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17.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126"/>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Words" sheetId="9" r:id="rId9"/>
    <sheet name="Word Pairs" sheetId="10" r:id="rId10"/>
    <sheet name="Top Items" sheetId="11" r:id="rId11"/>
    <sheet name="Time Series Edges" sheetId="13" state="hidden" r:id="rId12"/>
    <sheet name="Network 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Language">#N/A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5"/>
  </pivotCaches>
  <extLst>
    <ext xmlns:x14="http://schemas.microsoft.com/office/spreadsheetml/2009/9/main" uri="{BBE1A952-AA13-448e-AADC-164F8A28A991}">
      <x14:slicerCaches>
        <x14:slicerCache r:id="rId19"/>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<sst xmlns="http://schemas.openxmlformats.org/spreadsheetml/2006/main" count="25904" uniqueCount="3504">
  <si>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</si>
  <si>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</si>
  <si>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</si>
  <si>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</si>
  <si>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</si>
  <si>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</si>
  <si>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</si>
  <si>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</si>
  <si>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</si>
  <si>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</si>
  <si>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</si>
  <si>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</si>
  <si>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</si>
  <si>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</si>
  <si>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</si>
  <si>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</si>
  <si>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</si>
  <si>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</si>
  <si>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</si>
  <si>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</si>
  <si>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</si>
  <si>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</si>
  <si>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</si>
  <si>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</si>
  <si>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</si>
  <si>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</si>
  <si>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</si>
  <si>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</si>
  <si>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</si>
  <si>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</si>
  <si>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</si>
  <si>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</si>
  <si>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</si>
  <si>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</si>
  <si>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</si>
  <si>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</si>
  <si>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</si>
  <si>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</si>
  <si>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</si>
  <si>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</si>
  <si>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</si>
  <si>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</si>
  <si>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</si>
  <si>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</si>
  <si>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</si>
  <si>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</si>
  <si>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</si>
  <si>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</si>
  <si>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</si>
  <si>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</si>
  <si>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</si>
  <si>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</si>
  <si>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</si>
  <si>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</si>
  <si>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</si>
  <si>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</si>
  <si>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</si>
  <si>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</si>
  <si>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</si>
  <si>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</si>
  <si>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</si>
  <si>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</si>
  <si>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</si>
  <si>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</si>
  <si>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</si>
  <si>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</si>
  <si>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</si>
  <si>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</si>
  <si>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</si>
  <si>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</si>
  <si>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</si>
  <si>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</si>
  <si>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</si>
  <si>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</si>
  <si>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</si>
  <si>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</si>
  <si>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</si>
  <si>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</si>
  <si>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</si>
  <si>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</si>
  <si>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</si>
  <si>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</si>
  <si>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</si>
  <si>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</si>
  <si>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</si>
  <si>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</si>
  <si>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</si>
  <si>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</si>
  <si>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</si>
  <si>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</si>
  <si>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</si>
  <si>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</si>
  <si>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</si>
  <si>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</si>
  <si>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</si>
  <si>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</si>
  <si>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</si>
  <si>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</si>
  <si>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</si>
  <si>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</si>
  <si>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</si>
  <si>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</si>
  <si>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</si>
  <si>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</si>
  <si>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</si>
  <si>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</si>
  <si>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</si>
  <si>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</si>
  <si>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</si>
  <si>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</si>
  <si>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</si>
  <si>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</si>
  <si>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</si>
  <si>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</si>
  <si>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</si>
  <si>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</si>
  <si>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</si>
  <si>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</si>
  <si>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</si>
  <si>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</si>
  <si>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</si>
  <si>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</si>
  <si>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</si>
  <si>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</si>
  <si>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</si>
  <si>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</si>
  <si>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</si>
  <si>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</si>
  <si>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</si>
  <si>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</si>
  <si>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</si>
  <si>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</si>
  <si>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</si>
  <si>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</si>
  <si>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</si>
  <si>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</si>
  <si>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</si>
  <si>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</si>
  <si>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</si>
  <si>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</si>
  <si>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</si>
  <si>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</si>
  <si>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</si>
  <si>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</si>
  <si>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</si>
  <si>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</si>
  <si>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</si>
  <si>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</si>
  <si>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</si>
  <si>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</si>
  <si>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</si>
  <si>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</si>
  <si>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</si>
  <si>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</si>
  <si>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</si>
  <si>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</si>
  <si>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</si>
  <si>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</si>
  <si>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</si>
  <si>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</si>
  <si>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</si>
  <si>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</si>
  <si>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</si>
  <si>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</si>
  <si>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</si>
  <si>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</si>
  <si>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</si>
  <si>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</si>
  <si>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</si>
  <si>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</si>
  <si>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</si>
  <si>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</si>
  <si>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</si>
  <si>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</si>
  <si>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</si>
  <si>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</si>
  <si>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</si>
  <si>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</si>
  <si>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</si>
  <si>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</si>
  <si>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</si>
  <si>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</si>
  <si>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</si>
  <si>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</si>
  <si>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</si>
  <si>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</si>
  <si>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</si>
  <si>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</si>
  <si>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</si>
  <si>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</si>
  <si>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</si>
  <si>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20</t>
  </si>
  <si>
    <t>Workbook Settings 21</t>
  </si>
  <si>
    <t>Workbook Settings 22</t>
  </si>
  <si>
    <t>Workbook Settings Cell Count</t>
  </si>
  <si>
    <t>Directed</t>
  </si>
  <si>
    <t xml:space="preserve">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 Abbau abbauen abbrechen Abbruch abdämpfen Abdämpfung abdanken Abdankung Abfall abfallen abfällig Abfuhr abführen abgebrochen abgedroschen abgestanden abgetakelt abgleiten Abgrund abgründig abhängig Abhängigkeit ablaufen ablehnen Ablehnung ablenken Ablenkung Abnahme abnehmen Abneigung abnutzen Abnutzung abraten abreissen Abriss abrupt Abrutsch abrutschen abschaffen Abschaffung abschätzig abschießen abschrecken abschreckend Abschreckung abschreiben Abschreibung Abschuß abschwächen Abschwächung absenken Absenkung absinken abspalten Abspaltung absperren Absperrung absteigen Abstieg Abstoß abstoßen abstoßend Abstrich abstumpfen Abstumpfung Absturz abstürzen absurd Absurdität abtragen Abwärtstrend abweichen Abweichung abweisen Abweisung abwerten Abwertung Abzocke achtlos Achtlosigkeit Affäre Aggression aggressiv Aggressivität Aggressor Agitation Alarm alarmieren alkoholisiert Alptraum alt altmodisch Amateur amateurhaft ambivalent Ambivalenz androhen Androhung anfällig Anfälligkeit angespannt angestrengt angetrunken angreifen Angreifer Angriff Angst ängstigen ängstlich Anklage anklagen anmaßen Anmaßung annullieren Annullierung Anomalie anschießen anspannen Anspannung anstößig anstrengen anstrengend Anstrengung Antipathie antiquiert anzünden apathisch apokalyptisch arbeitslos Arbeitslose Arbeitslosigkeit archaisch Ärger ärgerlich ärgern Ärgernis arm armselig Armut arrogant Arroganz Arschloch Attacke attackieren aufblähen aufblasen aufbringen auffallen aufgeben aufgebracht aufgeregt Aufhebung aufhören auflösen Auflösung aufregen Aufregung aufreibend Aufruhr aufrühren aufschlagen Aufschrei aufschreien Aufstand aufwühlen Ausbeute ausbeuten Ausbeuter Ausbeutung ausbrechen Ausbruch auseinanderfallen auseinandersetzen Auseinandersetzung Ausfall ausfallen ausgehungert ausgestorben ausgleiten ausgrenzen Ausgrenzung Auslöschung ausradieren ausrotten Ausrottung ausschalten ausschließen Ausschließung aussetzen Aussetzung aussichtslos aussterben banal Banalität Bankrott barbarisch Barriere beängstigend beanstandet bedauerlich bedauern bedauernswert bedenklich bedeppert bedeutungslos Bedeutungslosigkeit bedrängen Bedrängung bedrohen bedrohlich Bedrohung bedrücken bedrückt Bedrückung bedürftig Bedürftige beeinträchtigen Beeinträchtigung beenden Befall befallen befangen Befangenheit befremdlich befürchten Befürchtung begrenzen begrenzt Begrenzung begriffsstutzig behämmert behindern Behinderung beklagen beklagenswert bekloppt beknackt bekümmert belanglos belasten belästigen Belästigung Belastung beleidigen beleidigend beleidigt Beleidigung berauben bergab beschädigen Beschädigung beschäftigungslos Beschäftigungslose Beschäftigungsloser beschämen Beschämung bescheuert beschissen beschneiden Beschneidung beschränken beschränkt Beschränkung beschruppt beschuldigen Beschuldigung Beschwerde beschweren beschwerlich Beschwerlichkeit beseitigen Beseitigung Besorgnis besorgniserregend besorgt bestechen Bestechung besteuern Besteuerung bestrafen Bestrafung bestürzt Bestürzung betäuben Betrug betrügen Betrüger betrügerisch betrunken Beule beunruhigen beunruhigend beunruhigt Beunruhigung bevormunden Bevormundung bewegungslos billig bitter Bitterkeit bizarr blauäugig blind Blindheit Blockade blockieren Blockierung blöd blöde Blödheit blutig Bombardement bombardieren Bombardierung Bombe borniert bösartig Bösartigkeit böse Bösewicht boshaft Bosheit Brand brechen brennen brisant Bruch brüchig brutal Brutalität Bürde Bußgeld Chaos chaotisch charakterschwach Crash dahinschwinden dämlich dämpfen Dämpfer debil Defekt Defizit defizitär Deformation deformieren degradieren Degradierung deinstallieren deinstalliert dekadent Dekadenz demütigen Demütigung denkfaul Denkfehler Depression depressiv Desaster Desinteresse desinteressiert desolat destruktiv dezimieren Dezimierung Dieb Diebstahl diffamieren Diffamierung diffizil diffus Diktator diktatorisch Dilemma dilettantisch diskreditieren Diskriminierung Dissens distanziert disziplinlos dominieren Dominierung doof Doppeldeutigkeit Doppelspiel dramatisch drängelnd drängen drastisch Dreck dreckig dreist Drift driften drohen Drohung drosseln Drosselung dumm Dummheit Dummkopf dunkel Dunkelheit Durcheinander durchfallen dürr Dürre Dussel dusselig düster Düsternis Egoist egoistisch ehebrechen Ehebruch eigenartig einbehalten einbrechen Einbrecher Einbruch Einbuße einfältig eingehen eingeschränkt einsam Einsamkeit Einschlag einschlagen einschränken Einschränkung einschrumpfen einschüchtern einschüchternd Einschüchterung einsinken einstellen Einsturz einstürzen eintönig Ekel ekelerregend ekelig eklatant elend elendig empören Empörung Ende energielos Energielosigkeit engstirnig entbehrungsreich entbinden Entbindung entfremden Entfremdung entführen Entführung entgleiten enthaupten Enthauptung entkräftet entlassen Entlassung entmutigen Entmutigung entnervt entrüstet entschwinden entsetzlich enttäuschen enttäuschend enttäuscht Enttäuschung entwürdigend entziehen Entziehung Epidemie erbärmlich erbittert erbost erbrechen erdrückend ergaunern ergebnislos erleiden erliegen ermahnen Ermahnung ermorden Ermordung ermüden Ermüdung erniedrigen Erniedrigung ernüchternd Ernüchterung Erosion erpressen Erpressung erschießen erschlaffen erschlagen erschöpfen erschöpft Erschöpfung erschrecken erschreckend erschüttern erschütternd erschüttert Erschütterung erschweren erstechen ersticken ertrinken erwürgen erzürnt existenzbedrohend explodieren Explosion fad fadenscheinig fahrlässig Fahrlässigkeit fallen falsch fälschen Fälschung farblos Farce Faschist faschistisch fatal faul Faulheit Fehde Fehlanzeige fehlen Fehler fehleranfällig fehlerhaft Fehlermeldung Fehlkauf Fehlkonstruktion Fehlleistun</t>
  </si>
  <si>
    <t>g Fehltritt Fehlverhalten feige Feind feindlich feindselig fesseln Feuer feuern Fiasko fies Finanzkrise finster Finte flach flau Flaute Fluch Flucht flüchtend flüchtig Flüchtiger Flüchtigkeit Flüchtling folgenschwer folgewidrig fragil fraglich fragwürdig frech Frechheit fremd fremdartig freudlos frivol fruchtlos Frust Frustration frustrieren frustrierend frustriert fuchsteufelswild Furcht furchtbar fürchten fürchterlich furchterregend gallig gammelig gammeln Gammler gammlig Gangster Garnichts garstig Gauner geärgert geblitzt Gebrechen gebrechlich gedankenlos Gedränge gedrängt Gefahr gefährden Gefährdung gefährlich Gefecht Gegner gehandicapt gehässig geisteskrank Geisteskrankheit geistlos Geistlosigkeit Geiz Geizhals Geizkragen gekränkt gelähmt Geldstrafe gemein genervt gering geringwertig Geschäftsauflösung geschmacklos Geschmacklosigkeit Gestank gestreßt Gewalt gewaltsam gewalttätig Gewalttätige Gewalttätiger Gift giftig glanzlos Glanzlosigkeit gleichgültig Gleichgültigkeit glücklos Glücklosigkeit gnadenlos Gnadenlosigkeit grässlich grau grauen grauenhaft grauenvoll grausam Grausamkeit grausig grenzdebil grimmig grob groggy Groll grotesk Groteske grottenschlecht grottenübel gruselig haarig haarsträubend Habgier habgierig Haft halbfertig hämisch Handgemenge Handicap happig harsch hart Härte hartnäckig Hass hassen hässlich heftig heikel heillos heimsuchen Heimsuchung heimtückisch heimzahlen Hektik hektisch hemmen Hemmung herabsetzen herausfordern Herausforderung herrisch herunter heruntermachen herzlos Heuchelei heucheln Heuchler heuchlerisch hilflos Hilflosigkeit Hindernis hinfällig Hinterhalt Hinterlist hinterlistig hochtrabend hoffnungslos Hohn höhnisch Hölle Horror Hunger hungern Hungersnot Hungertod hungrig Hysterie hysterisch Idiot idiotisch illegal Illegalität illoyal immobil Immobilität ineffizient Ineffizienz Infektion Infiltration infiltrieren Inflation inkompetent Inkompetenz inkonsequent Inkonsequenz inkonsistent Inkonsistenz inkorrekt instabil Instabilität intervenieren Intervention intolerant Invasion irrational irre irrsinnig Isolation isolieren Jähzorn jähzornig Jammer jammern kacke kahl kalt Kälte kaltherzig Kampf kämpfen Kapitalverbrechen Kapitulation kapitulieren kaputt katastrophal Katastrophe Keim keimig kentern kippen Klage klagen Kläger klein Klischee klobig knapp Knappheit knurrig kollabieren Kollaps kollidieren Kollision Komplikation kompliziert Konflikt Konfrontation konfrontieren Konjunkturrückgang Konkurrenz Konkurrenzkampf konkurrieren Konkurs kontraproduktiv kontrovers Kontroverse Kopfschmerzen korrupt Korruption kostenintensiv kostspielig Kostspieligkeit Krach krachen kraftlos krank kränkeln kranken kränken Krankheit kränklich Kränkung krass kriechen Krieg kriegerisch Kriminalität kriminell Krise Kritik Kritiker kritisch kritisieren krude krumm Krüppel kümmerlich kündigen Kündigung Kurseinbruch kurz kürzen kurzsichtig Kürzung labil lächerlich lädiert lähmen Lähmung laienhaft lakonisch langatmig Langeweile langsam langweilen Langweiler langweilig läppisch lasch Last lästig Launenhaftigkeit launisch lebensfeindlich Lebensgefahr lebensgefährlich leblos Leblosigkeit leer Leere leichtgläubig Leichtsinn leichtsinnig Leichtsinnsfehler Leid leiden Leidende leider leistungsunfähig leugnen lieblos Liquidation liquidieren löschen Löschung loswerden lückenhaft Lüge Lügner machtlos mager magern Makel makelhaft Mangel mangelbehaftet mangelhaft mangeln Manipulation manipulieren Massaker maßlos Maßlosigkeit matt mau meckern meiden Melancholie melancholisch Melodrama melodramatisch menschenunwürdig merkwürdig Merkwürdigkeit mies miesepetrig mindern Minderung minderwertig Minderwertigkeit miserabel missachten Missachtung Missbrauch missbrauchen missfallen missgelaunt Missgeschick Missglück missglücken misslingen missmutig missraten Misstrauen Misstrauensantrag misstrauisch Missverständnis missverstehen mist mittellos Mittellosigkeit mittelmäßig Mittelmäßigkeit monoton Monotonie morbid Mord morden mörderisch müde Müdigkeit Mühe mühsam Müll murren mürrisch mutlos Mutlosigkeit nachlassen nachlässig Nachlässigkeit Nachteil nachteilig naiv Naivität Narr närrisch negativ Negativität Neid neidisch nerven nervenaufreibend nervig nervös Nervosität Neustart neutralisieren Niedergang niedergeschlagen Niedergeschlagenheit niedergleitend Niederlage niederschlagen niederschmetternd niederträchtig niedrig nörgeln Not Notfall nötigen Nötigung Notstand nutzlos Nutzlosigkeit oberflächlich Oberflächlichkeit öde Offensive ominös Opposition ordnungswidrig Panik panisch Panne Pech peinlich Pessimismus pessimistisch Pest Pflicht pflichtwidrig pikiert planlos Pleite Preissturz prekär primitiv Problem problematisch profan Propaganda Protest protestieren provisorisch Provisorium Provokation provozieren prügeln Qual quälen Qualitätsminderung qualvoll rabiat Rache rächen radikal rammen ramponieren rasend Ratlosigkeit Rätselraten Raub Räuber rauh rausgeschmissen Rebellen Rebellion rebellisch rechthaberisch rechtswidrig Rechtswidrigkeit Redundanz reduzieren Reinfall Reklamation renitent Reparatur repetiv Revolte Revolution Rezession Risiko riskant riskieren Rivale Rivalität Rost rosten ruchlos ruckeln Rückfall Rückgang rückläufig Rückschritt Rücksendung rücksichtslos Rücksichtslosigkeit Rückstand rückständig Rückständigkeit Rücktritt rückwärts Rückzug rüde Ruin ruinös ruppig Rutsch rutschen Sabotage sabotieren Sackgasse sauer schäbig schade Schaden Schäden Schadensbild schadhaft schädigend schädigenden Schädigung schädlich schal Scham schämen schamlos Schande schauerlich schaurig scheiden Scheidung scheiss scheisse Scheitern Schelte schelten scheusslich Scheußlichkeit schimmelig schimpfend Schlachtfeld schlaff Schlag schlagen Schlägerei Schlamperei schlapp schlecht Schlechtigkeit schleppend schlicht schließen schlimm schlimmer Schlitterbahn schlotterig schlottern Schmerz schmerzen schmerzerfüllt schmerzhaft schmerzlich schmerzvoll Schmuggel schmuggeln Schmutz schmutzig Schock schocken schockierend schonun</t>
  </si>
  <si>
    <t>gslos Schräglauf Schramme Schreck schrecklich Schrott schrumpfen Schubs schubsen schuftig Schuld schulden schuldhaft schuldig Schuldner Schuldnerin Schurke schwach Schwäche schwächen schwächlich Schwächung schwer schwerfällig schwerwiegend schwierig Schwierigkeit schwinden schwindlig Schwund seicht seltsam senken Senkung sinken sinnlos Sinnlosigkeit Sintflut Skandal skandalös skeptisch Sklave Sklavenarbeit skrupellos Sorge sorgen sorgenschwer Spott sprengen Sprengstoff Sprengung spröde Stagnation stagnieren starr statisch Stau stehlen Sterben Steuerhinterziehung stilllegen Stilllegung Stillstand stillstehen stinken stocken stören stornieren Stornierung Störung Stoß stoßen stottern strafbar Strafverfahren Strapaze Streik streiken Streit streiten streng Strenge Stress strittig stümperhaft stumpfsinnig stupide stur Sturheit stürmisch Sturz stürzen suboptimal Sucht Sündenbock Tabu tadel tadeln tadelnswert tatenlos täuschen Täuschung Terror terrorisieren Terrorismus teuer Teuerung Teuerungsrate Teufelskreis teuflisch Tod Todesfall Todesstrafe tödlich Torheit töricht tot totalitär töten Totschlag träge Trägheit tragisch Tragödie Träne Trauer trauern Trauma traumatisch traumatisieren traurig Traurigkeit trennen Trennung trist Tristesse trostlos Trostlosigkeit Trott trottelig trotten trotzen trüb Trübsal trügerisch Trugschluß Turbolenz Turbolenzen turbulent Tyrannei tyrannisch Übel übellaunig überfallen überflüssig überflutet Überfüllung Übergewicht übergewichtig überhöhen Überhöhung überlastet Überlastung Übermaß übermäßig überschreiten Überschreitung Überschuß überschwemmen Überschwemmung übersehen übertreiben Übertreibung übertreten übertrieben überwältigen umgetauscht umständlich umstritten Umtausch umtauschen umweltschädlich unachtsam unangemessen unangenehm unanständig unattraktiv unaufgefordert unaufhörlich unaufrichtig unbarmherzig unbedacht unbedeutend unbefriedigend unbefriedigt unbefugt unbegründet Unbehagen Unbehaglichkeit unbeliebt Unbeliebtheit unbequem Unbequemlichkeit unberechtigt unbestimmt Unbestimmtheit unbewiesen unbotmäßig unbrauchbar undankbar Undankbarkeit undemokratisch undiplomatisch undiszipliniert undurchführbar undurchsichtig unehrlich Unehrlichkeit uneinig Uneinigkeit uneinsichtig unerbittlich Unerbittlichkeit unerfreulich unerhört unerklärlich unerlaubt unerquicklich unerträglich Unerträglichkeit unerwartet unerwiesen unerwünscht unfähig Unfähigkeit unfair Unfall unfein unfreiwillig unfreundlich Unfreundlichkeit Unfug ungebeten ungebührlich ungedeckt Ungeduld ungeduldig ungeeignet ungeheuer ungeheuerlich ungehobelt ungehorsam Ungehorsamkeit ungeliebt ungemütlich ungenau Ungenauigkeit ungeordnet ungerecht ungerechtfertigt Ungerechtigkeit Ungeschicklichkeit ungeschickt ungeschminkt ungesetzlich ungesund ungeübt ungewohnt ungewollt ungezogen unglaubwürdig Unglaubwürdigkeit ungleich Ungleichheit Unglück unglücklich ungültig ungünstig unheilbar Unheilbarkeit unheilvoll unhöflich Unhöflichkeit uninformiert unklar Unklarheit unklug unkorrekt unkritisch unlauter unliebsam unlogisch unmenschlich Unmenschlichkeit unmöglich Unmoral unmoralisch Unmut unnötig unnütz Unordnung unpassend unpersönlich unpopulär unpraktisch unqualifiziert Unrecht unredlich unregelmäßig Unregelmäßigkeit unrentabel Unrentabilität Unruhe unruhig unrühmlich unsachgemäß unsäglich unsauber unscharf unschön unselig unseriös unsicher Unsicherheit Unsinn unsinnig unsittlich unsolidarisch unsolide unsozial unsportlich unstetig Unstetigkeit Unstimmigkeit untauglich unten unterbelichtet unterbrechen Unterbrechung unterdrücken Unterdrückung unterentwickelt Untergang untergehen untergraben unterirdisch unterlassen Unterlassung unterlaufen unterliegen unterstellen unterwerfen Unterwerfung unterwürfig untragbar untreu Untreue untröstlich unübersichtlich unüblich unverantwortlich unverantwortliche Unverantwortlichkeit unverbesserlich unvereinbar Unvereinbarkeit unverhältnismäßig Unverhältnismäßigkeit unverlangt unvermeidlich unvernünftig Unverschämtheit unverständlich unvollkommen Unvollkommenheit unvollständig Unvollständigkeit unvorhergesehen unwahr Unwahrheit unwichtig unwillig unwirksam Unwirksamkeit unwirtlich unwirtschaftlich Unwirtschaftlichkeit unwissend Unwissenheit unwürdig unzivilisiert unzüchtig unzufrieden Unzufriedenheit unzulässig unzumutbar Unzumutbarkeit unzurechnungsfähig unzureichend unzusammenhängend unzuverlässig Unzuverlässigkeit vage Vagheit verabscheuungswürdig verachten verächtlich Verachtung veraltet verängstigt verärgern verarschen verbannen Verbannung verbeulen verbieten verbittert verblassen Verbot verboten Verdacht Verdächtige verdammen verdammt verdecken verderben verderblich verdorben Verdorbenheit verdrängen Verdrängung verdrießlich verdunkeln vereiteln Verfall verfallen verfälschen verfassungswidrig verfehlen Verfehlung verfluchen vergammelt vergeblich vergelten Vergeltung Vergeltungsmaßnahme vergeuden Vergeudung vergewaltigen Verhängnis verhängnisvoll verharmlosen verhasst verheeren verheerend verherrlichen Verherrlichung verhöhnen verirren verkehrswidrig verkleinern Verkleinerung verkrüppeln verlangsamen Verlangsamung verletzbar verletzen verletzlich verletzt Verletzung verleumden Verleumdung verlieren Verlierer verlogen Verlust vermeiden Vermeidung vermindern Verminderung Vernachlässigung vernichten vernichtend Vernichtung Verrat verraten Verräter verräterisch verringern verrucht verrückt Verrückter Verrücktheit Versagen Versäumnis verschimmelt verschlechtern Verschlechterung verschleppen verschleudern verschlingen verschmutzen Verschmutzung verschwenden verschwenderisch Verschwendung verschwinden Verschwörung versenken Versenkung versklaven versklavt Versklavung verspätet verspielen verstimmen verstopfen Verstoß verstoßen verstricken Verstrickung Versuchung vertreiben Vertreibung verurteilen Verurteilung Verweigerung verwelken verwerflich Verwerfung verwickeln verwirren Verwirrung verworren verwunden Verwundung verwüsten Verwüstung verzerren Verzerrung Verzicht verzichten verzög</t>
  </si>
  <si>
    <t>ern Verzögerung verzweifeln verzweifelt Verzweiflung verzwickt volltrunken vorhersehbar Vorurteil Vorwand vorwerfen Vorwurf vorzeitig vulgär wackelig wackeln Wahnsinn wahnsinnig wankelmütig wegfallen weglassen wehklagend weinen welken Wermutstropfen wertlos Wertlosigkeit Wertverlust wettbewerbswidrig Wichtigtuer wichtigtun widerlegen widernatürlich Widernatürlichkeit Widerruf widerrufen widersinnig widerspenstig widersprechen Widerspruch widersprüchlich widerwärtig widrig Widrigkeit willkürlich wirkungslos wirr Wirtschaftskrise Wrack Wunde würgen Wüste Wut wüten wütend wutentbrannt wutschäumend zahlungsunfähig Zahlungsunfähigkeit zappeln zaudern Zeitverschwendung zensieren Zensur zerbrechen zerfressen zerren zerrissen Zerrung zerschlagen Zerschlagung zerschmettern zerschunden zersetzen zersetzend zerstören zerstörerisch zerstört Zerstörung zerstreuen ziellos Ziellosigkeit zittern zögern Zoll Zorn zornig züchtigen Zumutung zurückbleiben zurückgeben zurückgegeben zurückgehen zurückgeschickt zurückhalten zurückschicken zusammenbrechen Zusammenbruch zusammenhanglos zusammenrechen zusammenschlagen Zusammenstoß zusammenstoßen Zwang Zwangslage Zwangsmaßnahmen zwecklos zweideutig Zweifel zweifelhaft zweifeln zweitklassig zwiespältig Zwietracht zwieträchtig zwingen&lt;/value&gt;
      &lt;/setting&gt;
      &lt;setting name="TimeSeriesUserSettings" serializeAs="String"&gt;
        &lt;value&gt;TimeColumnName░Time▓TimeSlice░Days▓UniqueEdges░False&lt;/value&gt;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&lt;StatusColumnName&gt;Description&lt;/StatusColumnName&gt;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&lt;value&gt;C:\Users\Marc Smith\Dropbox\_NodeXL\NodeXL Data\Facebook&lt;/value&gt;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&lt;value&gt;Description&lt;/value&gt;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t>
  </si>
  <si>
    <t xml:space="preserve">
      &lt;setting name="VertexVisibilitySourceColumnName" serializeAs="String"&gt;
        &lt;value /&gt;
      &lt;/setting&gt;
      &lt;setting name="VertexShapeDetails" serializeAs="String"&gt;
        &lt;value&gt;GreaterThan 0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2 Dash Dot Dot Solid&lt;/value&gt;
      &lt;/setting&gt;
      &lt;setting name="VertexColorDetails" serializeAs="String"&gt;
        &lt;value&gt;False False 0 0 Gray Red True False True&lt;/value&gt;
      &lt;/setting&gt;
      &lt;setting name="EdgeAlphaDetails" serializeAs="String"&gt;
        &lt;value&gt;False False 0 0 50 20 True True&lt;/value&gt;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True&lt;/value&gt;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0, 64, 128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Description&lt;/value&gt;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&lt;value&gt;3&lt;/value&gt;
      &lt;/setting&gt;
      &lt;setting name="AutoSelect" serializeAs="String"&gt;
        &lt;value&gt;True&lt;/value&gt;
      &lt;/setting&gt;
      &lt;setting name="LabelUserSettings" serializeAs="String"&gt;
        &lt;value&gt;Microsoft Sans Serif, 27.75pt White Bottom</t>
  </si>
  <si>
    <t>Center 20 2147483647 Black True 550 Black 86 TopLeft Microsoft Sans Serif, 28.2pt Microsoft Sans Serif, 12pt&lt;/value&gt;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&lt;value&gt;Created with NodeXL Pro from the Social Media Research Foundation (https://www.smrfoundation.org)&lt;/value&gt;
      &lt;/setting&gt;
      &lt;setting name="HeaderFooterFont" serializeAs="String"&gt;
        &lt;value&gt;Microsoft Sans Serif, 27.75pt&lt;/value&gt;
      &lt;/setting&gt;
      &lt;setting name="HeaderText" serializeAs="String"&gt;
        &lt;value /&gt;
      &lt;/setting&gt;
    &lt;/GraphImageUserSettings2&gt;
  &lt;/userSettings&gt;
&lt;/configuration&gt;</t>
  </si>
  <si>
    <t xml:space="preserve">&lt;?xml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</si>
  <si>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</si>
  <si>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</si>
  <si>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</si>
  <si>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</si>
  <si>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</si>
  <si>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</si>
  <si>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</si>
  <si>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</si>
  <si>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</si>
  <si>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</si>
  <si>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</si>
  <si>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</si>
  <si>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</si>
  <si>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</si>
  <si>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</si>
  <si>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</si>
  <si>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</si>
  <si>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</si>
  <si>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</si>
  <si>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</si>
  <si>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</si>
  <si>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</si>
  <si>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</si>
  <si>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</si>
  <si>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</si>
  <si>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</si>
  <si>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</si>
  <si>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</si>
  <si>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</si>
  <si>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</si>
  <si>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</si>
  <si>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</si>
  <si>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</si>
  <si>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</si>
  <si>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</si>
  <si>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</si>
  <si>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</si>
  <si>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</si>
  <si>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</si>
  <si>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</si>
  <si>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francescociull4</t>
  </si>
  <si>
    <t>anastasiasmihai</t>
  </si>
  <si>
    <t>chengningy</t>
  </si>
  <si>
    <t>gabrielacmourao</t>
  </si>
  <si>
    <t>chenxiaoyan17</t>
  </si>
  <si>
    <t>m_i_ananse</t>
  </si>
  <si>
    <t>guidokerkhof</t>
  </si>
  <si>
    <t>wilkinsonjonny</t>
  </si>
  <si>
    <t>bigdataexpo</t>
  </si>
  <si>
    <t>cloudexpo</t>
  </si>
  <si>
    <t>devopssummit</t>
  </si>
  <si>
    <t>deb_kumar_c</t>
  </si>
  <si>
    <t>magnifyk</t>
  </si>
  <si>
    <t>ghantyprasenjit</t>
  </si>
  <si>
    <t>andrekerygma</t>
  </si>
  <si>
    <t>timelybooks</t>
  </si>
  <si>
    <t>startupshireme</t>
  </si>
  <si>
    <t>fluid_academy</t>
  </si>
  <si>
    <t>infopronetwork</t>
  </si>
  <si>
    <t>dmalert</t>
  </si>
  <si>
    <t>rodrigonunesca6</t>
  </si>
  <si>
    <t>enricomolinari</t>
  </si>
  <si>
    <t>was3210</t>
  </si>
  <si>
    <t>khamisambusaidi</t>
  </si>
  <si>
    <t>personalautodm</t>
  </si>
  <si>
    <t>researchmrx</t>
  </si>
  <si>
    <t>theiotwarehouse</t>
  </si>
  <si>
    <t>5herrycxz</t>
  </si>
  <si>
    <t>crowdcween</t>
  </si>
  <si>
    <t>katypearce</t>
  </si>
  <si>
    <t>mikequindazzi</t>
  </si>
  <si>
    <t>iotnewsportal</t>
  </si>
  <si>
    <t>retailmeeting</t>
  </si>
  <si>
    <t>paula_piccard</t>
  </si>
  <si>
    <t>vitoshamedia</t>
  </si>
  <si>
    <t>combat_cyber</t>
  </si>
  <si>
    <t>jannajoceli</t>
  </si>
  <si>
    <t>digitalspacelab</t>
  </si>
  <si>
    <t>mas06706465</t>
  </si>
  <si>
    <t>antgrasso</t>
  </si>
  <si>
    <t>socialmediavia</t>
  </si>
  <si>
    <t>haroldsinnott</t>
  </si>
  <si>
    <t>jblefevre60</t>
  </si>
  <si>
    <t>eudyzerpa</t>
  </si>
  <si>
    <t>mvollmer1</t>
  </si>
  <si>
    <t>ipfconline1</t>
  </si>
  <si>
    <t>pierrepinna</t>
  </si>
  <si>
    <t>arkangelscrap</t>
  </si>
  <si>
    <t>mikeschiemer</t>
  </si>
  <si>
    <t>smnewsdaily</t>
  </si>
  <si>
    <t>ngage_etx</t>
  </si>
  <si>
    <t>_innovascape</t>
  </si>
  <si>
    <t>ahmedjr_16</t>
  </si>
  <si>
    <t>gmacscotland</t>
  </si>
  <si>
    <t>smr_foundation</t>
  </si>
  <si>
    <t>softnet_search</t>
  </si>
  <si>
    <t>terence_mills</t>
  </si>
  <si>
    <t>sectest9</t>
  </si>
  <si>
    <t>kimberl87759219</t>
  </si>
  <si>
    <t>claire_harris82</t>
  </si>
  <si>
    <t>connectedaction</t>
  </si>
  <si>
    <t>fisher85m</t>
  </si>
  <si>
    <t>alvinfoo</t>
  </si>
  <si>
    <t>helene_wpli</t>
  </si>
  <si>
    <t>pat_milligan1</t>
  </si>
  <si>
    <t>ottlegalrebels</t>
  </si>
  <si>
    <t>jackcoleman219</t>
  </si>
  <si>
    <t>machine_ml</t>
  </si>
  <si>
    <t>thechrischua</t>
  </si>
  <si>
    <t>virginiakelly78</t>
  </si>
  <si>
    <t>mcins_</t>
  </si>
  <si>
    <t>bigdata_joe</t>
  </si>
  <si>
    <t>social_molly</t>
  </si>
  <si>
    <t>straqr</t>
  </si>
  <si>
    <t>benbendc</t>
  </si>
  <si>
    <t>clark_robotics</t>
  </si>
  <si>
    <t>motorcycletwitt</t>
  </si>
  <si>
    <t>marc_smith</t>
  </si>
  <si>
    <t>psb_dc</t>
  </si>
  <si>
    <t>marshacollier</t>
  </si>
  <si>
    <t>hopefrank</t>
  </si>
  <si>
    <t>alan_moratelli</t>
  </si>
  <si>
    <t>ianknowlson</t>
  </si>
  <si>
    <t>jbarbosapr</t>
  </si>
  <si>
    <t>archonsec</t>
  </si>
  <si>
    <t>spirosmargaris</t>
  </si>
  <si>
    <t>drnatalie</t>
  </si>
  <si>
    <t>alison_iot</t>
  </si>
  <si>
    <t>rickking16</t>
  </si>
  <si>
    <t>hudson_chatbots</t>
  </si>
  <si>
    <t>albertogaruccio</t>
  </si>
  <si>
    <t>nodexl</t>
  </si>
  <si>
    <t>tipatat</t>
  </si>
  <si>
    <t>111kaushal</t>
  </si>
  <si>
    <t>strategicplanet</t>
  </si>
  <si>
    <t>jason_abdi</t>
  </si>
  <si>
    <t>inovamedialab</t>
  </si>
  <si>
    <t>pd_mobileapps</t>
  </si>
  <si>
    <t>david_worley1</t>
  </si>
  <si>
    <t>angelhealthtech</t>
  </si>
  <si>
    <t>machinelearn_d</t>
  </si>
  <si>
    <t>worldtrendsinfo</t>
  </si>
  <si>
    <t>iot_recruiting</t>
  </si>
  <si>
    <t>nodexl_mktng</t>
  </si>
  <si>
    <t>kirkdborne</t>
  </si>
  <si>
    <t>sophie_icbp</t>
  </si>
  <si>
    <t>chidambara09</t>
  </si>
  <si>
    <t>claudiomkd</t>
  </si>
  <si>
    <t>girardmaxime33</t>
  </si>
  <si>
    <t>s_galimberti</t>
  </si>
  <si>
    <t>dd_nana_</t>
  </si>
  <si>
    <t>stratorob</t>
  </si>
  <si>
    <t>harry_robots</t>
  </si>
  <si>
    <t>ronald_vanloon</t>
  </si>
  <si>
    <t>strillobyte</t>
  </si>
  <si>
    <t>akwyz</t>
  </si>
  <si>
    <t>biiiionminds</t>
  </si>
  <si>
    <t>periscopeco</t>
  </si>
  <si>
    <t>evankirstel</t>
  </si>
  <si>
    <t>juliosilvajr</t>
  </si>
  <si>
    <t>iiot_world</t>
  </si>
  <si>
    <t>orcanintell</t>
  </si>
  <si>
    <t>thefuturist007</t>
  </si>
  <si>
    <t>guangshuoniu</t>
  </si>
  <si>
    <t>vertiai</t>
  </si>
  <si>
    <t>alevergara78</t>
  </si>
  <si>
    <t>mercer</t>
  </si>
  <si>
    <t>ilo</t>
  </si>
  <si>
    <t>fca_hq</t>
  </si>
  <si>
    <t>tamaramccleary</t>
  </si>
  <si>
    <t>wef</t>
  </si>
  <si>
    <t>mi</t>
  </si>
  <si>
    <t>ravikikan</t>
  </si>
  <si>
    <t>ibmwatson</t>
  </si>
  <si>
    <t>tsundu_mak</t>
  </si>
  <si>
    <t>sampitroda</t>
  </si>
  <si>
    <t>nvidia</t>
  </si>
  <si>
    <t>hyken</t>
  </si>
  <si>
    <t>forbes</t>
  </si>
  <si>
    <t>datascience499</t>
  </si>
  <si>
    <t>v_vashishta</t>
  </si>
  <si>
    <t>petioteric</t>
  </si>
  <si>
    <t>gp_pulipaka</t>
  </si>
  <si>
    <t>ubinetus</t>
  </si>
  <si>
    <t>paradigminov8</t>
  </si>
  <si>
    <t>userexperienceu</t>
  </si>
  <si>
    <t>kashthefuturist</t>
  </si>
  <si>
    <t>sachinlulla</t>
  </si>
  <si>
    <t>strachanjamie</t>
  </si>
  <si>
    <t>mariannesarkis</t>
  </si>
  <si>
    <t>sbmeunier</t>
  </si>
  <si>
    <t>marketmonkeyuk</t>
  </si>
  <si>
    <t>socialelephants</t>
  </si>
  <si>
    <t>enkronos</t>
  </si>
  <si>
    <t>mikequ</t>
  </si>
  <si>
    <t>m_3jr</t>
  </si>
  <si>
    <t>govengreso</t>
  </si>
  <si>
    <t>digitalleadersa</t>
  </si>
  <si>
    <t>timothy_hughes</t>
  </si>
  <si>
    <t>mikequin</t>
  </si>
  <si>
    <t>ibm</t>
  </si>
  <si>
    <t>dbrainio</t>
  </si>
  <si>
    <t>darshan_h_sheth</t>
  </si>
  <si>
    <t>conkers3</t>
  </si>
  <si>
    <t>rt</t>
  </si>
  <si>
    <t>mik</t>
  </si>
  <si>
    <t>vrealofficial</t>
  </si>
  <si>
    <t>grigortw</t>
  </si>
  <si>
    <t>sketchfab</t>
  </si>
  <si>
    <t>imworksofficial</t>
  </si>
  <si>
    <t>grattonboy</t>
  </si>
  <si>
    <t>micadam</t>
  </si>
  <si>
    <t>eldillarizal</t>
  </si>
  <si>
    <t>ccpractitioner</t>
  </si>
  <si>
    <t>fischman_david</t>
  </si>
  <si>
    <t>twitter</t>
  </si>
  <si>
    <t>pmddomingos</t>
  </si>
  <si>
    <t>patrickgunz_ch</t>
  </si>
  <si>
    <t>pbouillaud</t>
  </si>
  <si>
    <t>motorcycl</t>
  </si>
  <si>
    <t>doublemevr</t>
  </si>
  <si>
    <t>insurtech_book</t>
  </si>
  <si>
    <t>clark_rob</t>
  </si>
  <si>
    <t>usinedufutur40</t>
  </si>
  <si>
    <t>productoken</t>
  </si>
  <si>
    <t>ant</t>
  </si>
  <si>
    <t>steube</t>
  </si>
  <si>
    <t>cathyhackl</t>
  </si>
  <si>
    <t>rachelm55821874</t>
  </si>
  <si>
    <t>reach2ratan</t>
  </si>
  <si>
    <t>vivekghosal</t>
  </si>
  <si>
    <t>umdresearch</t>
  </si>
  <si>
    <t>rebekahradice</t>
  </si>
  <si>
    <t>meghanmbiro</t>
  </si>
  <si>
    <t>topcybernews</t>
  </si>
  <si>
    <t>tiffani_bova</t>
  </si>
  <si>
    <t>hansmichielscom</t>
  </si>
  <si>
    <t>hanslak</t>
  </si>
  <si>
    <t>taz_onalytica</t>
  </si>
  <si>
    <t>imoyse</t>
  </si>
  <si>
    <t>onalytica</t>
  </si>
  <si>
    <t>andrewincontact</t>
  </si>
  <si>
    <t>nytimes</t>
  </si>
  <si>
    <t>billquiseng</t>
  </si>
  <si>
    <t>hm_custserv</t>
  </si>
  <si>
    <t>openxccessbank</t>
  </si>
  <si>
    <t>ar</t>
  </si>
  <si>
    <t>debashis_dutta</t>
  </si>
  <si>
    <t>digitaldoctornl</t>
  </si>
  <si>
    <t>google</t>
  </si>
  <si>
    <t>flashtweet</t>
  </si>
  <si>
    <t>sarahetodd</t>
  </si>
  <si>
    <t>andreasdpiazza</t>
  </si>
  <si>
    <t>cyainz</t>
  </si>
  <si>
    <t>haydentiff</t>
  </si>
  <si>
    <t>growurstartup</t>
  </si>
  <si>
    <t>pmedina</t>
  </si>
  <si>
    <t>iotrecruiting</t>
  </si>
  <si>
    <t>Mentions</t>
  </si>
  <si>
    <t>Replies to</t>
  </si>
  <si>
    <t>5K Followers! Thank to all my life inspiration
@sirajraval 
@elonmusk 
@jblefevre60 
@data_nerd 
@digitalcloudgal 
@evankirstel 
@grattongirl 
@antgrasso 
@kelseyhightower 
@RedHat 
@jblefevre60 
@kuriharan 
@MikeQuindazzi 
@TamaraMcCleary 
@nodexl 
@Ronald_vanLoon
@BiIIionMinds https://t.co/ZPs6ZzxKux</t>
  </si>
  <si>
    <t>@fischman_david @DocSavageTJU @rladeiraslopes @Twitter @rafavidalperez @rahatheart1 @DrMarthaGulati @CE_Guerreiro @CMichaelGibson @PeriscopeCo Suggestions: 
-connecting ppl who would likely never have met or taken many yrs
-not sure if you have seen great read @gmacscotland: What healthcare workers can learn from Twitter via green spaghetti junctions https://t.co/IGxnbqyUDD &amp;amp; showing one of his NodeXL plots_xD83D__xDC4C_ https://t.co/wHH8lFOy93</t>
  </si>
  <si>
    <t>#hkumsba#hkuisad useful link to do words analysis~
https://t.co/FgciZ6WoP9  you can use this to create great plots~@brainsparkz @JunxueZ @zengzeng688 @YiqunLi3 @GuangshuoNiu @NodeXL_Mktng https://t.co/oH9yMDTQwy</t>
  </si>
  <si>
    <t>Twitter analysis using #NodeXL #hkumsba 
@ChenXiaoyan17 @M_I_Ananse https://t.co/xrWQtTkPnx</t>
  </si>
  <si>
    <t>RT @gabrielacmourao: Twitter analysis using #NodeXL #hkumsba 
@ChenXiaoyan17 @M_I_Ananse https://t.co/xrWQtTkPnx</t>
  </si>
  <si>
    <t>6 Types of Twitter #SocialMedia Networks [#INFOGRAPHICS] 
by @nodexl | #IoT #DigitalMarketing #BigData #Analytics #DataScience #DataScientists | Cc: @MikeQuindazzi RT @Social_Molly https://t.co/WZSNxxCsla</t>
  </si>
  <si>
    <t>RT @CloudExpo: @nodexl We’re named the top Data Center influencer in the world ! #DataCenter https://t.co/RPE272Q1k3</t>
  </si>
  <si>
    <t>@nodexl We’re named the top Data Center influencer in the world ! #DataCenter https://t.co/RPE272Q1k3</t>
  </si>
  <si>
    <t>It's honoured to be in the rank list. Thanks to @nodexl . Really appreciate. https://t.co/Qzz99AuNSk</t>
  </si>
  <si>
    <t>RT @deb_kumar_c: It's honoured to be in the rank list. Thanks to @nodexl . Really appreciate. https://t.co/Qzz99AuNSk</t>
  </si>
  <si>
    <t>6 Types of Twitter Social Media Networks [#INFOGRAPHICS] 
by @nodexl |
#IoT #InternetOfThings #DigitalMarketing #BigData #Analytics #DataScience #DataScientists #SocialNetworks #RT 
Cc: @MikeQuindazzi CC @mikequindazzi #BigData #MachineLearning #AI #IoT #infographic #DeepL https://t.co/7efwgdn2Xv</t>
  </si>
  <si>
    <t>Análise de sentimento de 50 mil tweets a respeito do eclipse
#r #rstudio #eclipse #EclipseLunar #ibpad #nodexl https://t.co/HeX5FA0dWc</t>
  </si>
  <si>
    <t>Grafo semântico de 50 mil tweets a respeito do eclipse.
#r #rstudio #eclipse #EclipseLunar #graph #ibpad #nodexl https://t.co/oG8K1pSUuM</t>
  </si>
  <si>
    <t>Here is the latest book from PaperBackSwap! Details are here:https://t.co/sPVCljuc0t https://t.co/N2iko8JVlY</t>
  </si>
  <si>
    <t>IAM Platform Curated Retweet:
Via: https://t.co/pGOWF9JBXU
Top #futureofwork hashtags
1-#robotics 
2-#robots 
3-#ai
4-#jobsforrobots 
5-#automation 
6-#hr 
7-#jobs 
via nodexl MikeQuindazzi https://t.co/IXGE15U0Fz
#IAMPlatform
#TopInfluence
#ArtificialIntelligence</t>
  </si>
  <si>
    <t>RT @Harry_Robots: Social network analysis is the process of investigating social structures through the use of networks and graph theory &amp;gt;&amp;gt; @nodexl via @MikeQuindazzi &amp;gt;&amp;gt; #DigitalMarketing #IoT #BigData #DataAnalytics #DataViz #DataScience #Influencer #In… https://t.co/0i7D92zAxT</t>
  </si>
  <si>
    <t>RT @MotorcycleTwitt: 6 kinds of Twitter #SocialMedia Networks &amp;gt;&amp;gt; @nodexl @ConnectedAction via @marc_smith @MikeQuindazzi &amp;gt;&amp;gt; #DigitalMarketing #IoT #BigData #DataAnalytics #DataViz #DataScience #Influencer &amp;gt;&amp;gt; https://t.co/TyDx2o86fr pic.twitter.c HT: Kim… https://t.co/cMHEedAMWc</t>
  </si>
  <si>
    <t>RT @marc_smith: @smr_foundation @mariannesarkis Here is the NodeXL Layout menu: https://t.co/DLWIFRvufj</t>
  </si>
  <si>
    <t>Proud &amp;amp; honored to be ranked as 1# global _xD83C__xDF0E_#influencer #marketing on #innovation #digitaltransformation #EmergingTech
https://t.co/wvj98YXg9E V/@nodexl _xD83D__xDE4F__xD83C__xDFFC_
_xD83D__xDD1D_community
@mhiesboeck
@startgrowthhack
@diofavatas
@tamaramccleary
@forbes
@kashthefuturist
@marketmonkeyuk
@ipfconline1 https://t.co/n1J6HmgdiG</t>
  </si>
  <si>
    <t>New event for 2019!!!
*Social Media &amp;amp; Digital Humanities: Methods/Approaches For Social Scientists*
Learn about key methodologies &amp;amp; tools such as @NodeXL, @Visibrain, @AudienseCo , @SocialElephants &amp;amp; more! 
Register here: https://t.co/4AcFVj4aVS
#PhDChat #SocialMedia https://t.co/XRXNAFrKqs</t>
  </si>
  <si>
    <t>من أجل جميع العرب المهتمين في تحليل بيانات #الإعلام_الاجتماعي وخصوصا تحليل الشبكات الاجتماعية والمعروفة بsocial network analysis 
تم التعاون مع @nodexl و @marc_smith في الدعم الفني واللوجستي للراغبين تعلم هذه الأداة.
يسعدني تواصلكم لعمل ورش تدريبية مستقبلا أو أية استفسارات آخرى https://t.co/Ll4NAJLc05</t>
  </si>
  <si>
    <t>RT @kimberl87759219: RT @jackcoleman219: 6 Types of Twitter Social Media Networks [#INFOGRAPHICS] 
by @nodexl |
#IoT #InternetOfThings #DigitalMarketing #BigData #Analytics #DataScience #DataScientists #SocialNetworks #RT 
Cc: @MikeQuindazzi CC @mikequ… https://t.co/yGYMptfSBD</t>
  </si>
  <si>
    <t>Top #ArtificialIntelligence or #AI Influencers
ronald_vanloon
evankirstel
mikequindazzi
tsundu_mak
ibmwatson
ipfconline1
alevergara78
kirkdborne
dbrainio
antgrasso
Top Hashtags:
#ai
#machinelearning
#iot
#bigdata
 via nodexl link https://t.co/DzBqLlt1zu https://t.co/ibDXtyqbwc</t>
  </si>
  <si>
    <t>RT MikeQuindazzi: Top #ArtificialIntelligence or #AI Influencers
ronald_vanloon
evankirstel
mikequindazzi
tsundu_mak
ibmwatson
ipfconline1
alevergara78
kirkdborne
dbrainio
antgrasso
Top Hashtags:
#ai
#machinelearning
#iot
#bigdata
 via nodexl link … https://t.co/ibDXtyqbwc</t>
  </si>
  <si>
    <t>RT @sophie_ICBP: And now the NodeXL analysis of the powerful medical superconnectors!!!! https://t.co/TX83J8FhUD</t>
  </si>
  <si>
    <t>@marc_smith #nodexl #usedbook https://t.co/HPMnwvkb8R</t>
  </si>
  <si>
    <t>Top #ArtificialIntelligence or #AI Influencers
@ronald_vanloon
@evankirstel
@mikequindazzi
@tsundu_mak
@ibmwatson
@ipfconline1
@alevergara78
@kirkdborne
@dbrainio
@antgrasso
Top Hashtags:
#ai
#machinelearning
#iot
#bigdata
 via @nodexl link https://t.co/vG9ajsHPQW https://t.co/EsA26VPmAO</t>
  </si>
  <si>
    <t>RT @Social_Molly: Social network analysis is the process of investigating social structures through the use of networks and graph theory &amp;gt;&amp;gt; @nodexl via @MikeQuindazzi @darshan_h_sheth &amp;gt;&amp;gt; #DigitalMarketing #IoT #BigData #DataAnalytics #DataViz #DataScienc… https://t.co/gOEn5vWdnh</t>
  </si>
  <si>
    <t>@hudson_chatbots @Social_Molly @nodexl @MikeQuindazzi @ravikikan @Fisher85M @mi https://t.co/9hvubisRnN</t>
  </si>
  <si>
    <t>RT @Combat_Cyber: @hudson_chatbots @Social_Molly @nodexl @MikeQuindazzi @ravikikan @Fisher85M @mi https://t.co/oQIzUo7ZNS</t>
  </si>
  <si>
    <t>L_xD83D__xDC40_K Analyzing Social Media Networks with NodeXL : Insights from a Connected World by https://t.co/w9XRhFpujS #Socialmedia #Smm https://t.co/eWAs0pQIdW</t>
  </si>
  <si>
    <t>Check out Analyzing Social Media Networks with NodeXL: Insights from a Connected World by https://t.co/L39rQVdiUT #Socialmedia #Smm https://t.co/MTZQMcMa7y</t>
  </si>
  <si>
    <t>Check out Analyzing Social Media Networks with NodeXL : Insights from a Connected World by https://t.co/q7QpErGaB7 #Socialmedia #Smm https://t.co/92360WhKqy</t>
  </si>
  <si>
    <t>RT Fisher85M "RT helene_wpli: _xD83C__xDD95__xD83D__xDD1D_10 #influencers _xD83C__xDFC6_ on #DigitalTransformation #fintech 
Thanks nodexl _xD83D__xDC4D_
https://t.co/FX3lGMl8Zu
sectest9 
UserExperienceU 
Fisher85M 
paradigminov8 
ubinetus 
MikeQuindazzi 
alvinfoo 
helene_wpli 
nGage_ETx 
mvollmer1 https://t.co/lZG1l1p0eb"</t>
  </si>
  <si>
    <t>RT @JBarbosaPR: TOP #SOCIALSELLING Accounts Jan 2019   via @NodeXL  @JBarbosaPR https://t.co/9XIUjmPBxx
@straqr
@timothy_hughes
@mikeschiemer
@digitalleadersa
@govengreso
@m_3jr
@jbarbosapr
@arkangelscrap
@micadam
@retailmeeting
Top hashtags:
#socialse… https://t.co/5hgLtDYK9y</t>
  </si>
  <si>
    <t>via @helene_wpli
_xD83C__xDD95__xD83D__xDD1D_10 #influencers _xD83C__xDFC6_ on #DigitalTransformation #fintech
Thanks @nodexl _xD83D__xDC4D_https://t.co/VkWM5CUlhQ @UserExperienceU @Fisher85M @paradigminov8 @ubinetus @MikeQuindazzi @alvinfoo @helene_wpli @nGage_ETx @mvollmer1 https://t.co/xsHc9sW22n… https://t.co/a4TuIZcVY7</t>
  </si>
  <si>
    <t>@Wilkinsonjonny @aroradrn @WhistlingDixie4 @psirides @rachaelmoses @strachanjamie @rosieICM @TheACPRC @cgraydoc @charlot_summers @ICS_updates @hughgifford @RobDietitian @stephen_t_webb @ICUnutrition @tanjidayo @kennethbaillie Hi Jonny,
_xD83D__xDC4D_
Day 1 #CCR19 via Twitonomy
Report: https://t.co/omTjgs7gfB
Interactive map:: https://t.co/ZLCrpe6Oiu
cc @LJMottram @CritCareReviews @ICCCTN @Wokko72 @NWCriticalCare @timothygirard @bryan_reidy @EldillaRizal @matthewjrowland
I'll run NodeXL map Saturday,
Graham https://t.co/iJ21fGfGhb</t>
  </si>
  <si>
    <t>@fluid_academy @gas_craic @manu_malbrain @foamecmo @anesthcritcare @strachanjamie @wilkinsonjonny @totalbodydolor @avkwong @ccpractitioner
Thanks to @marc_smith @nodexl here's a complete map of #IFAD2018, using TAGS data
Map https://t.co/jm1WGfaGCE
Data https://t.co/6NlWdXqcT0 https://t.co/4NvVbVPiOq</t>
  </si>
  <si>
    <t>deeplearning via NodeXL 
@mikequindazzi
@DeepLearn_007
@ipfconline1
@fisher85m
@machinelearn_d
@nvidia
@iainljbrown
@tsundu_mak
@gp_pulipaka
Top hashtags:
#deeplearning
#ai
#machinelearning
#bigdata
#datascience
#iot https://t.co/4KJPx5gi6w</t>
  </si>
  <si>
    <t>Facebook backs Institute for Ethics in Artificial Intelligence with $7.5 million
#AI #AIio #BigData #ML #NLU #Iot https://t.co/zygnyrXsRA
CC:     @nodexl   @pbouillaud   @PatrickGunz_CH   @pmddomingos   @pierrepinna   @RebekahRadice   @CrowdCween https://t.co/eDNcsrRbXa</t>
  </si>
  <si>
    <t>The 50 best jobs in America for 2019
#AI #AIio #BigData #ML #NLU #Iot https://t.co/q98Drt5sjq
CC:     @nodexl   @pbouillaud   @PatrickGunz_CH   @pmddomingos   @pierrepinna   @RebekahRadice   @CrowdCween https://t.co/yLbD6qVEj3</t>
  </si>
  <si>
    <t>Google's Brain Team: What does it do?
#AI #AIio #BigData #ML #NLU #Iot https://t.co/9KAWHpO2j3
CC:     @nodexl   @pbouillaud   @PatrickGunz_CH   @pmddomingos   @pierrepinna   @RebekahRadice   @CrowdCween https://t.co/Ojr2Pg3cFS</t>
  </si>
  <si>
    <t>Data Visualization: What It Is, Why It’s Important &amp;amp; How to Use It for SEO
#AI #AIio #BigData #ML #NLU #Iot https://t.co/Uh01htQ9Vq
CC:     @nodexl   @pbouillaud   @PatrickGunz_CH   @pmddomingos   @pierrepinna   @RebekahRadice   @CrowdCween https://t.co/7OEYWAmnED</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</si>
  <si>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@MotorCycl https://t.co/gNWQqTTiNA</t>
  </si>
  <si>
    <t>#MR via NodeXL https://t.co/4MpKKYKYqj 
@mikequindazzi
@cathyhackl
@grigortw
@steube
@evankirstel
@jblefevre60
@cityflyby
@2morrowknight
@loharprasanna
@doublemevr
Top hashtags:
#mr
#ar
#vr
#tech
#virtualreality
#xr
#augmentedreality
#mixedreality
#games https://t.co/4Hea3Nq5Wx</t>
  </si>
  <si>
    <t>Fintech via @nodexl _xD83D__xDC4D_
Full List Top 10 Influencers #Fintech _xD83D__xDC4F_ @MikeQuindazzi @OttLegalRebels and so on..
https://t.co/zMzWZyvKkK @marc_smith https://t.co/o5c9IY4JG5</t>
  </si>
  <si>
    <t>Top 10 Data Scientist via @nodexl 
https://t.co/Hg3g88V0p5 
@alevergara78 
@datascience499 
@Fisher85M 
@KirkDBorne 
@ahmedjr_16 
@MikeQuindazzi 
@evankirstel 
@PetiotEric 
@v_vashishta 
#DataScience #DataScientist #DataScientists https://t.co/S49Dyf4AXk https://t.co/do5CFfd5dA</t>
  </si>
  <si>
    <t>Top 10 Data Scientist via @nodexl 
https://t.co/Uk5uxQI9g3 
@alevergara78 
@datascience499 
@Fisher85M 
@KirkDBorne 
@ahmedjr_16 
@MikeQuindazzi 
@evankirstel 
@PetiotEric 
@v_vashishta 
#DataScience #DataScientist #DataScientists https://t.co/5u5R1vpzMt https://t.co/wFIufN8HW3</t>
  </si>
  <si>
    <t>Top 10 people to follow on #AI via @nodexl https://t.co/1Ita5pqjcw 
@ipfconline1 
@stratorob
@ronald_vanloon
@jblefevre60
@evankirstel
@mikequindazzi
@spirosmargaris
@antgrasso
@alvinfoo
@insurtech_book
Top hashtags:
#ai
#iot
#bigdata
#machinelearning
#block https://t.co/K1rVAchCN3</t>
  </si>
  <si>
    <t>Data Scientist Influencers
@machinelearn_d
@ronald_vanloon
@kirkdborne
@mikequindazzi
@ahmedjr_16
@kdnuggets
@orcanintell
@ansonmccade
@tamaramccleary
@tsundu_mak
Top hashtags:
#datascientist
#datascience
#ai
#machinelearning
#bigdata
#IoT 
via @NodeXL https://t.co/li4XAiTzye</t>
  </si>
  <si>
    <t>RT: ✨@MikeQuindazzi
#industry40 via @NodeXL https://t.co/wutUsQQLFP 
@iiot_world
@fisher85m
@evankirstel
@rajat_shrimal
@mikequindazzi
@hannover_messe
@alevergara78
@usinedufutur40
@ronald_vanloon
@productoken
Top hashtags:
#industry40
#iot
#ai
#bigdata
#iiot p https://t.co/onMN4YvkgE</t>
  </si>
  <si>
    <t>RT @albertogaruccio: RT @hudson_chatbots: #insurtech via NodeXL @spirosmargaris @jblefevre60 @albertogaruccio @ipfconline1 @fisher85m @mikequindazzi @helene_wpli @mcins_ Top hashtags: #insurtech #fintech #ai #bigdata #machinelearning #iot #deeplearning #… https://t.co/ioRmHnsin4</t>
  </si>
  <si>
    <t>RT @debashis_dutta: RT @hudson_chatbots: #insurtech via NodeXL 
@spirosmargaris
@jblefevre60
@albertogaruccio
@ipfconline1
@fisher85m
@mikequindazzi
@helene_wpli
@mcins_
Top hashtags:
#insurtech
#fintech
#ai
#bigdata
#machinelearning
#iot
#deeplearning
… https://t.co/tPGa4vkppy</t>
  </si>
  <si>
    <t>6 Types of #Twitter #SocialMedia Networks [#INFOGRAPHICS] 
by @nodexl 
#InternetOfThings #DigitalMarketing #Analytics #DataScience #tech #startups #DataScientists #SocialNetworks #RT 
Cc: @MikeQuindazzi @ravikikan @Fisher85M #DeepLearning #IoT #BigData #infographic MT @ant https://t.co/G8hw1uGJ5e</t>
  </si>
  <si>
    <t>RT @hudson_chatbots: Top #Influencers #IoT (#InternetOfThings) via @nodexl 
@evankirstel
@UserExperienceU
@grattonboy
@MikeQuindazzi
@Ronald_vanLoon
@Fisher85M
@RachelM55821874
@HaroldSinnott
@ProducToken
Top hashtags:
#iot
#ai
#bigdata
#blockchain
#de… https://t.co/8FMx2B0j5t</t>
  </si>
  <si>
    <t>Top #Influencers #IoT (#InternetOfThings) via @nodexl 
@evankirstel
@UserExperienceU
@grattonboy
@MikeQuindazzi
@Ronald_vanLoon
@Fisher85M
@RachelM55821874
@HaroldSinnott
@ProducToken
Top hashtags:
#iot
#ai
#bigdata
#blockchain
#devops https://t.co/4NfefuBTzL</t>
  </si>
  <si>
    <t>RT @hudson_chatbots: Top #Influencers #IoT (#InternetOfThings) via @nodexl 
@evankirstel
@UserExperienceU
@grattonboy
@MikeQuindazzi
@Ronald_vanLoon
@Fisher85M
@RachelM55821874
@HaroldSinnott
@ProducToken
Top hashtags:
#iot
#ai
#bigdata
#blockchain
#de… https://t.co/U59riJBqPW</t>
  </si>
  <si>
    <t>6 Types of Twitter Social Media Networks [ #INFOGRAPHICS] 
via @nodexl @mikequindazzi
#IoT #InternetOfThings #DigitalMarketing #BigData #Analytics #DataScience #DataScientists #SocialNetworks @reach2ratan #cybersecurity #BigData #MachineLearning #AI #IoT #infographic #DeepL https://t.co/593K8WSXz8</t>
  </si>
  <si>
    <t>6 Types of Twitter Social Media Networks [ #INFOGRAPHICS] 
via @nodexl @mikequindazzi
#IoT #InternetOfThings #DigitalMarketing #BigData #Analytics #DataScience #DataScientists #SocialNetworks @reach2ratan #cybersecurity #BigData #MachineLearning #AI #IoT #infographic #DeepL https://t.co/yTSBEd8898</t>
  </si>
  <si>
    <t>6 Types of Twitter Social Media Networks [ #INFOGRAPHICS] 
via @nodexl @mikequindazzi
#IoT #InternetOfThings #DigitalMarketing #BigData #Analytics #DataScience #DataScientists #SocialNetworks @reach2ratan #cybersecurity #BigData #MachineLearning #AI #IoT #infographic #DeepL https://t.co/hfUqhP2i8T</t>
  </si>
  <si>
    <t>RT @VivekGhosal: RT @IOT_Recruiting: 6 Types of #Twitter #SocialMedia Networks [#INFOGRAPHICS] 
by @nodexl 
#InternetOfThings #DigitalMarketing #Analytics #DataScience #tech #startups #DataScientists #SocialNetworks #RT 
Cc: @MikeQuindazzi @ravikikan @… copy: @MIKEQUINDAZZ https://t.co/aOXr1pDINN</t>
  </si>
  <si>
    <t>Beautiful &amp;amp; revealing cover graphic for our @PNASNews Special Feature on Creativity &amp;amp; Collaboration
https://t.co/R1tcf4ElsT
Thanks to the brilliant &amp;amp; hard work of @scottdempwolf using @nodexl  @hcil_umd @umdcs @UMDscience @UMDResearch https://t.co/VVEXKzZYPS</t>
  </si>
  <si>
    <t>@smr_foundation @mariannesarkis Here is the NodeXL Layout menu: https://t.co/DLWIFRvufj</t>
  </si>
  <si>
    <t>Top #Influencers: Top 10 Vertices, Ranked by Betweenness Centrality @nodexl RT @Ronald_vanLoon
https://t.co/xz5AhXwfe8 
#IoT #InternetofThings #ML #ArtificialIntelligence #AI #BigData #DataAnalytics #MachineLearning #wef19 
Cc: @evankirstel https://t.co/WeKzWBxhJj https://t.co/4MGZkkkvHd</t>
  </si>
  <si>
    <t>Top #Influencers on #FutureofWork 
Awesome group I’m honored to be regularly part of _xD83D__xDC4D__xD83C__xDFC6_
Thanks @nodexl 
https://t.co/WETnrVR3RY
@HaroldSinnott 
@alan_moratelli 
@MikeQuindazzi 
@TheFuturist007 
@helene_wpli 
@psb_dc 
@TamaraMcCleary 
@pat_milligan1 
@Paula_Piccard 
@wef https://t.co/TPlqnAV579</t>
  </si>
  <si>
    <t>Top 10 #influencers on #FutureofWork 
Awesome group of leaders &amp;amp; friends!
Thanks @nodexl _xD83D__xDC4D_
https://t.co/WETnrVR3RY
@HaroldSinnott 
@alan_moratelli 
@MikeQuindazzi 
@TheFuturist007 
@helene_wpli 
@psb_dc 
@TamaraMcCleary 
@pat_milligan1 
@Paula_Piccard 
@wef https://t.co/sI3caY1z8F</t>
  </si>
  <si>
    <t>futureofwork via NodeXL https://t.co/J9WEiPpvdw 01/10
@haroldsinnott
@alan_moratelli
@mikequindazzi
@thefuturist007
@helene_wpli
@tamaramccleary
@pat_milligan1
@paula_piccard
@wef
Top hashtags
#futureofwork
#ai
#iot
#ces2019⁠ ⁠
#tech
#innovation
#digitalt https://t.co/hz66NVcUd3</t>
  </si>
  <si>
    <t>@JBarbosaPR @Onalytica @nodexl @antgrasso @TamaraMcCleary @imoyse @Taz_Onalytica @ahmedjr_16 @HansLak @HaroldSinnott @HansMichielscom @Tiffani_Bova @TopCyberNews @MeghanMBiro Thanks Jan - #proud and humbled to be in such esteemed company https://t.co/umwTpGAmuH</t>
  </si>
  <si>
    <t>TOP @onalytica #influncers accounts via @NodeXL https://t.co/sqwZIJ7ND6 
@antgrasso
@tamaramccleary
@imoyse
@taz_onalytica
@ahmedjr_16
@hanslak
@haroldsinnott
@hansmichielscom
@ianknowlson
Top Mentioned G4:
@TamaraMcCleary
@JBarbosaPR 
@Tiffani_Bova
@TopCyberNews 
@MeghanMBiro https://t.co/qc2ufrcQbU</t>
  </si>
  <si>
    <t>TOP #SOCIALSELLING Accounts Jan 2019   via @NodeXL  @JBarbosaPR https://t.co/9994PqWyv6
@straqr
@timothy_hughes
@mikeschiemer
@digitalleadersa
@govengreso
@m_3jr
@jbarbosapr
@arkangelscrap
@micadam
@retailmeeting
Top hashtags:
#socialselling
#socialmedia
#sales
#digitalselling https://t.co/DRhARiToj4</t>
  </si>
  <si>
    <t>@MarshaCollier @nodexl @hm_custserv @billquiseng @archonsec @ipfconline1 @Forbes @drnatalie @Hyken @nytimes @AndrewinContact https://t.co/cvXq0oXxqd</t>
  </si>
  <si>
    <t>@JBarbosaPR @nodexl @MarshaCollier @hm_custserv @billquiseng @ipfconline1 @Forbes @drnatalie @Hyken @nytimes @AndrewinContact Jan @JBarbosaPR https://t.co/kNgZA4AAdu</t>
  </si>
  <si>
    <t>Top #FinTech Hashtags on Twitter 
#finserv
#fintech
#ai
#insurtech
#banking
#payments
#blockchain
#regtech
#bigdata 
via @nodexl
cc @arkangelscrap @MikeQuindazzi @fintechna @ralexjimenez @utarsystems @openxccessbank
link https://t.co/ArIDYgu3aU</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</si>
  <si>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MT @Fisher85M https://t.co/1S5YEIMimX</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</si>
  <si>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@antgrasso https://t.co/rmEU2J6koW</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</si>
  <si>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https://t.co/nbETrScxif</t>
  </si>
  <si>
    <t>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https://t.co/g2RkvSHwet</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</si>
  <si>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@mikequind https://t.co/uD3yuJp0YW</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</si>
  <si>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https://t.co/8Tf2NoJwMA</t>
  </si>
  <si>
    <t>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https://t.co/5hzLRv15Pt</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</si>
  <si>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https://t.co/jLXmCUH0gi</t>
  </si>
  <si>
    <t>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https://t.co/OTKksRzUDf</t>
  </si>
  <si>
    <t>@nodexl @RickKing16 @TheFuturist007 @tipatat @Grigortw @evankirstel @researchmrx @VREALofficial @Sketchfab @DigitalDoctorNL #VR via NodeXL https://t.co/R2LEl5u1f2 2/2/19
@rickking16
@thefuturist007
@tipatat
@grigortw
@evankirstel
@researchmrx
@vrealofficial
@haroldsinnott
@sketchfab
@digitaldoctornl
Top hashtags:
#vr
#ar
#virtualreality
#ai
#iot
#mixedreality
#tech
#3d
#mr
#blockchain https://t.co/VHvpbZUGGJ</t>
  </si>
  <si>
    <t>Just getting ready for the Social Media in the Pharmaceutical Industry conference #pharmasocialmedia . Many thanks to @marc_smith,  for his support and @NodeXL / @connectedaction / #smrfoundation https://t.co/akKG7akEGH</t>
  </si>
  <si>
    <t>@nodexl @MikeQuindazzi @wef @TamaraMcCleary @FCA_HQ @ilo @mercer @akwyz @jason_abdi @111kaushal futureofwork  via NodeXL https://t.co/1HNBbDg3Dl  1/22/19
@haroldsinnott
@mikequindazzi
@wef
@tamaramccleary
@fca_hq
@ilo
@mercer
@akwyz
@jason_abdi
@111kaushal
Top hashtags:
#futureofwork
#ai
#iot
#wef19
#tech
#robotics
#digitaltransformation
#innovation
#robot
#automation https://t.co/HUysEU1jUw</t>
  </si>
  <si>
    <t>RT @WorldTrendsInfo: RT @Social_Molly: 6 Types of Twitter Social Media Networks [#INFOGRAPHICS] 
by @nodexl |
#IoT #InternetOfThings #DigitalMarketing #BigData #Analytics #DataScience #DataScientists #SocialNetworks #RT 
Cc: @MikeQuindazzi CC @mikequin… https://t.co/Ki1WlTMAEe</t>
  </si>
  <si>
    <t>RT @ADEYEMOADEKUNL2: RT @Social_Molly: 6 Types of Twitter Social Media Networks [#INFOGRAPHICS] 
by @nodexl |
#IoT #InternetOfThings #DigitalMarketing #BigData #Analytics #DataScience #DataScientists #SocialNetworks #RT 
Cc: @MikeQuindazzi CC @mikequin… CC: @Fisher85M #Art https://t.co/5O4DMshm85</t>
  </si>
  <si>
    <t>6 Types of Twitter #SocialMedia Networks [ #INFOGRAPHICS] 
by @nodexl
#IoT #InternetOfThings #DigitalMarketing #BigData #Analytics #DataScience #DataScientists #SocialNetworks #MachineLearning #AI #IoT #infographic #DeepLearning
Cc: @MikeQuindazzi @mikequindazzi @clark_rob https://t.co/vF6kT7PX95</t>
  </si>
  <si>
    <t>6 Types of Twitter #SocialMedia Networks [ #INFOGRAPHICS] 
by @nodexl
#IoT #InternetOfThings #DigitalMarketing #BigData #Analytics #DataScience #DataScientists #SocialNetworks #MachineLearning #AI #IoT #infographic #DeepLearning
Cc: @MikeQuindazzi @mikequindazzi @clark_rob https://t.co/17OVcjf2VL</t>
  </si>
  <si>
    <t>Millennials, This Is How Artificial Intelligence Will Impact Your Job https://t.co/jZjIIsVbXa #ArtificialIntelligence #AI @ipfconline1@enkronos @nodexl
@machinelearn_d @ronald_vanloon @spirosmargaris @evankirstel @fisher85m
@jblefevre60 @MikeQuindazzi @David_Worley1 https://t.co/KvmrvhGoSe</t>
  </si>
  <si>
    <t>Millennials, This Is How Artificial Intelligence Will Impact Your Job https://t.co/jZjIIsVbXa #ArtificialIntelligence #AI @ipfconline1@enkronos @nodexl
@machinelearn_d @ronald_vanloon @spirosmargaris @evankirstel @fisher85m
@jblefevre60 @MikeQuindazzi @David_Worley1 https://t.co/305uje1MNX</t>
  </si>
  <si>
    <t>Millennials, This Is How Artificial Intelligence Will Impact Your Job https://t.co/q0IUmugV3Y #ArtificialIntelligence #AI @ipfconline1@enkronos @nodexl
@machinelearn_d @ronald_vanloon @spirosmargaris @evankirstel @fisher85m
@jblefevre60 @MikeQuindazzi @David_Worley1 https://t.co/cvXGdbkBkt</t>
  </si>
  <si>
    <t>Millennials, This Is How Artificial Intelligence Will Impact Your Job https://t.co/stl7mPeIYh #ArtificialIntelligence #AI @ipfconline1@enkronos @nodexl
@machinelearn_d @ronald_vanloon @spirosmargaris @evankirstel @fisher85m
@jblefevre60 @MikeQuindazzi @David_Worley1 https://t.co/8ffrbkAUlh</t>
  </si>
  <si>
    <t>#selfdrivingcars via NodeXL https://t.co/umOZxRcPdl 
@robotconsumer
@mikequindazzi
@guidaautonoma
@ipfconline1
@jeroenbartelse
@jblefevre60
@paula_piccard
@driverlessnow
@calcaware
@flashtweet
Top hashtags:
#selfdrivingcars
#ai
#autonomous
#iot
#smartcity https://t.co/BNYfJJGaDk</t>
  </si>
  <si>
    <t>Buddha via @MikeQuindazzi
Have a great day: @GrowUrStartup @nodexl @alvinfoo @sbmeunier @haydentiff @AndreaSDPiazza @Sarahetodd https://t.co/KHaALRYxGH</t>
  </si>
  <si>
    <t>Buddha via @MikeQuindazzi
Have a great day: @GrowUrStartup @nodexl @alvinfoo @sbmeunier @haydentiff @AndreaSDPiazza @Sarahetodd https://t.co/Q5TQjPmUfF</t>
  </si>
  <si>
    <t>6 Types of #Twitter #SocialMedia Networks [#INFOGRAPHICS] 
by @nodexl 
#InternetOfThings #DigitalMarketing #Analytics #DataScience #tech #startups #DataScientists #SocialNetworks #RT 
Cc: @MikeQuindazzi @ravikikan @Fisher85M #DeepLearning #IoT #BigData #infographic HT @Mik https://t.co/Xcf6gAxaJc</t>
  </si>
  <si>
    <t>TOP #AI Influencers
https://t.co/CL66YhfyHe @nodexl 09-21 2017
@ipfconline1
@sampitroda
@mikequindazzi
@fisher85m
@DeepLearn007
@sachinlulla HT @WorldTrendsInfo https://t.co/biy4Ps61WI</t>
  </si>
  <si>
    <t>RT @imworksofficial: RT @IOT_Recruiting: 6 Types of #Twitter #SocialMedia Networks [#INFOGRAPHICS] 
by @nodexl 
#InternetOfThings #DigitalMarketing #Analytics #DataScience #tech #startups #DataScientists #SocialNetworks #RT 
Cc: @MikeQuindazzi @ravikik… https://t.co/S82S77lDU9</t>
  </si>
  <si>
    <t>Practical Labs on data extraction and analysis with NodeXL Pro, thank you Harald Meier! More practical labs on NodeXL Pro on Wednesday.  @DigitalSpaceLab  #SMARTDataSprint https://t.co/HoNYmg2qXc</t>
  </si>
  <si>
    <t>From data extraction to data analysis and visualization. Learning about the affordances of @nodexl Pro for studying digital networks. Thanks Harald Meier for this practical lab _xD83E__xDD13_ @DigitalSpaceLab #smartdatasprint https://t.co/LFinH2YA05</t>
  </si>
  <si>
    <t>RT @JannaJoceli: Experimenting @nodexl to read possible personalized results from Google Play Store #smartdatasprint https://t.co/rdtLPRKYls</t>
  </si>
  <si>
    <t>Experimenting @nodexl to read possible personalized results from Google Play Store #smartdatasprint https://t.co/rdtLPRKYls</t>
  </si>
  <si>
    <t>And now the NodeXL analysis of the powerful medical superconnectors!!!! https://t.co/TX83J8FhUD</t>
  </si>
  <si>
    <t>Meet the Top #Influencers: Top 10 Vertices, Ranked by Betweenness Centrality
 by nodexl | 
Read more: https://t.co/UJXOc3F8Gt 
#IoT #InternetofThings #ArtificialIntelligence #AI #BigData #DataAnalytics #MachineLearning #ML #RT
Cc: evankirstel https://t.co/cx2CJvnHbh …</t>
  </si>
  <si>
    <t>Top #ArtificialIntelligence or #AI Influencers
ronald_vanloon
evankirstel
mikequindazzi
tsundu_mak
ibmwatson
ipfconline1
alevergara78
kirkdborne
dbrainio
antgrasso
Top Hashtags:
#ai
#machinelearning
#iot
#bigdata
 via nodexl link https://t.co/7YnZvQ9c2R https://t.co/qoIFGPTSeH</t>
  </si>
  <si>
    <t>6 Types of #Twitter #SocialMedia Networks [#INFOGRAPHICS]  by @nodexl   #InternetOfThings #DigitalMarketing #Analytics #DataScience #tech #startups #DataScientists #SocialNetworks #RT   Cc: @MikeQuindazzi @ravikikan @Fisher85M #DeepLearning #IoT #BigData #infographic MT: @mi https://t.co/i9lMcE206I</t>
  </si>
  <si>
    <t>6 Types of Twitter Social Media Networks [#INFOGRAPHICS] 
by @nodexl |
#IoT #InternetOfThings #DigitalMarketing #BigData #Analytics #DataScience #DataScientists #SocialNetworks #RT 
Cc: @MikeQuindazzi cc @Fisher85M #ai #ml #dl #iot #infographic ht: @MikeQuindazzi #ai #ml # https://t.co/LavXKO6RRk</t>
  </si>
  <si>
    <t>6 Types of #Twitter #SocialMedia Networks [#INFOGRAPHICS] 
by nodexl 
#InternetOfThings #DigitalMarketing #Analytics #DataScience #tech #startups #DataScientists #SocialNetworks #RT 
Cc: MikeQuindazzi ravikikan Fisher85M #DeepLearning #IoT #BigData #in… cc: @MikeQuindazzi https://t.co/dGpOnyf2Ru</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</si>
  <si>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https://t.co/FkpQMfguMI #smm https://t.co/YmasdIuKA1</t>
  </si>
  <si>
    <t>6 Types of Twitter Social Media Networks [#INFOGRAPHICS] 
by @nodexl |
#IoT #InternetOfThings #DigitalMarketing #BigData #Analytics #DataScience #DataScientists #SocialNetworks #RT 
Cc: @MikeQuindazzi CC @mikequindazzi #BigData #MachineLearning #AI #IoT #infographic #DeepL https://t.co/XbOXJfFmNa</t>
  </si>
  <si>
    <t>6 Types of Twitter Social Media Networks [#INFOGRAPHICS] 
by @nodexl |
#IoT #InternetOfThings #DigitalMarketing #BigData #Analytics #DataScience #DataScientists #SocialNetworks #RT 
Cc: @MikeQuindazzi CC @mikequindazzi #BigData #MachineLearning #AI #IoT #infographic #DeepL https://t.co/f9uAprxfXD</t>
  </si>
  <si>
    <t>6 Types of #Twitter #SocialMedia Networks [#INFOGRAPHICS] 
by @nodexl 
#InternetOfThings #DigitalMarketing #Analytics #DataScience #tech #startups #DataScientists #SocialNetworks #RT 
Cc: @MikeQuindazzi @ravikikan @Fisher85M #DeepLearning #IoT #BigData #infographic MT: @mi https://t.co/nrEAnJejLV</t>
  </si>
  <si>
    <t>6 kinds of Twitter #SocialMedia Networks @nodexl! @ConnectedAction via @marc_smith @MikeQuindazzi &amp;gt;&amp;gt; #DigitalMarketing #IoT #BigData #DataAnalytics #DataViz #DataScience #InfluencerMarketing #smm &amp;gt;&amp;gt; https://t.co/FkpQMfguMI https://t.co/sOdNJU2tmq https://t.co/lntuLFdeL5 p https://t.co/ZZxCRsGbj7</t>
  </si>
  <si>
    <t>[IT'S INTERACTIVE?!?] datascientist via NodeXL https://t.co/nXgcZYwMDf 
@kirkdborne
@mikequindazzi
@ronald_vanloon
#DataScience #data #tech cc @motorcycletwitt https://t.co/rVN3Dpn5mB</t>
  </si>
  <si>
    <t>RT @DD_NaNa_: RT @Softnet_Search: 6 Types of Twitter Social Media Networks [#INFOGRAPHICS] 
by @nodexl |
#IoT #InternetOfThings #DigitalMarketing #BigData #Analytics #DataScience #DataScientists #SocialNetworks #RT 
Cc: @MikeQuindazzi CC @mikequindazzi… https://t.co/UnCIBhxHmT</t>
  </si>
  <si>
    <t>Listening to Brian Eno's "Discreet Music"(*) tonight, I am struck by parallels between the method Eno used to produce his album and the "top tweet" method I use on NodeXL data: 
https://t.co/9GMLu0DNaC
Experiments in algorithmic production
* Discreet: "careful and circumspect" https://t.co/ccV91kwcOb</t>
  </si>
  <si>
    <t>Top #ArtificialIntelligence OR #AI influencers to follow via @nodexl https://t.co/7VAAHTW4lY 
@mikequindazzi
@ipfconline1
@ronald_vanloon
@alvinfoo
@spirosmargaris
@conkers3
@thechrischua
@userexperienceu
@antgrasso
@cyainz
Top hashtags:
#ai
#iot
#bigdata
#Di https://t.co/qz49byifTe</t>
  </si>
  <si>
    <t>Top #ArtificialIntelligence OR #AI influencers to follow via @nodexl https://t.co/7VAAHTW4lY 
@mikequindazzi
@ipfconline1
@ronald_vanloon
@alvinfoo
@spirosmargaris
@conkers3
@thechrischua
@userexperienceu
@antgrasso
@cyainz
Top hashtags:
#ai
#iot
#bigdata
#Di https://t.co/xtF0vU5XQx</t>
  </si>
  <si>
    <t>RT @Social_Molly: RT @hudson_chatbots: 6 Types of #Twitter #SocialMedia Networks [#INFOGRAPHICS] 
by @nodexl 
#InternetOfThings #DigitalMarketing #Analytics #DataScience #tech #startups #DataScientists #SocialNetworks #RT 
Cc: @MikeQuindazzi @ravikikan… mt: @MikeQuindazzi https://t.co/8oGJNjFlZi</t>
  </si>
  <si>
    <t>6 Types of #Twitter #SocialMedia Networks [#INFOGRAPHICS] 
by @nodexl 
#InternetOfThings #DigitalMarketing #Analytics #DataScience #tech #startups #DataScientists #SocialNetworks #RT 
Cc: @MikeQuindazzi @ravikikan @Fisher85M #DeepLearning #IoT #BigData #infographic MT: @mi https://t.co/dOKJ6rKcsD</t>
  </si>
  <si>
    <t>6 Types of #Twitter #SocialMedia Networks [#INFOGRAPHICS] 
by @nodexl 
#InternetOfThings #DigitalMarketing #Analytics #DataScience #tech #startups #DataScientists #SocialNetworks #RT 
Cc: @MikeQuindazzi @ravikikan @Fisher85M #DeepLearning #IoT #BigData #infographic MT: @mi https://t.co/e4078E8mQX</t>
  </si>
  <si>
    <t>6 Types of #Twitter #SocialMedia Networks [#INFOGRAPHICS] 
by @nodexl 
#InternetOfThings #DigitalMarketing #Analytics #DataScience #tech #startups #DataScientists #SocialNetworks #RT 
Cc: @MikeQuindazzi @ravikikan @Fisher85M #DeepLearning #IoT #BigData #infographic MT: @mi https://t.co/nbScSZyJBT</t>
  </si>
  <si>
    <t>6 Types of #Twitter #SocialMedia Networks [#INFOGRAPHICS] 
by @nodexl 
#InternetOfThings #DigitalMarketing #Analytics #DataScience #tech #startups #DataScientists #SocialNetworks #RT 
Cc: @MikeQuindazzi @ravikikan @Fisher85M #DeepLearning #IoT #BigData #infographic MT: @mi https://t.co/7A4OuIkee4</t>
  </si>
  <si>
    <t>6 Types of #Twitter #SocialMedia Networks [#INFOGRAPHICS] 
by @nodexl 
#InternetOfThings #DigitalMarketing #Analytics #DataScience #tech #startups #DataScientists #SocialNetworks #RT 
Cc: @MikeQuindazzi @ravikikan @Fisher85M #DeepLearning #IoT #BigData #infographic MT: @mi https://t.co/Nqeam2TUUE</t>
  </si>
  <si>
    <t>6 Types of #Twitter #SocialMedia Networks [#INFOGRAPHICS] 
by @nodexl 
#InternetOfThings #DigitalMarketing #Analytics #DataScience #tech #startups #DataScientists #SocialNetworks #RT 
Cc: @MikeQuindazzi @ravikikan @Fisher85M #DeepLearning #IoT #BigData #infographic MT: @mi https://t.co/JK4DWamfdH</t>
  </si>
  <si>
    <t>6 Types of #Twitter #SocialMedia Networks [#INFOGRAPHICS] 
by @nodexl 
#InternetOfThings #DigitalMarketing #Analytics #DataScience #tech #startups #DataScientists #SocialNetworks #RT 
Cc: @MikeQuindazzi @ravikikan @Fisher85M #DeepLearning #IoT #BigData #infographic MT: @mi https://t.co/RZdiduYxbW</t>
  </si>
  <si>
    <t>6 Types of #Twitter #SocialMedia Networks [#INFOGRAPHICS] 
by @nodexl 
#InternetOfThings #DigitalMarketing #Analytics #DataScience #tech #startups #DataScientists #SocialNetworks #RT 
Cc: @MikeQuindazzi @ravikikan @Fisher85M #DeepLearning #IoT #BigData #infographic MT: @mi https://t.co/IJ8VZISC8C</t>
  </si>
  <si>
    <t>6 Types of #Twitter #SocialMedia Networks [#INFOGRAPHICS] 
by @nodexl 
#InternetOfThings #DigitalMarketing #Analytics #DataScience #tech #startups #DataScientists #SocialNetworks #RT 
Cc: @MikeQuindazzi @ravikikan @Fisher85M #DeepLearning #IoT #BigData #infographic MT: @mi https://t.co/hRFGaT2IK4</t>
  </si>
  <si>
    <t>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https://t.co/PHqSpqf4bc</t>
  </si>
  <si>
    <t>6 Types of #Twitter #SocialMedia Networks [#INFOGRAPHICS] 
by @nodexl 
#InternetOfThings #DigitalMarketing #Analytics #DataScience #tech #startups #DataScientists #SocialNetworks #RT 
Cc: @MikeQuindazzi @ravikikan @Fisher85M #DeepLearning #IoT #BigData #infographic MT: @mi https://t.co/BTrBj6tqgg</t>
  </si>
  <si>
    <t>Planning For #Leadership 
#startups #startup #InternetOfThings #DigitalMarketing #DataScience #tech #DataScientists #SocialNetworks #RT #socialmedia #DigitalTransformation
Cc: @MikeQuindazzi @ravikikan @Fisher85M #DeepLearning #BigData #infographics @nodexl #machinelearning https://t.co/lKGe6Vp3gS</t>
  </si>
  <si>
    <t>6 Types of #Twitter #SocialMedia Networks [#INFOGRAPHICS] 
by @nodexl 
#InternetOfThings #DigitalMarketing #Analytics #DataScience #tech #startups #DataScientists #SocialNetworks #RT 
Cc: @MikeQuindazzi @ravikikan @Fisher85M #DeepLearning #IoT #BigData #infographic MT: @mi https://t.co/9kKXAxW8iZ</t>
  </si>
  <si>
    <t>6 Types of #Twitter #SocialMedia Networks [#INFOGRAPHICS] 
by @nodexl 
#InternetOfThings #DigitalMarketing #Analytics #DataScience #tech #startups #DataScientists #SocialNetworks #RT 
Cc: @MikeQuindazzi @ravikikan @Fisher85M #DeepLearning #IoT #BigData #infographic MT: @mi https://t.co/HI4UDqVRKJ</t>
  </si>
  <si>
    <t>6 Types of #Twitter #SocialMedia Networks [#INFOGRAPHICS] 
by @nodexl 
#InternetOfThings #DigitalMarketing #Analytics #DataScience #tech #startups #DataScientists #SocialNetworks #RT 
Cc: @MikeQuindazzi @ravikikan @Fisher85M #DeepLearning #IoT #BigData #infographic MT: @mi https://t.co/25MZdfRyJp</t>
  </si>
  <si>
    <t>6 Types of #Twitter #SocialMedia Networks [#INFOGRAPHICS] 
by @nodexl 
#InternetOfThings #DigitalMarketing #Analytics #DataScience #tech #startups #DataScientists #SocialNetworks #RT 
Cc: @MikeQuindazzi @ravikikan @Fisher85M #DeepLearning #IoT #BigData #infographic MT: @mi https://t.co/Hxvk1nJ33x</t>
  </si>
  <si>
    <t>6 kinds of Twitter #SocialMedia Networks &amp;gt;&amp;gt; @nodexl @ConnectedAction via @marc_smith @MikeQuindazzi &amp;gt;&amp;gt; #DigitalMarketing #IoT #BigData #DataAnalytics #DataViz #DataScience #Influencer &amp;gt;&amp;gt; https://t.co/ezQmjYJmzz https://t.co/N0sKT9taaE https://t.co/ROAdnWit9I pic.twitter.c https://t.co/pve1GN5Mix</t>
  </si>
  <si>
    <t>6 Types of #Twitter #SocialMedia Networks [#INFOGRAPHICS] 
by @nodexl 
#InternetOfThings #DigitalMarketing #Analytics #DataScience #tech #startups #DataScientists #SocialNetworks #RT 
Cc: @MikeQuindazzi @ravikikan @Fisher85M #DeepLearning #IoT #BigData #infographic MT: @mi https://t.co/lrKceyP2lW</t>
  </si>
  <si>
    <t>6 Types of Twitter Social Media Networks [#INFOGRAPHICS] 
by @nodexl |
#IoT #InternetOfThings #DigitalMarketing #BigData #Analytics #DataScience #DataScientists #SocialNetworks #RT 
Cc: @MikeQuindazzi CC @mikequindazzi #BigData #MachineLearning #AI #IoT #infographic cc @mi https://t.co/Ip5RW9WSgY</t>
  </si>
  <si>
    <t>RT @mas06706465: RT @PD_MobileApps: 6 Types of Twitter Social Media Networks [#INFOGRAPHICS] 
by @nodexl |
#IoT #InternetOfThings #DigitalMarketing #BigData #Analytics #DataScience #DataScientists #SocialNetworks #RT 
Cc: @MikeQuindazzi CC @mikequindaz… https://t.co/t75rm6Uss0</t>
  </si>
  <si>
    <t>6 Types of #Twitter #SocialMedia Networks [#INFOGRAPHICS] 
by @nodexl 
#InternetOfThings #DigitalMarketing #Analytics #DataScience #tech #startups #DataScientists #SocialNetworks #RT 
Cc: @MikeQuindazzi @ravikikan @Fisher85M #DeepLearning #IoT #BigData #infographic MT: @mi https://t.co/8zpZSB4uIv</t>
  </si>
  <si>
    <t>6 Types of #Twitter #SocialMedia Networks [#INFOGRAPHICS] 
by @nodexl 
#InternetOfThings #DigitalMarketing #Analytics #DataScience #tech #startups #DataScientists #SocialNetworks #RT 
Cc: @MikeQuindazzi @ravikikan @Fisher85M #DeepLearning #IoT #BigData #infographic MT: @mi https://t.co/jGQ0J3P4t6</t>
  </si>
  <si>
    <t>6 Types of Twitter Social Media Networks [#INFOGRAPHICS] 
by @nodexl |
#IoT #InternetOfThings #DigitalMarketing #BigData #Analytics #DataScience #DataScientists #SocialNetworks #RT 
Cc: @MikeQuindazzi CC @mikequindazzi #BigData #MachineLearning #AI #IoT #infographic #DeepL https://t.co/N2y90vJPeO</t>
  </si>
  <si>
    <t>6 Types of #Twitter #SocialMedia Networks [#INFOGRAPHICS] 
by @nodexl 
#InternetOfThings #DigitalMarketing #Analytics #DataScience #tech #startups #DataScientists #SocialNetworks #RT 
Cc: @MikeQuindazzi @ravikikan @Fisher85M #DeepLearning #IoT #BigData #infographic MT: @mi https://t.co/j8cf0NyIlh</t>
  </si>
  <si>
    <t>6 Types of Twitter #SocialMedia Networks [#INFOGRAPHICS] 
by @nodexl | 
Read more at https://t.co/ERn1BCPzHF 
#InternetOfThings #IoT #BigData #AI #ArtificialIntelligence #InfoSec #Digital #ConnectedDevices #Connectivity #DataViz #Visualization #RT 
Cc: @MikeQuindazzi https://t.co/hFMwg9SqNn</t>
  </si>
  <si>
    <t>6 Types of Twitter #SocialMedia Networks [#INFOGRAPHICS] 
by @nodexl | 
Read more at https://t.co/ERn1BCPzHF 
#InternetOfThings #IoT #BigData #AI #ArtificialIntelligence #InfoSec #Digital #ConnectedDevices #Connectivity #DataViz #Visualization #RT 
Cc: @MikeQuindazzi https://t.co/yWLeNTIaTZ</t>
  </si>
  <si>
    <t>6 Types of Twitter Social Media Networks [#INFOGRAPHICS] 
by @nodexl |
#IoT #InternetOfThings #DigitalMarketing #BigData #Analytics #DataScience #DataScientists #SocialNetworks #RT 
Cc: @MikeQuindazzi CC @mikequindazzi #BigData #MachineLearning #AI #IoT #infographic #DeepL https://t.co/O3ENNn7s12</t>
  </si>
  <si>
    <t>RT @mas06706465: RT @iotnewsportal: RT @mas06706465: RT @PD_MobileApps: 6 Types of Twitter Social Media Networks [#INFOGRAPHICS] 
by @nodexl |
#IoT #InternetOfThings #DigitalMarketing #BigData #Analytics #DataScience #DataScientists #SocialNetworks #RT … CC @antgrasso #BigDat https://t.co/BUbwOJcfY1</t>
  </si>
  <si>
    <t>RT @mas06706465: RT @iotnewsportal: RT @mas06706465: RT @PD_MobileApps: 6 Types of Twitter Social Media Networks [#INFOGRAPHICS] 
by @nodexl |
#IoT #InternetOfThings #DigitalMarketing #BigData #Analytics #DataScience #DataScientists #SocialNetworks #RT … CC @antgrasso #BigDat https://t.co/0ZLMg4dv2F</t>
  </si>
  <si>
    <t>6 Types of #Twitter #SocialMedia Networks [#INFOGRAPHICS] 
by @nodexl 
#InternetOfThings #DigitalMarketing #Analytics #DataScience #tech #startups #DataScientists #SocialNetworks #RT 
Cc: @MikeQuindazzi @ravikikan @Fisher85M #DeepLearning #IoT #BigData #infographic MT: @mi https://t.co/UTBF3E1fU9</t>
  </si>
  <si>
    <t>6 Types of #Twitter #SocialMedia Networks [#INFOGRAPHICS] 
by @nodexl 
#InternetOfThings #DigitalMarketing #Analytics #DataScience #tech #startups #DataScientists #SocialNetworks #RT 
Cc: @MikeQuindazzi @ravikikan @Fisher85M #DeepLearning #IoT #BigData #infographic MT: @mi https://t.co/THBYX99pQk</t>
  </si>
  <si>
    <t>6 Types of Twitter Social Media Networks [#INFOGRAPHICS] 
by @nodexl |
#IoT #InternetOfThings #DigitalMarketing #BigData #Analytics #DataScience #DataScientists #SocialNetworks #RT 
Cc: @MikeQuindazzi CC @mikequindazzi #BigData #MachineLearning #AI #IoT #infographic #DeepL https://t.co/3fWDZJLler</t>
  </si>
  <si>
    <t>6 Types of #Twitter #SocialMedia Networks [#INFOGRAPHICS] 
by @nodexl 
#InternetOfThings #DigitalMarketing #Analytics #DataScience #tech #startups #DataScientists #SocialNetworks #RT 
Cc: @MikeQuindazzi @ravikikan @Fisher85M #DeepLearning #IoT #BigData #infographic MT: @mi https://t.co/D8WuhcSl5A</t>
  </si>
  <si>
    <t>6 Types of #Twitter #SocialMedia Networks [#INFOGRAPHICS] by @nodexl #InternetOfThings #DigitalMarketing #Analytics #DataScience #tech #startups #DataScientists #SocialNetworks #RT Cc: @Harry_Robots @MikeQuindazzi @ravikikan #DeepLearning #IoT #BigData #infographic MT: @Fisher85M https://t.co/r7FYnkpUVv</t>
  </si>
  <si>
    <t>6 Types of #Twitter #SocialMedia Networks [#INFOGRAPHICS] 
by @nodexl 
#InternetOfThings #DigitalMarketing #Analytics #DataScience #tech #startups #DataScientists #SocialNetworks #RT 
Cc: @MikeQuindazzi @ravikikan @Fisher85M #DeepLearning #IoT #BigData #infographic MT: @mi https://t.co/uowW84MJ50</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</si>
  <si>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https://t.co/72fX7RzpVi CC: @ https://t.co/ZCrFauWKlG</t>
  </si>
  <si>
    <t>6 Types of Twitter Social Media Networks [#INFOGRAPHICS] 
by @nodexl |
#IoT #InternetOfThings #DigitalMarketing #BigData #Analytics #DataScience #DataScientists #SocialNetworks #RT 
Cc: @MikeQuindazzi CC @mikequindazzi #BigData #MachineLearning #AI #IoT #infographic #DeepL https://t.co/HMoxVQsOS9</t>
  </si>
  <si>
    <t>6 Types of Twitter Social Media Networks [#INFOGRAPHICS] 
by @nodexl |
#IoT #InternetOfThings #DigitalMarketing #BigData #Analytics #DataScience #DataScientists #SocialNetworks #RT 
Cc: @MikeQuindazzi CC @mikequindazzi #BigData #MachineLearning #AI #IoT #infographic #DeepL https://t.co/KmEGHJqCbn</t>
  </si>
  <si>
    <t>6 Types of Twitter Social Media Networks [#INFOGRAPHICS] 
by @nodexl |
#IoT #InternetOfThings #DigitalMarketing #BigData #Analytics #DataScience #DataScientists #SocialNetworks #RT 
Cc: @MikeQuindazzi CC @mikequindazzi #BigData #MachineLearning #AI #IoT #infographic #DeepL https://t.co/gdpCf6tkTu</t>
  </si>
  <si>
    <t>6 Types of Twitter Social Media Networks [#INFOGRAPHICS] 
by @nodexl |
#IoT #InternetOfThings #DigitalMarketing #BigData #Analytics #DataScience #DataScientists #SocialNetworks #RT 
Cc: @MikeQuindazzi CC @mikequindazzi #BigData #MachineLearning #AI #IoT #infographic cc @mi https://t.co/sJp13cy9h0</t>
  </si>
  <si>
    <t>6 Types of #Twitter #SocialMedia Networks [#INFOGRAPHICS] 
by @nodexl 
#InternetOfThings #DigitalMarketing #Analytics #DataScience #tech #startups #DataScientists #SocialNetworks #RT 
Cc: @MikeQuindazzi @ravikikan @Fisher85M #DeepLearning #IoT #BigData #infographic MT: @mi https://t.co/0MBsmKtDBB</t>
  </si>
  <si>
    <t>6 Types of #Twitter #SocialMedia Networks [#INFOGRAPHICS] 
by @nodexl 
#InternetOfThings #DigitalMarketing #Analytics #DataScience #tech #startups #DataScientists #SocialNetworks #RT 
Cc: @MikeQuindazzi @ravikikan @Fisher85M #DeepLearning #IoT #BigData #infographic MT: @mi https://t.co/8NlVkDbpAT</t>
  </si>
  <si>
    <t>6 Types of Twitter Social Media Networks [#INFOGRAPHICS] 
by @nodexl |
#IoT #InternetOfThings #DigitalMarketing #BigData #Analytics #DataScience #DataScientists #SocialNetworks #RT 
Cc: @MikeQuindazzi CC @mikequindazzi #BigData #MachineLearning #AI #IoT #infographic cc @mi https://t.co/fVFffY6wjh</t>
  </si>
  <si>
    <t>6 Types of #Twitter #SocialMedia Networks [#INFOGRAPHICS] 
by @nodexl 
#InternetOfThings #DigitalMarketing #Analytics #DataScience #tech #startups #DataScientists #SocialNetworks #RT 
Cc: @MikeQuindazzi @ravikikan @Fisher85M #DeepLearning #IoT #BigData #infographic MT: @mi https://t.co/jzEFt4R6N2</t>
  </si>
  <si>
    <t>6 Types of Twitter Social Media Networks [#INFOGRAPHICS] 
by @nodexl |
#IoT #InternetOfThings #DigitalMarketing #BigData #Analytics #DataScience #DataScientists #SocialNetworks #RT 
Cc: @MikeQuindazzi CC @mikequindazzi #BigData #MachineLearning #AI #IoT #infographic #DeepL https://t.co/d3sN2dSI9v</t>
  </si>
  <si>
    <t>6 Types of Twitter Social Media Networks [#INFOGRAPHICS] 
by @nodexl |
#IoT #InternetOfThings #DigitalMarketing #BigData #Analytics #DataScience #DataScientists #SocialNetworks #RT 
Cc: @MikeQuindazzi CC @mikequindazzi #BigData #MachineLearning #AI #IoT #infographic #DeepL https://t.co/j1Wiqx7l0l</t>
  </si>
  <si>
    <t>6 Types of Twitter Social Media Networks [#INFOGRAPHICS] 
by @nodexl |
#IoT #InternetOfThings #DigitalMarketing #BigData #Analytics #DataScience #DataScientists #SocialNetworks #RT 
Cc: @MikeQuindazzi CC @mikequindazzi #BigData #MachineLearning #AI #IoT #infographic cc @mi https://t.co/KqYkEOsHle</t>
  </si>
  <si>
    <t>6 Types of #Twitter #SocialMedia Networks [#INFOGRAPHICS] 
by @nodexl 
#InternetOfThings #DigitalMarketing #Analytics #DataScience #tech #startups #DataScientists #SocialNetworks #RT 
Cc: @MikeQuindazzi @ravikikan @Fisher85M #DeepLearning #IoT #BigData #infographic MT: @mi https://t.co/zFIeqFRMTj</t>
  </si>
  <si>
    <t>6 Types of Twitter Social Media Networks [#INFOGRAPHICS] 
by @nodexl |
#IoT #InternetOfThings #DigitalMarketing #BigData #Analytics #DataScience #DataScientists #SocialNetworks #RT 
Cc: @MikeQuindazzi CC @mikequindazzi #BigData #MachineLearning #AI #IoT #infographic #DeepL https://t.co/KWPGEeCKmr</t>
  </si>
  <si>
    <t>6 Types of #Twitter #SocialMedia Networks [#INFOGRAPHICS] 
by @nodexl 
#InternetOfThings #DigitalMarketing #Analytics #DataScience #tech #startups #DataScientists #SocialNetworks #RT 
Cc: @MikeQuindazzi @ravikikan @Fisher85M #DeepLearning #IoT #BigData #infographic MT: @mi https://t.co/aiddKCdKcN</t>
  </si>
  <si>
    <t>Top #FinServ hashtags!
1-#fintech
2-#banking
3-#ai
4-#blockchain
5-#bigdata
6-#ml
7-#startups
https://t.co/xF5t9QMSXB @nodexl
@MikeQuindazzi https://t.co/rDRVBIyZdZ</t>
  </si>
  <si>
    <t>6 Types of #Twitter #SocialMedia Networks [#INFOGRAPHICS] 
by @nodexl 
#InternetOfThings #DigitalMarketing #Analytics #DataScience #tech #startups #DataScientists #SocialNetworks #RT 
Cc: @MikeQuindazzi @ravikikan @Fisher85M #DeepLearning #IoT #BigData #infographic MT: @mi https://t.co/t1Tmd49rUm</t>
  </si>
  <si>
    <t>Social network analysis is the process of investigating social structures through the use of networks and graph theory &amp;gt;&amp;gt; nodexl via MikeQuindazzi &amp;gt;&amp;gt; #DigitalMarketing #IoT #BigData #DataAnalytics #DataViz #DataScience #Influencer #Infographic &amp;gt;&amp;gt; … https://t.co/0rKAF9ulvm</t>
  </si>
  <si>
    <t>RT @Social_Molly: RT @Claire_Harris82: 6 Types of #Twitter #SocialMedia Networks [#INFOGRAPHICS] 
by @nodexl 
#InternetOfThings #DigitalMarketing #Analytics #DataScience #tech #startups #DataScientists #SocialNetworks #RT 
Cc: @MikeQuindazzi @ravikikan… https://t.co/rLaddtCjf0</t>
  </si>
  <si>
    <t>6 Types of Twitter Social Media Networks [#INFOGRAPHICS] 
by @nodexl |
#IoT #InternetOfThings #DigitalMarketing #BigData #Analytics #DataScience #DataScientists #SocialNetworks #RT 
Cc: @MikeQuindazzi CC @mikequindazzi #BigData #MachineLearning #AI #IoT #infographic cc @mi https://t.co/0kNuB7kUHX</t>
  </si>
  <si>
    <t>6 Types of Twitter Social Media Networks [#INFOGRAPHICS] 
by @nodexl |
#IoT #InternetOfThings #DigitalMarketing #BigData #Analytics #DataScience #DataScientists #SocialNetworks #RT 
Cc: @MikeQuindazzi CC @mikequindazzi #BigData #MachineLearning #AI #IoT #infographic #DeepL https://t.co/SmhTVVO6bh</t>
  </si>
  <si>
    <t>6 Types of #Twitter #SocialMedia Networks [#INFOGRAPHICS] 
by @nodexl 
#InternetOfThings #DigitalMarketing #Analytics #DataScience #tech #startups #DataScientists #SocialNetworks #RT 
Cc: @MikeQuindazzi @ravikikan @Fisher85M #DeepLearning #IoT #BigData #infographic MT: @mi https://t.co/e1jNyuYPJa</t>
  </si>
  <si>
    <t>6 Types of #Twitter #SocialMedia Networks [#INFOGRAPHICS] 
by @nodexl 
#InternetOfThings #DigitalMarketing #Analytics #DataScience #tech #startups #DataScientists #SocialNetworks #RT 
Cc: @MikeQuindazzi @ravikikan @Fisher85M #DeepLearning #IoT #BigData #infographic MT: @mi https://t.co/swy3BUuh1V</t>
  </si>
  <si>
    <t>6 Types of #Twitter #SocialMedia Networks [#INFOGRAPHICS] 
by @nodexl 
#InternetOfThings #DigitalMarketing #Analytics #DataScience #tech #startups #DataScientists #SocialNetworks #RT 
Cc: @MikeQuindazzi @ravikikan @Fisher85M #DeepLearning #IoT #BigData #infographic MT: @mi https://t.co/QF5Dl02KtC</t>
  </si>
  <si>
    <t>6 Types of #Twitter #SocialMedia Networks [#INFOGRAPHICS] 
by @nodexl 
#InternetOfThings #DigitalMarketing #Analytics #DataScience #tech #startups #DataScientists #SocialNetworks #RT 
Cc: @MikeQuindazzi @ravikikan @Fisher85M #DeepLearning #IoT #BigData #infographic MT: @mi https://t.co/Nmb6fomRzU</t>
  </si>
  <si>
    <t>6 Types of #Twitter #SocialMedia Networks [#INFOGRAPHICS] 
by @nodexl 
#InternetOfThings #DigitalMarketing #Analytics #DataScience #tech #startups #DataScientists #SocialNetworks #RT 
Cc: @MikeQuindazzi @ravikikan @Fisher85M #DeepLearning #IoT #BigData #infographic MT: @mi https://t.co/Q1WMT5tLWI</t>
  </si>
  <si>
    <t>6 Types of #Twitter #SocialMedia Networks [#INFOGRAPHICS] 
by @nodexl 
#InternetOfThings #DigitalMarketing #Analytics #DataScience #tech #startups #DataScientists #SocialNetworks #RT 
Cc: @MikeQuindazzi @ravikikan @Fisher85M #DeepLearning #IoT #BigData #infographic MT: @mi https://t.co/dJwksqcDja</t>
  </si>
  <si>
    <t>6 Types of #Twitter #SocialMedia Networks [#INFOGRAPHICS] 
by @nodexl 
#InternetOfThings #DigitalMarketing #Analytics #DataScience #tech #startups #DataScientists #SocialNetworks #RT 
Cc: @MikeQuindazzi @ravikikan @Fisher85M #DeepLearning #IoT #BigData #infographic MT: @mi https://t.co/34XvPeLy9g</t>
  </si>
  <si>
    <t>Top #Influencers: Top 10 Vertices, Ranked by Betweenness Centrality
by @nodexl | 
Read more: https://t.co/gCGCeVWTub 
#IoT #InternetofThings #ArtificialIntelligence #AI #BigData #DataAnalytics #MachineLearning #ML #RT
Cc: @Ronald_vanLoon @evankirstel @mikequindazzi https://t.co/1as4K0uyNa</t>
  </si>
  <si>
    <t>6 Types of Twitter Social Media Networks [#INFOGRAPHICS] 
by @nodexl |
#IoT #InternetOfThings #DigitalMarketing #BigData #Analytics #DataScience #DataScientists #SocialNetworks #RT 
Cc: @MikeQuindazzi CC @mikequindazzi #BigData #MachineLearning #AI #IoT #infographic #DeepL https://t.co/eVNeCfefff</t>
  </si>
  <si>
    <t>6 Types of Twitter #SocialMedia Networks via @ConnectedAction @nodexl @marc_smith via @MikeQuindazzi Hashtags #DigitalMarketing #IoT #BigData #DataAnalytics #DataViz #DataScience #Influencer Link https://t.co/SCSyYQ2nvl https://t.co/QWlmrkAiC0 https://t.co/zNA51HTG1N pic. https://t.co/52E6gGvtKC</t>
  </si>
  <si>
    <t>6 Types of #Twitter #SocialMedia Networks [#INFOGRAPHICS] 
by @nodexl 
#InternetOfThings #DigitalMarketing #Analytics #DataScience #tech #startups #DataScientists #SocialNetworks #RT 
Cc: @MikeQuindazzi @ravikikan @Fisher85M #DeepLearning #IoT #BigData #infographic MT: @mi https://t.co/wfMjxhRuTa</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</si>
  <si>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t>
  </si>
  <si>
    <t>RT @chidambara09: RT @Softnet_Search: 6 Types of Twitter #SocialMedia Networks [ #INFOGRAPHICS] 
by @nodexl
#IoT #InternetOfThings #DigitalMarketing #BigData #Analytics #DataScience #DataScientists #SocialNetworks #MachineLearning #AI #IoT #infographic … Cc: @mikequindazzi #A https://t.co/QR4dgicXec</t>
  </si>
  <si>
    <t>6 Types of #Twitter #SocialMedia Networks [#INFOGRAPHICS] 
by @nodexl 
#InternetOfThings #DigitalMarketing #Analytics #DataScience #tech #startups #DataScientists #SocialNetworks #RT 
Cc: @MikeQuindazzi @ravikikan @Fisher85M #DeepLearning #IoT #BigData #infographic MT: @mi https://t.co/AFfpNtuOKN</t>
  </si>
  <si>
    <t>6 Types of Twitter Social Media Networks [#INFOGRAPHICS] 
by @nodexl |
#IoT #InternetOfThings #DigitalMarketing #BigData #Analytics #DataScience #DataScientists #SocialNetworks #RT 
Cc: @MikeQuindazzi CC @mikequindazzi #BigData #MachineLearning #AI #IoT #infographic #DeepL https://t.co/WtZCk77CYX</t>
  </si>
  <si>
    <t>6 Types of #Twitter #SocialMedia Networks [#INFOGRAPHICS] 
by @nodexl 
#InternetOfThings #DigitalMarketing #Analytics #DataScience #tech #startups #DataScientists #SocialNetworks #RT 
Cc: @MikeQuindazzi @ravikikan @Fisher85M #DeepLearning #IoT #BigData #infographic MT: @mi https://t.co/xkayfdgS0N</t>
  </si>
  <si>
    <t>6 Types of #Twitter #SocialMedia Networks [#INFOGRAPHICS] 
by @nodexl 
#InternetOfThings #DigitalMarketing #Analytics #DataScience #tech #startups #DataScientists #SocialNetworks #RT 
Cc: @MikeQuindazzi @ravikikan @Fisher85M #DeepLearning #IoT #BigData #infographic MT: @mi https://t.co/iF70k1etu2</t>
  </si>
  <si>
    <t>6 Types of #Twitter #SocialMedia Networks [#INFOGRAPHICS] 
by @nodexl 
#InternetOfThings #DigitalMarketing #Analytics #DataScience #tech #startups #DataScientists #SocialNetworks #RT 
Cc: @MikeQuindazzi @ravikikan @Fisher85M #DeepLearning #IoT #BigData #infographic MT: @mi https://t.co/dAY9Eu6NR6</t>
  </si>
  <si>
    <t>6 Types of #Twitter #SocialMedia Networks [#INFOGRAPHICS] 
by @nodexl 
#InternetOfThings #DigitalMarketing #Analytics #DataScience #tech #startups #DataScientists #SocialNetworks #RT 
Cc: @MikeQuindazzi @ravikikan @Fisher85M #DeepLearning #IoT #BigData #infographic MT: @mi https://t.co/ttEGElB0wa</t>
  </si>
  <si>
    <t>6 Types of #Twitter #SocialMedia Networks [#INFOGRAPHICS] 
by @nodexl 
#InternetOfThings #DigitalMarketing #Analytics #DataScience #tech #startups #DataScientists #SocialNetworks #RT 
Cc: @MikeQuindazzi @ravikikan @Fisher85M #DeepLearning #IoT #BigData #infographic MT: @mi https://t.co/ChhepASnq9</t>
  </si>
  <si>
    <t>6 Types of #Twitter #SocialMedia Networks [#INFOGRAPHICS] 
by @nodexl 
#InternetOfThings #DigitalMarketing #Analytics #DataScience #tech #startups #DataScientists #SocialNetworks #RT 
Cc: @MikeQuindazzi @ravikikan @Fisher85M #DeepLearning #IoT #BigData #infographic MT: @mi https://t.co/nx5udfYhVc</t>
  </si>
  <si>
    <t>6 Types of Twitter Social Media Networks [#INFOGRAPHICS] 
by @nodexl |
#IoT #InternetOfThings #DigitalMarketing #BigData #Analytics #DataScience #DataScientists #SocialNetworks #RT 
Cc: @MikeQuindazzi CC @mikequindazzi #BigData #MachineLearning #AI #IoT #infographic #DeepL https://t.co/Vy8JFhnpnG</t>
  </si>
  <si>
    <t>6 Types of Twitter Social Media Networks [#INFOGRAPHICS] 
by @nodexl |
#IoT #InternetOfThings #DigitalMarketing #BigData #Analytics #DataScience #DataScientists #SocialNetworks #RT 
Cc: @MikeQuindazzi CC @mikequindazzi #BigData #MachineLearning #AI #IoT #infographic cc @mi https://t.co/81UZAMxwoC</t>
  </si>
  <si>
    <t>6 Types of Twitter Social Media Networks [#INFOGRAPHICS] 
by @nodexl |
#IoT #InternetOfThings #DigitalMarketing #BigData #Analytics #DataScience #DataScientists #SocialNetworks #RT 
Cc: @MikeQuindazzi CC @mikequindazzi #BigData #MachineLearning #AI #IoT #infographic #DeepL https://t.co/zqgWdyfsAs</t>
  </si>
  <si>
    <t>6 Types of Twitter Social Media Networks [#INFOGRAPHICS] 
by @nodexl |
#IoT #InternetOfThings #DigitalMarketing #BigData #Analytics #DataScience #DataScientists #SocialNetworks #RT 
Cc: @MikeQuindazzi CC @mikequindazzi #BigData #MachineLearning #AI #IoT #infographic #DeepL https://t.co/8uncHRuN5s</t>
  </si>
  <si>
    <t>RT @Social_Molly: RT @Softnet_Search: 6 Types of Twitter Social Media Networks [#INFOGRAPHICS] 
by @nodexl |
#IoT #InternetOfThings #DigitalMarketing #BigData #Analytics #DataScience #DataScientists #SocialNetworks #RT 
Cc: @MikeQuindazzi CC @mikequind… MT: @MikeQuindazzi https://t.co/0sKycj4rEI</t>
  </si>
  <si>
    <t>6 Types of #Twitter #SocialMedia Networks [#INFOGRAPHICS] 
by @nodexl 
#InternetOfThings #DigitalMarketing #Analytics #DataScience #tech #startups #DataScientists #SocialNetworks #RT 
Cc: @MikeQuindazzi @ravikikan @Fisher85M #DeepLearning #IoT #BigData #infographic MT: @mi https://t.co/l121baVKfN</t>
  </si>
  <si>
    <t>6 Types of Twitter Social Media Networks [#INFOGRAPHICS] 
by @nodexl |
#IoT #InternetOfThings #DigitalMarketing #BigData #Analytics #DataScience #DataScientists #SocialNetworks #RT 
Cc: @MikeQuindazzi CC @mikequindazzi #BigData #MachineLearning #AI #IoT #infographic cc @mi https://t.co/fe8wqgtK3d</t>
  </si>
  <si>
    <t>6 Types of #Twitter #SocialMedia Networks [#INFOGRAPHICS] 
by @nodexl 
#InternetOfThings #DigitalMarketing #Analytics #DataScience #tech #startups #DataScientists #SocialNetworks #RT 
Cc: @MikeQuindazzi @ravikikan @Fisher85M #DeepLearning #IoT #BigData #infographic MT: @mi https://t.co/4kJEhk8Ksb</t>
  </si>
  <si>
    <t>6 Types of #Twitter #SocialMedia Networks [#INFOGRAPHICS] 
by @nodexl 
#InternetOfThings #DigitalMarketing #Analytics #DataScience #tech #startups #DataScientists #SocialNetworks #RT 
Cc: @MikeQuindazzi @ravikikan @Fisher85M #DeepLearning #IoT #BigData #infographic MT: @mi https://t.co/iXGaJeLAud</t>
  </si>
  <si>
    <t>6 Types of Twitter Social Media Networks [#INFOGRAPHICS] 
by @nodexl |
#IoT #InternetOfThings #DigitalMarketing #BigData #Analytics #DataScience #DataScientists #SocialNetworks #RT 
Cc: @MikeQuindazzi CC @mikequindazzi #BigData #MachineLearning #AI #IoT #infographic #DeepL https://t.co/aKA64JTibq</t>
  </si>
  <si>
    <t>6 Types of #Twitter #SocialMedia Networks [#INFOGRAPHICS] 
by @nodexl 
#InternetOfThings #DigitalMarketing #Analytics #DataScience #tech #startups #DataScientists #SocialNetworks #RT 
Cc: @MikeQuindazzi @ravikikan @Fisher85M #DeepLearning #IoT #BigData #infographic MT: @mi https://t.co/BV2GvwrDhn</t>
  </si>
  <si>
    <t>6 Types of Twitter Social Media Networks [#INFOGRAPHICS] 
by @nodexl |
#IoT #InternetOfThings #DigitalMarketing #BigData #Analytics #DataScience #DataScientists #SocialNetworks #RT 
Cc: @MikeQuindazzi CC @mikequindazzi #BigData #MachineLearning #AI #IoT #infographic #DeepL https://t.co/KLUrKXDnaq</t>
  </si>
  <si>
    <t>6 Types of Twitter Social Media Networks [#INFOGRAPHICS] 
by @nodexl |
#IoT #InternetOfThings #DigitalMarketing #BigData #Analytics #DataScience #DataScientists #SocialNetworks #RT 
Cc: @MikeQuindazzi CC @mikequindazzi #BigData #MachineLearning #AI #IoT #infographic #DeepL https://t.co/wuH7AZ4MHU</t>
  </si>
  <si>
    <t>6 Types of #Twitter #SocialMedia Networks [#INFOGRAPHICS] 
by @nodexl 
#InternetOfThings #DigitalMarketing #Analytics #DataScience #tech #startups #DataScientists #SocialNetworks #RT 
Cc: @MikeQuindazzi @ravikikan @Fisher85M #DeepLearning #IoT #BigData #infographic MT: @mi https://t.co/XmenMDfYPh</t>
  </si>
  <si>
    <t>6 Types of #Twitter #SocialMedia Networks [#INFOGRAPHICS] 
by @nodexl 
#InternetOfThings #DigitalMarketing #Analytics #DataScience #tech #startups #DataScientists #SocialNetworks #RT 
Cc: @MikeQuindazzi @ravikikan @Fisher85M #DeepLearning #IoT #BigData #infographic MT: @mi https://t.co/9LdoU5z9hk</t>
  </si>
  <si>
    <t>6 Types of #Twitter #SocialMedia Networks [#INFOGRAPHICS] 
by @nodexl 
#InternetOfThings #DigitalMarketing #Analytics #DataScience #tech #startups #DataScientists #SocialNetworks #RT 
Cc: @MikeQuindazzi @ravikikan @Fisher85M #DeepLearning #IoT #BigData #infographic MT: @mi https://t.co/xgpS9VRixw</t>
  </si>
  <si>
    <t>6 Types of #Twitter #SocialMedia Networks [#INFOGRAPHICS] 
by @nodexl 
#InternetOfThings #DigitalMarketing #Analytics #DataScience #tech #startups #DataScientists #SocialNetworks #RT 
Cc: @MikeQuindazzi @ravikikan @Fisher85M #DeepLearning #IoT #BigData #infographic MT: @mi https://t.co/M0bjwl6oRk</t>
  </si>
  <si>
    <t>6 Types of #Twitter #SocialMedia Networks [#INFOGRAPHICS] 
by @nodexl 
#InternetOfThings #DigitalMarketing #Analytics #DataScience #tech #startups #DataScientists #SocialNetworks #RT 
Cc: @MikeQuindazzi @ravikikan @Fisher85M #DeepLearning #IoT #BigData #infographic MT: @mi https://t.co/oKVWMNWX5l</t>
  </si>
  <si>
    <t>6 Types of #Twitter #SocialMedia Networks [#INFOGRAPHICS] 
by @nodexl 
#InternetOfThings #DigitalMarketing #Analytics #DataScience #tech #startups #DataScientists #SocialNetworks #RT 
Cc: @MikeQuindazzi @ravikikan @Fisher85M #DeepLearning #IoT #BigData #infographic MT: @mi https://t.co/AbpT7acZzU</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</si>
  <si>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https://t.co/k0kOFPmeVr pic.t https://t.co/SgrjWcCtqY</t>
  </si>
  <si>
    <t>6 Types of Twitter Social Media Networks [#INFOGRAPHICS] 
by @nodexl |
#IoT #InternetOfThings #DigitalMarketing #BigData #Analytics #DataScience #DataScientists #SocialNetworks #RT 
Cc: @MikeQuindazzi CC @mikequindazzi #BigData #MachineLearning #AI #IoT #infographic cc @mi https://t.co/eBCQyuC9wK</t>
  </si>
  <si>
    <t>6 Types of #Twitter #SocialMedia Networks [#INFOGRAPHICS] 
by @nodexl 
#InternetOfThings #DigitalMarketing #Analytics #DataScience #tech #startups #DataScientists #SocialNetworks #RT 
Cc: @MikeQuindazzi @ravikikan @Fisher85M #DeepLearning #IoT #BigData #infographic MT: @mi https://t.co/zIlBbwHoDZ</t>
  </si>
  <si>
    <t>Meet the Top #Influencers: Top 10 Vertices, Ranked by Betweenness Centrality
 by @nodexl | 
Read more: https://t.co/hALFoXuTUZ 
 #IoT #InternetofThings #ArtificialIntelligence #AI #BigData #DataAnalytics #MachineLearning #ML #MWC19 #RT
Cc: @evankirstel https://t.co/2CfqgRmobZ https://t.co/DvsWYczHRk</t>
  </si>
  <si>
    <t>6 Types of Twitter Social Media Networks [#INFOGRAPHICS] 
by @nodexl |
#IoT #InternetOfThings #DigitalMarketing #BigData #Analytics #DataScience #DataScientists #SocialNetworks #RT 
Cc: @MikeQuindazzi #BigData #MachineLearning #AI #IoT #infographic #DeepL MT #machinelearni https://t.co/KBALa9jle8</t>
  </si>
  <si>
    <t>6 Types of #Twitter #SocialMedia Networks [#INFOGRAPHICS] 
by @nodexl 
#InternetOfThings #DigitalMarketing #Analytics #DataScience #tech #startups #DataScientists #SocialNetworks #RT 
Cc: @MikeQuindazzi @ravikikan @Fisher85M #DeepLearning #IoT #BigData #infographic MT: @mi https://t.co/pefj5Y0kSx</t>
  </si>
  <si>
    <t>6 Types of #Twitter #SocialMedia Networks [#INFOGRAPHICS] 
by @nodexl 
#InternetOfThings #DigitalMarketing #Analytics #DataScience #tech #startups #DataScientists #SocialNetworks #RT 
Cc: @MikeQuindazzi @ravikikan @Fisher85M #DeepLearning #IoT #BigData #infographic MT: @mi https://t.co/sgz1B2sI8m</t>
  </si>
  <si>
    <t>6 Types of #Twitter #SocialMedia Networks [#INFOGRAPHICS] 
by @nodexl 
#InternetOfThings #DigitalMarketing #Analytics #DataScience #tech #startups #DataScientists #SocialNetworks #RT 
Cc: @MikeQuindazzi @ravikikan @Fisher85M #DeepLearning #IoT #BigData #infographic MT: @mi https://t.co/rACIbbzv2M</t>
  </si>
  <si>
    <t>6 Types of #Twitter #SocialMedia Networks [#INFOGRAPHICS] 
by @nodexl 
#InternetOfThings #DigitalMarketing #Analytics #DataScience #tech #startups #DataScientists #SocialNetworks #RT 
Cc: @MikeQuindazzi @ravikikan @Fisher85M #DeepLearning #IoT #BigData #infographic MT: @mi https://t.co/jQNmZUwv8w</t>
  </si>
  <si>
    <t>RT @mas06706465: RT @Harry_Robots: 6 Types of Twitter Social Media Networks [#INFOGRAPHICS] 
by @nodexl |
#IoT #InternetOfThings #DigitalMarketing #BigData #Analytics #DataScience #DataScientists #SocialNetworks #RT 
Cc: @MikeQuindazzi CC @mikequindazz… MT @mikequindazzi # https://t.co/S5KFqthdLj</t>
  </si>
  <si>
    <t>6 Types of #Twitter #SocialMedia Networks [#INFOGRAPHICS] 
by @nodexl 
#InternetOfThings #DigitalMarketing #Analytics #DataScience #tech #startups #DataScientists #SocialNetworks #RT 
Cc: @MikeQuindazzi @ravikikan @Fisher85M #DeepLearning #IoT #BigData #infographic MT: @mi https://t.co/LIsPlzq3oT</t>
  </si>
  <si>
    <t>6 Types of #Twitter #SocialMedia Networks [#INFOGRAPHICS] 
by @nodexl 
#InternetOfThings #DigitalMarketing #Analytics #DataScience #tech #startups #DataScientists #SocialNetworks #RT 
Cc: @MikeQuindazzi @ravikikan @Fisher85M #DeepLearning #IoT #BigData #infographic MT: @mi https://t.co/D7ajnHCuIu</t>
  </si>
  <si>
    <t>6 Types of Twitter Social Media Networks [#INFOGRAPHICS] 
by @nodexl |
#IoT #InternetOfThings #DigitalMarketing #BigData #Analytics #DataScience #DataScientists #SocialNetworks #RT 
Cc: @MikeQuindazzi CC @mikequindazzi #BigData #MachineLearning #AI #IoT #infographic cc @mi https://t.co/1eXnU5sx7j</t>
  </si>
  <si>
    <t>6 Types of Twitter Social Media Networks [#INFOGRAPHICS] 
by @nodexl |
#IoT #InternetOfThings #DigitalMarketing #BigData #Analytics #DataScience #DataScientists #SocialNetworks #RT 
Cc: @MikeQuindazzi CC @mikequindazzi #BigData #MachineLearning #AI #IoT #infographic #DeepL https://t.co/eIn4EEpaki</t>
  </si>
  <si>
    <t>6 Types of Twitter Social Media Networks [#INFOGRAPHICS] 
by @nodexl |
#IoT #InternetOfThings #DigitalMarketing #BigData #Analytics #DataScience #DataScientists #SocialNetworks #RT 
Cc: @MikeQuindazzi CC @mikequindazzi #BigData #MachineLearning #AI #IoT #infographic cc @mi https://t.co/VEai76g97U</t>
  </si>
  <si>
    <t>Top #futureofwork hashtags
1-#robotics 
2-#robots 
3-#ai
4-#jobsforrobots 
5-#automation 
6-#hr 
7-#jobs 
via @nodexl @MikeQuindazzi Cc: @MotorcycleTwitt mt @WorldTrendsInfo https://t.co/mdCLmpnWTs</t>
  </si>
  <si>
    <t>6 Types of Twitter Social Media Networks [#INFOGRAPHICS] 
by @nodexl |
#IoT #InternetOfThings #DigitalMarketing #BigData #Analytics #DataScience #DataScientists #SocialNetworks #RT 
Cc: @MikeQuindazzi CC @mikequindazzi #BigData #MachineLearning #AI #IoT #infographic cc @mi https://t.co/49xtcShd4u</t>
  </si>
  <si>
    <t>6 Types of #Twitter #SocialMedia Networks [#INFOGRAPHICS] 
by @nodexl 
#InternetOfThings #DigitalMarketing #Analytics #DataScience #tech #startups #DataScientists #SocialNetworks #RT 
Cc: @MikeQuindazzi @ravikikan @Fisher85M #DeepLearning #IoT #BigData #infographic MT: @mi https://t.co/E9GTz3L2ZI</t>
  </si>
  <si>
    <t>6 Types of #Twitter #SocialMedia Networks [#INFOGRAPHICS] 
by @nodexl 
#InternetOfThings #DigitalMarketing #Analytics #DataScience #tech #startups #DataScientists #SocialNetworks #RT 
Cc: @MikeQuindazzi @ravikikan @Fisher85M #DeepLearning #IoT #BigData #infographic MT: @mi https://t.co/4fMqvrR2WR</t>
  </si>
  <si>
    <t>6 Types of #Twitter #SocialMedia Networks [#INFOGRAPHICS] 
by @nodexl 
#InternetOfThings #DigitalMarketing #Analytics #DataScience #tech #startups #DataScientists #SocialNetworks #RT 
Cc: @MikeQuindazzi @ravikikan @Fisher85M #DeepLearning #IoT #BigData #infographic MT: @mi https://t.co/5SfjhUs7rr</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</si>
  <si>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https://t.co/0RxkO3TJyJ Cc: @ https://t.co/MaTmHXKbin</t>
  </si>
  <si>
    <t>6 Types of #Twitter #SocialMedia Networks [#INFOGRAPHICS] 
by @nodexl 
#InternetOfThings #DigitalMarketing #Analytics #DataScience #tech #startups #DataScientists #SocialNetworks #RT 
Cc: @MikeQuindazzi @ravikikan @Fisher85M #DeepLearning #IoT #BigData #infographic MT: @mi https://t.co/VlZH4V4ohU</t>
  </si>
  <si>
    <t>6 Types of #Twitter #SocialMedia Networks [#INFOGRAPHICS] 
by @nodexl 
#InternetOfThings #DigitalMarketing #Analytics #DataScience #tech #startups #DataScientists #SocialNetworks #RT 
Cc: @MikeQuindazzi @ravikikan @Fisher85M #DeepLearning #IoT #BigData #infographic MT: @mi https://t.co/Pha1lJ1qoF</t>
  </si>
  <si>
    <t>6 Types of #Twitter #SocialMedia Networks [#INFOGRAPHICS] 
by @nodexl 
#InternetOfThings #DigitalMarketing #Analytics #DataScience #tech #startups #DataScientists #SocialNetworks #RT 
Cc: @MikeQuindazzi @ravikikan @Fisher85M #DeepLearning #IoT #BigData #infographic MT: @mi https://t.co/fNik7HSICa</t>
  </si>
  <si>
    <t>#ArtificialIntelligence OR #AI via @nodexl https://t.co/gsdsrTZamo 
@mikequindazzi
@ipfconline1
@alvinfoo
@juliosilvajr
@ronald_vanloon
@enkronos
@jblefevre60
@fisher85m
@strillobyte
@pmedina
Top hashtags:
#ai
#iot
#bigdata
#machinelearning
#blockchain https://t.co/0JwYyoZc1S</t>
  </si>
  <si>
    <t>#ArtificialIntelligence OR #AI via @nodexl https://t.co/lDlrAkNE1D 
@mikequindazzi
@ipfconline1
@alvinfoo
@juliosilvajr
@ronald_vanloon
@enkronos
@jblefevre60
@fisher85m
@strillobyte
@pmedina
Top hashtags:
#ai
#iot
#bigdata
#machinelearnin https://t.co/8kti7IlIny https://t.co/bkmlDV9Kyn</t>
  </si>
  <si>
    <t>Top Influencers #ArtificialIntelligence #AI @NodeXL https://t.co/55vq3N7VVZ … … … …
@sachinlulla
@mikequindazzi
@vertiai
@iotrecruiting
@ipfconline1 https://t.co/GLkOcVSDyN</t>
  </si>
  <si>
    <t>6 Types of #Twitter #SocialMedia Networks [#INFOGRAPHICS] 
by @nodexl 
#InternetOfThings #DigitalMarketing #Analytics #DataScience #tech #startups #DataScientists #SocialNetworks #RT 
Cc: @MikeQuindazzi @ravikikan @Fisher85M #DeepLearning #IoT #BigData #infographic MT: @mi https://t.co/5YTUaKWb53</t>
  </si>
  <si>
    <t>6 Types of #Twitter #SocialMedia Networks [#INFOGRAPHICS] 
by @nodexl 
#InternetOfThings #DigitalMarketing #Analytics #DataScience #tech #startups #DataScientists #SocialNetworks #RT 
Cc: @MikeQuindazzi @ravikikan @Fisher85M #DeepLearning #IoT #BigData #infographic MT: @mi https://t.co/k6oBvV15O4</t>
  </si>
  <si>
    <t>6 Types of #Twitter #SocialMedia Networks [#INFOGRAPHICS] 
by @nodexl 
#InternetOfThings #DigitalMarketing #Analytics #DataScience #tech #startups #DataScientists #SocialNetworks #RT 
Cc: @MikeQuindazzi @ravikikan @Fisher85M #DeepLearning #IoT #BigData #infographic MT: @mi https://t.co/rnn6ghSQZm</t>
  </si>
  <si>
    <t>6 Types of #Twitter #SocialMedia Networks [#INFOGRAPHICS] 
by @nodexl 
#InternetOfThings #DigitalMarketing #Analytics #DataScience #tech #startups #DataScientists #SocialNetworks #RT 
Cc: @MikeQuindazzi @ravikikan @Fisher85M #DeepLearning #IoT #BigData #infographic MT: @mi https://t.co/8V5iAWFUO5</t>
  </si>
  <si>
    <t>6 Types of #Twitter #SocialMedia Networks [#INFOGRAPHICS] 
by @nodexl 
#InternetOfThings #DigitalMarketing #Analytics #DataScience #tech #startups #DataScientists #SocialNetworks #RT 
Cc: @MikeQuindazzi @ravikikan @Fisher85M #DeepLearning #IoT #BigData #infographic MT: @mi https://t.co/5J1ByQIzpw</t>
  </si>
  <si>
    <t>6 Types of #Twitter #SocialMedia Networks [#INFOGRAPHICS] 
by @nodexl 
#InternetOfThings #DigitalMarketing #Analytics #DataScience #tech #startups #DataScientists #SocialNetworks #RT 
Cc: @MikeQuindazzi @ravikikan @Fisher85M #DeepLearning #IoT #BigData #infographic MT: @mi https://t.co/rQUKtUB5Xz</t>
  </si>
  <si>
    <t>6 Types of #Twitter #SocialMedia Networks [#INFOGRAPHICS] by @nodexl #InternetOfThings #DigitalMarketing #Analytics #DataScience #tech #startups #DataScientists #SocialNetworks #RT Cc: @MikeQuindazzi @ravikikan @Fisher85M #DeepLearning #IoT #BigData #infographic MT: @mi copy: @mi https://t.co/fS9YFMJzej</t>
  </si>
  <si>
    <t>#iiot via nodexl https://t.co/0isfv7UM4F 9/8
wil_bielert
fisher85m
iiot_world
mikequindazzi
antgrasso
gp_pulipaka
ronald_vanloon
evankirstel
haroldsinnott
kashthefuturist
Top #hashtags:
#iiot
#iot
#ai
#bigdata
#cybersecurity
#analytics
#industry40
#m… https://t.co/XIPi3jK6KM</t>
  </si>
  <si>
    <t>6 Types of #Twitter #SocialMedia Networks [#INFOGRAPHICS] 
by @nodexl 
#InternetOfThings #DigitalMarketing #Analytics #DataScience #tech #startups #DataScientists #SocialNetworks #RT 
Cc: @MikeQuindazzi @ravikikan @Fisher85M #DeepLearning #IoT #BigData #infographic MT: @mi https://t.co/30qISKPOBM</t>
  </si>
  <si>
    <t>6 Types of Twitter Social Media Networks [#INFOGRAPHICS] 
by @nodexl |
#IoT #InternetOfThings #DigitalMarketing #BigData #Analytics #DataScience #DataScientists #SocialNetworks #RT 
Cc: @MikeQuindazzi CC @mikequindazzi #BigData #MachineLearning #AI #IoT #infographic #DeepL https://t.co/UwlJdOPGms</t>
  </si>
  <si>
    <t>6 Types of #Twitter #SocialMedia Networks [#INFOGRAPHICS] 
by @nodexl 
#InternetOfThings #DigitalMarketing #Analytics #DataScience #tech #startups #DataScientists #SocialNetworks #RT 
Cc: @MikeQuindazzi @ravikikan @Fisher85M #DeepLearning #IoT #BigData #infographic MT: @mi https://t.co/TlnHK7SeTt</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</si>
  <si>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https://t.co/N0Xqlbm9Iv #smm https://t.co/5umOGWkvj2</t>
  </si>
  <si>
    <t>6 Types of #Twitter #SocialMedia Networks [#INFOGRAPHICS] 
by @nodexl 
#InternetOfThings #DigitalMarketing #Analytics #DataScience #tech #startups #DataScientists #SocialNetworks #RT 
Cc: @MikeQuindazzi @ravikikan @Fisher85M #DeepLearning #IoT #BigData #infographic MT: @mi https://t.co/AF4NcPOSlb</t>
  </si>
  <si>
    <t>6 Types of #Twitter #SocialMedia Networks [#INFOGRAPHICS] 
by @nodexl 
#InternetOfThings #DigitalMarketing #Analytics #DataScience #tech #startups #DataScientists #SocialNetworks #RT 
Cc: @MikeQuindazzi @ravikikan @Fisher85M #DeepLearning #IoT #BigData #infographic MT: @mi https://t.co/iDv1b2uM5z</t>
  </si>
  <si>
    <t>6 Types of #Twitter #SocialMedia Networks [#INFOGRAPHICS] 
by @nodexl 
#InternetOfThings #DigitalMarketing #Analytics #DataScience #tech #startups #DataScientists #SocialNetworks #RT 
Cc: @MikeQuindazzi @ravikikan @Fisher85M #DeepLearning #IoT #BigData #infographic MT: @mi https://t.co/wiSUEmATi7</t>
  </si>
  <si>
    <t>6 Types of #Twitter #SocialMedia Networks [#INFOGRAPHICS] 
by @nodexl 
#InternetOfThings #DigitalMarketing #Analytics #DataScience #tech #startups #DataScientists #SocialNetworks #RT 
Cc: @MikeQuindazzi @ravikikan @Fisher85M #DeepLearning #IoT #BigData #infographic MT: @mi https://t.co/rVutM8HxQA</t>
  </si>
  <si>
    <t>6 Types of #Twitter #SocialMedia Networks [#INFOGRAPHICS] by @nodexl #InternetOfThings #DigitalMarketing #Analytics #DataScience #tech #startups #DataScientists #SocialNetworks #RT Cc: @Harry_Robots @MikeQuindazzi @ravikikan #DeepLearning #IoT #BigData #infographic MT: @Fisher85M https://t.co/6y1twkEWCM</t>
  </si>
  <si>
    <t>6 Types of #Twitter #SocialMedia Networks [#INFOGRAPHICS] 
by @nodexl 
#InternetOfThings #DigitalMarketing #Analytics #DataScience #tech #startups #DataScientists #SocialNetworks #RT 
Cc: @MikeQuindazzi @ravikikan @Fisher85M #DeepLearning #IoT #BigData #infographic MT: @mi https://t.co/X3U3sYm7SZ</t>
  </si>
  <si>
    <t>6 Types of #Twitter #SocialMedia Networks [#INFOGRAPHICS] 
by @nodexl 
#InternetOfThings #DigitalMarketing #Analytics #DataScience #tech #startups #DataScientists #SocialNetworks #RT 
Cc: @MikeQuindazzi @ravikikan @Fisher85M #DeepLearning #IoT #BigData #infographic MT: @mi https://t.co/dhs8q5mIgC</t>
  </si>
  <si>
    <t>6 Types of #Twitter #SocialMedia Networks [#INFOGRAPHICS] 
by @nodexl 
#InternetOfThings #DigitalMarketing #Analytics #DataScience #tech #startups #DataScientists #SocialNetworks #RT 
Cc: @MikeQuindazzi @ravikikan @Fisher85M #DeepLearning #IoT #BigData #infographic MT: @mi https://t.co/0vpmnlhfgZ</t>
  </si>
  <si>
    <t>6 Types of #Twitter #SocialMedia Networks [#INFOGRAPHICS] 
by @nodexl 
#InternetOfThings #DigitalMarketing #Analytics #DataScience #tech #startups #DataScientists #SocialNetworks #RT 
Cc: @MikeQuindazzi @ravikikan @Fisher85M #DeepLearning #IoT #BigData #infographic MT: @mi https://t.co/6J1T0akTTs</t>
  </si>
  <si>
    <t>6 Types of #Twitter #SocialMedia Networks [#INFOGRAPHICS] by @nodexl #InternetOfThings #DigitalMarketing #Analytics #DataScience #tech #startups #DataScientists #SocialNetworks #RT Cc: @Harry_Robots @MikeQuindazzi @ravikikan #DeepLearning #IoT #BigData #infographic MT: @Fisher85M https://t.co/VVNxjzIWk8</t>
  </si>
  <si>
    <t>6 Types of Twitter Social Media Networks [#INFOGRAPHICS] 
by @nodexl |
#IoT #InternetOfThings #DigitalMarketing #BigData #Analytics #DataScience #DataScientists #SocialNetworks #RT 
Cc: @MikeQuindazzi CC @mikequindazzi #BigData #MachineLearning #AI #IoT #infographic #DeepL https://t.co/rtx3cCSKzr</t>
  </si>
  <si>
    <t>6 Types of #Twitter #SocialMedia Networks [#INFOGRAPHICS] by @nodexl #InternetOfThings #DigitalMarketing #Analytics #DataScience #tech #startups #DataScientists #SocialNetworks #RT Cc: @Harry_Robots @MikeQuindazzi @ravikikan #DeepLearning #IoT #BigData #infographic MT: @Fisher85M https://t.co/PDDKpT2YKD</t>
  </si>
  <si>
    <t>6 Types of Twitter Social Media Networks [#INFOGRAPHICS] 
by @nodexl |
#IoT #InternetOfThings #DigitalMarketing #BigData #Analytics #DataScience #DataScientists #SocialNetworks #RT 
Cc: @MikeQuindazzi CC @mikequindazzi #BigData #MachineLearning #AI #IoT #infographic #DeepL https://t.co/An7SZLShyE</t>
  </si>
  <si>
    <t>6 Types of Twitter Social Media Networks [#INFOGRAPHICS] 
by @nodexl |
#IoT #InternetOfThings #DigitalMarketing #BigData #Analytics #DataScience #DataScientists #SocialNetworks #RT 
Cc: @MikeQuindazzi CC @mikequindazzi #BigData #MachineLearning #AI #IoT #infographic #DeepL https://t.co/5F9xt8D5CT</t>
  </si>
  <si>
    <t>6 Types of #Twitter #SocialMedia Networks [#INFOGRAPHICS] 
by @nodexl 
#InternetOfThings #DigitalMarketing #Analytics #DataScience #tech #startups #DataScientists #SocialNetworks #RT 
Cc: @MikeQuindazzi @ravikikan @Fisher85M #DeepLearning #IoT #BigData #infographic MT: @mi https://t.co/aO8Af2Z96k</t>
  </si>
  <si>
    <t>6 Types of #Twitter #SocialMedia Networks [#INFOGRAPHICS] 
by @nodexl 
#InternetOfThings #DigitalMarketing #Analytics #DataScience #tech #startups #DataScientists #SocialNetworks #RT 
Cc: @MikeQuindazzi @ravikikan @Fisher85M #DeepLearning #IoT #BigData #infographic MT: @mi https://t.co/hcBYGWxdXF</t>
  </si>
  <si>
    <t>6 Types of #Twitter #SocialMedia Networks [#INFOGRAPHICS] 
by @nodexl 
#InternetOfThings #DigitalMarketing #Analytics #DataScience #tech #startups #DataScientists #SocialNetworks #RT 
Cc: @MikeQuindazzi @ravikikan @Fisher85M #DeepLearning #IoT #BigData #infographic MT: @mi https://t.co/VIo6VDxg1I</t>
  </si>
  <si>
    <t>6 Types of #Twitter #SocialMedia Networks [#INFOGRAPHICS] 
by @nodexl 
#InternetOfThings #DigitalMarketing #Analytics #DataScience #tech #startups #DataScientists #SocialNetworks #RT 
Cc: @MikeQuindazzi @ravikikan @Fisher85M #DeepLearning #IoT #BigData #infographic MT: @mi https://t.co/oKT73Ics31</t>
  </si>
  <si>
    <t>6 Types of #Twitter #SocialMedia Networks [#INFOGRAPHICS] 
by nodexl 
#InternetOfThings #DigitalMarketing #Analytics #DataScience #tech #startups #DataScientists #SocialNetworks #RT 
Cc: MikeQuindazzi ravikikan Fisher85M #DeepLearning #IoT #BigData #in… cc @MIKEQUINDAZZI # https://t.co/upHyD03E6H</t>
  </si>
  <si>
    <t>6 Types of #Twitter #SocialMedia Networks [#INFOGRAPHICS] 
by @nodexl 
#InternetOfThings #DigitalMarketing #Analytics #DataScience #tech #startups #DataScientists #SocialNetworks #RT 
Cc: @MikeQuindazzi @ravikikan @Fisher85M #DeepLearning #IoT #BigData #infographic MT: @mi https://t.co/WPRLLcpJJA</t>
  </si>
  <si>
    <t>6 Types of #Twitter #SocialMedia Networks [#INFOGRAPHICS] 
by @nodexl 
#InternetOfThings #DigitalMarketing #Analytics #DataScience #tech #startups #DataScientists #SocialNetworks #RT 
Cc: @MikeQuindazzi @ravikikan @Fisher85M #DeepLearning #IoT #BigData #infographic MT: @mi https://t.co/0b8CHUs8n1</t>
  </si>
  <si>
    <t>6 Types of Twitter Social Media Networks [#INFOGRAPHICS] 
by @nodexl |
#IoT #InternetOfThings #DigitalMarketing #BigData #Analytics #DataScience #DataScientists #SocialNetworks #RT 
Cc: @MikeQuindazzi CC @mikequindazzi #BigData #MachineLearning #AI #IoT #infographic cc @mi https://t.co/iwePJGDdC1</t>
  </si>
  <si>
    <t>6 Types of Twitter Social Media Networks [#INFOGRAPHICS] 
by @nodexl |
#IoT #InternetOfThings #DigitalMarketing #BigData #Analytics #DataScience #DataScientists #SocialNetworks #RT 
Cc: @MikeQuindazzi CC @mikequindazzi #BigData #MachineLearning #AI #IoT #infographic #DeepL https://t.co/rofVqbW0uY</t>
  </si>
  <si>
    <t>6 Types of Twitter Social Media Networks [#INFOGRAPHICS] 
by @nodexl |
#IoT #InternetOfThings #DigitalMarketing #BigData #Analytics #DataScience #DataScientists #SocialNetworks #RT 
Cc: @MikeQuindazzi CC @mikequindazzi #BigData #MachineLearning #AI #IoT #infographic cc @mi https://t.co/pvNKnOq4hj</t>
  </si>
  <si>
    <t>6 Types of Twitter Social Media Networks [#INFOGRAPHICS] 
by @nodexl |
#IoT #InternetOfThings #DigitalMarketing #BigData #Analytics #DataScience #DataScientists #SocialNetworks #RT 
Cc: @MikeQuindazzi CC @mikequindazzi #BigData #MachineLearning #AI #IoT #infographic #DeepL https://t.co/xrJnExNpa7</t>
  </si>
  <si>
    <t>6 Types of Twitter #SocialMedia Networks [#INFOGRAPHICS] 
by @nodexl | 
Read more at https://t.co/mVetNtoSef 
#InternetOfThings #IoT #BigData #AI #ArtificialIntelligence #InfoSec #Digital #ConnectedDevices #Connectivity #DataViz #Visualization #RT 
Cc: @MikeQuindazzi https://t.co/hM2jlWNZv3</t>
  </si>
  <si>
    <t>6 Types of #Twitter #SocialMedia Networks [#INFOGRAPHICS] 
by @nodexl 
#InternetOfThings #DigitalMarketing #Analytics #DataScience #tech #startups #DataScientists #SocialNetworks #RT 
Cc: @MikeQuindazzi @ravikikan @Fisher85M #DeepLearning #IoT #BigData #infographic MT: @mi https://t.co/TAvvcAPMLI</t>
  </si>
  <si>
    <t>6 Types of Twitter Social Media Networks [#INFOGRAPHICS] 
by @nodexl |
#IoT #InternetOfThings #DigitalMarketing #BigData #Analytics #DataScience #DataScientists #SocialNetworks #RT 
Cc: @MikeQuindazzi CC @mikequindazzi #BigData #MachineLearning #AI #IoT #infographic #DeepL https://t.co/WBXMiEyJ4P</t>
  </si>
  <si>
    <t>6 Types of Twitter Social Media Networks [#INFOGRAPHICS] 
by @nodexl |
#IoT #InternetOfThings #DigitalMarketing #BigData #Analytics #DataScience #DataScientists #SocialNetworks #RT 
Cc: @MikeQuindazzi CC @mikequindazzi #BigData #MachineLearning #AI #IoT #infographic #DeepL https://t.co/xpB7KGZ5Yw</t>
  </si>
  <si>
    <t>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https://t.co/0T6qiyxxst</t>
  </si>
  <si>
    <t>6 Types of #Twitter #SocialMedia Networks [#INFOGRAPHICS] 
by @nodexl 
#InternetOfThings #DigitalMarketing #Analytics #DataScience #tech #startups #DataScientists #SocialNetworks #RT 
Cc: @MikeQuindazzi @ravikikan @Fisher85M #DeepLearning #IoT #BigData #infographic MT: @mi https://t.co/ehGzQWGOFS</t>
  </si>
  <si>
    <t>RT @jackcoleman219: 6 Types of Twitter Social Media Networks [#INFOGRAPHICS] 
by @nodexl |
#IoT #InternetOfThings #DigitalMarketing #BigData #Analytics #DataScience #DataScientists #SocialNetworks #RT 
Cc: @MikeQuindazzi CC @mikequindazzi #BigData #Mac… cc @mikequindazzi # https://t.co/5jUUA0OsO7</t>
  </si>
  <si>
    <t>6 Types of #Twitter #SocialMedia Networks [#INFOGRAPHICS] 
by @nodexl 
#InternetOfThings #DigitalMarketing #Analytics #DataScience #tech #startups #DataScientists #SocialNetworks #RT 
Cc: @MikeQuindazzi @ravikikan @Fisher85M #DeepLearning #IoT #BigData #infographic MT: @mi https://t.co/YYjsFqEU0P</t>
  </si>
  <si>
    <t>6 Types of #Twitter #SocialMedia Networks [#INFOGRAPHICS] 
by @nodexl 
#InternetOfThings #DigitalMarketing #Analytics #DataScience #tech #startups #DataScientists #SocialNetworks #RT 
Cc: @MikeQuindazzi @ravikikan @Fisher85M #DeepLearning #IoT #BigData #infographic MT: @mi https://t.co/0J3Dos1wIT</t>
  </si>
  <si>
    <t>6 Types of #Twitter #SocialMedia Networks [#INFOGRAPHICS] 
by @nodexl 
#InternetOfThings #DigitalMarketing #Analytics #DataScience #tech #startups #DataScientists #SocialNetworks #RT 
Cc: @MikeQuindazzi @ravikikan @Fisher85M #DeepLearning #IoT #BigData #infographic MT: @mi https://t.co/5Pa825IUvK</t>
  </si>
  <si>
    <t>RT MikeQuindazzi: Artificial Intelligence Influencers 
mikequindazzi
ipfconline1
alvinfoo
juliosilvajr
ronald_vanloon
enkronos
machinelearn_d
fisher85m
ibm
ianljones98
Top hashtags
#ai
#iot
#machinelearning
#bigdata
#blockchain
#deeplearning
via NodeXL … https://t.co/u68F30A4rH</t>
  </si>
  <si>
    <t>6 Types of Twitter Social Media Networks [#INFOGRAPHICS] 
by @nodexl |
#IoT #InternetOfThings #DigitalMarketing #BigData #Analytics #DataScience #DataScientists #SocialNetworks #RT 
Cc: @MikeQuindazzi CC @mikequindazzi #BigData #MachineLearning #AI #IoT #infographic #DeepL https://t.co/ulcfnXeBJ7</t>
  </si>
  <si>
    <t>6 Types of #Twitter #SocialMedia Networks [#INFOGRAPHICS] 
by @nodexl 
#InternetOfThings #DigitalMarketing #Analytics #DataScience #tech #startups #DataScientists #SocialNetworks #RT 
Cc: @MikeQuindazzi @ravikikan @Fisher85M #DeepLearning #IoT #BigData #infographic MT: @mi https://t.co/QuAb9gBjWC</t>
  </si>
  <si>
    <t>6 Types of Twitter Social Media Networks [#INFOGRAPHICS] 
by @nodexl |
#IoT #InternetOfThings #DigitalMarketing #BigData #Analytics #DataScience #DataScientists #SocialNetworks #RT 
Cc: @MikeQuindazzi CC @mikequindazzi #BigData #MachineLearning #AI #IoT #infographic #DeepL https://t.co/Rt0bWtg7vs</t>
  </si>
  <si>
    <t>6 Types of #Twitter #SocialMedia Networks [#INFOGRAPHICS] 
by @nodexl 
#InternetOfThings #DigitalMarketing #Analytics #DataScience #tech #startups #DataScientists #SocialNetworks #RT 
Cc: @MikeQuindazzi @ravikikan @Fisher85M #DeepLearning #IoT #BigData #infographic MT: @mi https://t.co/IUYeRiZbcx</t>
  </si>
  <si>
    <t>6 Types of #Twitter #SocialMedia Networks [#INFOGRAPHICS] 
by @nodexl 
#InternetOfThings #DigitalMarketing #Analytics #DataScience #tech #startups #DataScientists #SocialNetworks #RT 
Cc: @MikeQuindazzi @ravikikan @Fisher85M #DeepLearning #IoT #BigData #infographic MT: @mi https://t.co/U9XvBXvYfC</t>
  </si>
  <si>
    <t>6 Types of #Twitter #SocialMedia Networks [#INFOGRAPHICS] 
by @nodexl 
#InternetOfThings #DigitalMarketing #Analytics #DataScience #tech #startups #DataScientists #SocialNetworks #RT 
Cc: @MikeQuindazzi @ravikikan @Fisher85M #DeepLearning #IoT #BigData #infographic MT: @mi https://t.co/T2lq1DY2H3</t>
  </si>
  <si>
    <t>6 Types of #Twitter #SocialMedia Networks [#INFOGRAPHICS] 
by @nodexl 
#InternetOfThings #DigitalMarketing #Analytics #DataScience #tech #startups #DataScientists #SocialNetworks #RT 
Cc: @MikeQuindazzi @ravikikan @Fisher85M #DeepLearning #IoT #BigData #infographic MT: @mi https://t.co/DY0HlFOg3v</t>
  </si>
  <si>
    <t>RT IanLJones98: Top #IoT or "internet of things" experts via NodeXL https://t.co/r64PjucEVw 
mikequindazzi
ronald_vanloon
fisher85m
sectest9
ibm
ianljones98
wiprodigital
siderabc
antgrasso
stratorob
Top hashtags:
#iot
#ai
#bigdata
#machinelearning
#bloc… https://t.co/5QYuObel2b</t>
  </si>
  <si>
    <t>6 Types of Twitter Social Media Networks [#INFOGRAPHICS] 
by @nodexl |
#IoT #InternetOfThings #DigitalMarketing #BigData #Analytics #DataScience #DataScientists #SocialNetworks #RT 
Cc: @MikeQuindazzi CC @mikequindazzi #BigData #MachineLearning #AI #IoT #infographic cc @mi https://t.co/0k5NEYlIBa</t>
  </si>
  <si>
    <t>6 Types of Twitter Social Media Networks [#INFOGRAPHICS] 
by @nodexl |
#IoT #InternetOfThings #DigitalMarketing #BigData #Analytics #DataScience #DataScientists #SocialNetworks #RT 
Cc: @MikeQuindazzi CC @mikequindazzi #BigData #MachineLearning #AI #IoT #infographic #DeepL https://t.co/UerWJpeAnw</t>
  </si>
  <si>
    <t>6 Types of #Twitter #SocialMedia Networks [#INFOGRAPHICS] 
by @nodexl 
#InternetOfThings #DigitalMarketing #Analytics #DataScience #tech #startups #DataScientists #SocialNetworks #RT 
Cc: @MikeQuindazzi @ravikikan @Fisher85M #DeepLearning #IoT #BigData #infographic MT: @mi https://t.co/iWNfiPkmzs</t>
  </si>
  <si>
    <t>6 Types of #Twitter #SocialMedia Networks [#INFOGRAPHICS] 
by nodexl 
#InternetOfThings #DigitalMarketing #Analytics #DataScience #tech #startups #DataScientists #SocialNetworks #RT 
Cc: MikeQuindazzi ravikikan Fisher85M #DeepLearning #IoT #BigData #in… cc @MIKEQUINDAZZI # https://t.co/3vgFbvYazz</t>
  </si>
  <si>
    <t>6 Types of #Twitter #SocialMedia Networks [#INFOGRAPHICS] by @nodexl #InternetOfThings #DigitalMarketing #Analytics #DataScience #tech #startups #DataScientists #SocialNetworks #RT Cc: @Harry_Robots @MikeQuindazzi @ravikikan #DeepLearning #IoT #BigData #infographic MT: @Fisher85M https://t.co/dWYWKAqOEC</t>
  </si>
  <si>
    <t>6 Types of Twitter Social Media Networks [#INFOGRAPHICS] 
by @nodexl |
#IoT #InternetOfThings #DigitalMarketing #BigData #Analytics #DataScience #DataScientists #SocialNetworks #RT 
Cc: @MikeQuindazzi CC @mikequindazzi #BigData #MachineLearning #AI #IoT #infographic cc @mi https://t.co/Q6j8PG542f</t>
  </si>
  <si>
    <t>6 Types of #Twitter #SocialMedia Networks [#INFOGRAPHICS] 
by @nodexl 
#InternetOfThings #DigitalMarketing #Analytics #DataScience #tech #startups #DataScientists #SocialNetworks #RT 
Cc: @MikeQuindazzi @ravikikan @Fisher85M #DeepLearning #IoT #BigData #infographic MT: @mi https://t.co/8hILXDsOGP</t>
  </si>
  <si>
    <t>6 Types of #Twitter #SocialMedia Networks [#INFOGRAPHICS] 
by @nodexl 
#InternetOfThings #DigitalMarketing #Analytics #DataScience #tech #startups #DataScientists #SocialNetworks #RT 
Cc: @MikeQuindazzi @ravikikan @Fisher85M #DeepLearning #IoT #BigData #infographic MT: @mi https://t.co/EnANOkoA4k</t>
  </si>
  <si>
    <t>6 Types of #Twitter #SocialMedia Networks [#INFOGRAPHICS] 
by @nodexl 
#InternetOfThings #DigitalMarketing #Analytics #DataScience #tech #startups #DataScientists #SocialNetworks #RT 
Cc: @MikeQuindazzi @ravikikan @Fisher85M #DeepLearning #IoT #BigData #infographic MT: @mi https://t.co/wrCljozQQm</t>
  </si>
  <si>
    <t>6 Types of Twitter Social Media Networks [#INFOGRAPHICS] 
by @nodexl |
#IoT #InternetOfThings #DigitalMarketing #BigData #Analytics #DataScience #DataScientists #SocialNetworks #RT 
Cc: @MikeQuindazzi CC @mikequindazzi #BigData #MachineLearning #AI #IoT #infographic cc @mi https://t.co/zwQVUjIAIC</t>
  </si>
  <si>
    <t>6 Types of #Twitter #SocialMedia Networks [#INFOGRAPHICS] 
by @nodexl 
#InternetOfThings #DigitalMarketing #Analytics #DataScience #tech #startups #DataScientists #SocialNetworks #RT 
Cc: @MikeQuindazzi @ravikikan @Fisher85M #DeepLearning #IoT #BigData #infographic MT: @mi https://t.co/wCoPquAyfH</t>
  </si>
  <si>
    <t>6 Types of #Twitter #SocialMedia Networks [#INFOGRAPHICS] 
by @nodexl 
#InternetOfThings #DigitalMarketing #Analytics #DataScience #tech #startups #DataScientists #SocialNetworks #RT 
Cc: @MikeQuindazzi @ravikikan @Fisher85M #DeepLearning #IoT #BigData #infographic MT: @mi https://t.co/PfqJgGMvd4</t>
  </si>
  <si>
    <t>6 Types of #Twitter #SocialMedia Networks [#INFOGRAPHICS] 
by @nodexl 
#InternetOfThings #DigitalMarketing #Analytics #DataScience #tech #startups #DataScientists #SocialNetworks #RT 
Cc: @MikeQuindazzi @ravikikan @Fisher85M #DeepLearning #IoT #BigData #infographic MT: @mi https://t.co/brO40ZMtmU</t>
  </si>
  <si>
    <t>6 Types of #Twitter #SocialMedia Networks [#INFOGRAPHICS] 
by @nodexl 
#InternetOfThings #DigitalMarketing #Analytics #DataScience #tech #startups #DataScientists #SocialNetworks #RT 
Cc: @MikeQuindazzi @ravikikan @Fisher85M #DeepLearning #IoT #BigData #infographic MT: @mi https://t.co/5VYlLBjjnB</t>
  </si>
  <si>
    <t>6 Types of #Twitter #SocialMedia Networks [#INFOGRAPHICS] 
by @nodexl 
#InternetOfThings #DigitalMarketing #Analytics #DataScience #tech #startups #DataScientists #SocialNetworks #RT 
Cc: @MikeQuindazzi @ravikikan @Fisher85M #DeepLearning #IoT #BigData #infographic MT: @mi https://t.co/6brFNdmJh2</t>
  </si>
  <si>
    <t>6 Types of #Twitter #SocialMedia Networks [#INFOGRAPHICS] 
by @nodexl 
#InternetOfThings #DigitalMarketing #Analytics #DataScience #tech #startups #DataScientists #SocialNetworks #RT 
Cc: @MikeQuindazzi @ravikikan @Fisher85M #DeepLearning #IoT #BigData #infographic MT: @mi https://t.co/CjaRATRawd</t>
  </si>
  <si>
    <t>6 Types of #Twitter #SocialMedia Networks [#INFOGRAPHICS] 
by @nodexl 
#InternetOfThings #DigitalMarketing #Analytics #DataScience #tech #startups #DataScientists #SocialNetworks #RT 
Cc: @MikeQuindazzi @ravikikan @Fisher85M #DeepLearning #IoT #BigData #infographic MT: @mi https://t.co/DS2l8fuY4V</t>
  </si>
  <si>
    <t>6 Types of #Twitter #SocialMedia Networks [#INFOGRAPHICS] 
by @nodexl 
#InternetOfThings #DigitalMarketing #Analytics #DataScience #tech #startups #DataScientists #SocialNetworks #RT 
Cc: @MikeQuindazzi @ravikikan @Fisher85M #DeepLearning #IoT #BigData #infographic MT: @mi https://t.co/Ii3uHarQv6</t>
  </si>
  <si>
    <t>6 Types of Twitter Social Media Networks [#INFOGRAPHICS] 
by @nodexl |
#IoT #InternetOfThings #DigitalMarketing #BigData #Analytics #DataScience #DataScientists #SocialNetworks #RT 
Cc: @MikeQuindazzi CC @mikequindazzi #BigData #MachineLearning #AI #IoT #infographic cc @mi https://t.co/mZKG2IUSdq</t>
  </si>
  <si>
    <t>6 Types of #Twitter #SocialMedia Networks [#INFOGRAPHICS] 
by @nodexl 
#InternetOfThings #DigitalMarketing #Analytics #DataScience #tech #startups #DataScientists #SocialNetworks #RT 
Cc: @MikeQuindazzi @ravikikan @Fisher85M #DeepLearning #IoT #BigData #infographic MT: @mi https://t.co/shF9qilLSg</t>
  </si>
  <si>
    <t>6 Types of #Twitter #SocialMedia Networks [#INFOGRAPHICS] 
by @nodexl 
#InternetOfThings #DigitalMarketing #Analytics #DataScience #tech #startups #DataScientists #SocialNetworks #RT 
Cc: @MikeQuindazzi @ravikikan @Fisher85M #DeepLearning #IoT #BigData #infographic MT: @mi https://t.co/XEEFnoAEGE</t>
  </si>
  <si>
    <t>6 Types of #Twitter #SocialMedia Networks [#INFOGRAPHICS] 
by @nodexl 
#InternetOfThings #DigitalMarketing #Analytics #DataScience #tech #startups #DataScientists #SocialNetworks #RT 
Cc: @MikeQuindazzi @ravikikan @Fisher85M #DeepLearning #IoT #BigData #infographic MT: @mi https://t.co/aoEsXXi2wG</t>
  </si>
  <si>
    <t>6 Types of Twitter Social Media Networks [#INFOGRAPHICS] 
by @nodexl |
#IoT #InternetOfThings #DigitalMarketing #BigData #Analytics #DataScience #DataScientists #SocialNetworks #RT 
Cc: @MikeQuindazzi CC @mikequindazzi #BigData #MachineLearning #AI #IoT #infographic cc @mi https://t.co/NVBHEF3udz</t>
  </si>
  <si>
    <t>6 Types of #Twitter #SocialMedia Networks [#INFOGRAPHICS] 
by @nodexl 
#InternetOfThings #DigitalMarketing #Analytics #DataScience #tech #startups #DataScientists #SocialNetworks #RT 
Cc: @MikeQuindazzi @ravikikan @Fisher85M #DeepLearning #IoT #BigData #infographic MT: @mi https://t.co/aQNobcB9Wm</t>
  </si>
  <si>
    <t>6 Types of Twitter Social Media Networks [#INFOGRAPHICS] 
by @nodexl |
#IoT #InternetOfThings #DigitalMarketing #BigData #Analytics #DataScience #DataScientists #SocialNetworks #RT 
Cc: @MikeQuindazzi CC @mikequindazzi #BigData #MachineLearning #AI #IoT #infographic cc @mi https://t.co/tQyAcK42hO</t>
  </si>
  <si>
    <t>6 Types of #Twitter #SocialMedia Networks [#INFOGRAPHICS] 
by @nodexl 
#InternetOfThings #DigitalMarketing #Analytics #DataScience #tech #startups #DataScientists #SocialNetworks #RT 
Cc: @MikeQuindazzi @ravikikan @Fisher85M #DeepLearning #IoT #BigData #infographic MT: @mi https://t.co/bZAiqh7WY2</t>
  </si>
  <si>
    <t>6 Types of #Twitter #SocialMedia Networks [#INFOGRAPHICS] 
by @nodexl 
#InternetOfThings #DigitalMarketing #Analytics #DataScience #tech #startups #DataScientists #SocialNetworks #RT 
Cc: @MikeQuindazzi @ravikikan @Fisher85M #DeepLearning #IoT #BigData #infographic MT: @mi https://t.co/0VxDymxtWP</t>
  </si>
  <si>
    <t>6 Types of #Twitter #SocialMedia Networks [#INFOGRAPHICS] 
by @nodexl 
#InternetOfThings #DigitalMarketing #Analytics #DataScience #tech #startups #DataScientists #SocialNetworks #RT 
Cc: @MikeQuindazzi @ravikikan @Fisher85M #DeepLearning #IoT #BigData #infographic MT: @mi https://t.co/Fyh8kmoozH</t>
  </si>
  <si>
    <t>6 Types of Twitter Social Media Networks [#INFOGRAPHICS] 
by @nodexl |
#IoT #InternetOfThings #DigitalMarketing #BigData #Analytics #DataScience #DataScientists #SocialNetworks #RT 
Cc: @MikeQuindazzi CC @mikequindazzi #BigData #MachineLearning #AI #IoT #infographic cc @mi https://t.co/PH45xM1kSA</t>
  </si>
  <si>
    <t>6 Types of #Twitter #SocialMedia Networks [#INFOGRAPHICS] 
by @nodexl 
#InternetOfThings #DigitalMarketing #Analytics #DataScience #tech #startups #DataScientists #SocialNetworks #RT 
Cc: @MikeQuindazzi @ravikikan @Fisher85M #DeepLearning #IoT #BigData #infographic MT: @mi https://t.co/KeZx1HHQe2</t>
  </si>
  <si>
    <t>6 Types of #Twitter #SocialMedia Networks [#INFOGRAPHICS] 
by @nodexl 
#InternetOfThings #DigitalMarketing #Analytics #DataScience #tech #startups #DataScientists #SocialNetworks #RT 
Cc: @MikeQuindazzi @ravikikan @Fisher85M #DeepLearning #IoT #BigData #infographic MT: @mi https://t.co/fPHrLUAUlY</t>
  </si>
  <si>
    <t>6 Types of Twitter Social Media Networks [#INFOGRAPHICS] 
by @nodexl |
#IoT #InternetOfThings #DigitalMarketing #BigData #Analytics #DataScience #DataScientists #SocialNetworks #RT 
Cc: @MikeQuindazzi CC @mikequindazzi #BigData #MachineLearning #AI #IoT #infographic #DeepL https://t.co/F8MijWJnFw</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</si>
  <si>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https://t.co/CFW85VmsFT CC: @ https://t.co/qd0RfnXPG4</t>
  </si>
  <si>
    <t>6 Types of Twitter Social Media Networks [#INFOGRAPHICS] 
by @nodexl |
#IoT #InternetOfThings #DigitalMarketing #BigData #Analytics #DataScience #DataScientists #SocialNetworks #RT 
Cc: @MikeQuindazzi CC @mikequindazzi #BigData #MachineLearning #AI #IoT #infographic #DeepL https://t.co/FcapOQU1ec</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</si>
  <si>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https://t.co/iBmAtyC4Jn</t>
  </si>
  <si>
    <t>6 Types of Twitter Social Media Networks [#INFOGRAPHICS] 
by @nodexl |
#IoT #InternetOfThings #DigitalMarketing #BigData #Analytics #DataScience #DataScientists #SocialNetworks #RT 
Cc: @MikeQuindazzi CC @mikequindazzi #BigData #MachineLearning #AI #IoT #infographic #DeepL https://t.co/bmPeHzjfOv</t>
  </si>
  <si>
    <t>6 Types of Twitter #SocialMedia Networks [#INFOGRAPHICS] 
by @nodexl | 
Read more at https://t.co/ZBEwXnO4aq 
#InternetOfThings #IoT #BigData #AI #ArtificialIntelligence #InfoSec #Digital #ConnectedDevices #Connectivity #DataViz #Visualization #RT 
Cc: @MikeQuindazzi https://t.co/mElJZlnViW</t>
  </si>
  <si>
    <t>6 Types of Twitter Social Media Networks [#INFOGRAPHICS] 
by @nodexl |
#IoT #InternetOfThings #DigitalMarketing #BigData #Analytics #DataScience #DataScientists #SocialNetworks #RT 
Cc: @MikeQuindazzi CC @mikequindazzi #BigData #MachineLearning #AI #IoT #infographic #DeepL https://t.co/nVW1nKhwKB</t>
  </si>
  <si>
    <t>6 Types of Twitter Social Media Networks [#INFOGRAPHICS] 
by @nodexl |
#IoT #InternetOfThings #DigitalMarketing #BigData #Analytics #DataScience #DataScientists #SocialNetworks #RT 
Cc: @MikeQuindazzi CC @mikequindazzi #BigData #MachineLearning #AI #IoT #infographic #DeepL https://t.co/Bm8dbE7meq</t>
  </si>
  <si>
    <t>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https://t.co/PvAu8LHPiQ</t>
  </si>
  <si>
    <t>Friday at 8am Pacific/4pm GMT0 
NodeXL Users Conference Call 
DM me for the Skype ID! 
Join us for a discussion of best practices, network research, and social media insights from SNA! 
We welcome speakers and suggested topics! https://t.co/yit7s3XJap</t>
  </si>
  <si>
    <t>Adjust the Time Series slices in your network data in NodeXL with just a few clicks in the Excel Data menu.
#SNA #NodeXL #Data #SocialMedia 
https://t.co/BwJ8fLcKQA https://t.co/zT0lDCKD2N</t>
  </si>
  <si>
    <t>INovaMediaLab via NodeXL https://t.co/TDtvZ3RkIO
Top hashtags:
#smartdatasprint
#nodexl
#blacklivesmatter
#inovamedialab
#emoji
#datascience  
#lisbon https://t.co/0bGg0vOkiF</t>
  </si>
  <si>
    <t>https://scotpublichealth.com/2017/11/06/what-healthcare-workers-can-learn-from-twitter-via-green-spaghetti-junctions/</t>
  </si>
  <si>
    <t>https://nodexlgraphgallery.org/Pages/Graph.aspx?graphID=155615</t>
  </si>
  <si>
    <t>https://nodexlgraphgallery.org/Pages/Graph.aspx?graphID=147713</t>
  </si>
  <si>
    <t>https://wordart.com/create</t>
  </si>
  <si>
    <t>https://nodexlgraphgallery.org/Pages/Graph.aspx?graphID=172795</t>
  </si>
  <si>
    <t>https://nodexlgraphgallery.org/Pages/Graph.aspx?graphID=138241</t>
  </si>
  <si>
    <t>https://nodexlgraphgallery.org/Pages/Graph.aspx?graphID=182779</t>
  </si>
  <si>
    <t>http://www.paperbackswap.com/Analyzing-Social-Media-Networks-NodeXL/book/0123822297/&amp;_ads=widget&amp;m=referral&amp;c=API</t>
  </si>
  <si>
    <t>https://nodexlgraphgallery.org/Pages/Graph.aspx?graphID=130982</t>
  </si>
  <si>
    <t>https://nodexlgraphgallery.org/Pages/Graph.aspx?graphID=183151</t>
  </si>
  <si>
    <t>https://nodexlgraphgallery.org/Pages/Graph.aspx?graphID=124454#headerTopVertices</t>
  </si>
  <si>
    <t>https://twitter.com/MotorcycleTwitt</t>
  </si>
  <si>
    <t>http://nodexlgraphgallery.org/Pages/Graph.aspx?graphID=138241&amp;utm_content=buffer00ebb&amp;utm_medium=social&amp;utm_source=twitter.com&amp;utm_campaign=buffer</t>
  </si>
  <si>
    <t>https://nodexlgraphgallery.org/Pages/Graph.aspx?graphID=165004</t>
  </si>
  <si>
    <t>https://nodexlgraphgallery.org/Pages/Graph.aspx?graphID=97459</t>
  </si>
  <si>
    <t>https://nodexlgraphgallery.org/Pages/Graph.aspx?graphID=167051</t>
  </si>
  <si>
    <t>https://www.eventbrite.com/e/social-media-digital-humanities-methodsapproaches-for-social-scientists-tickets-55334396670?ref=estw</t>
  </si>
  <si>
    <t>https://www.businessinsider.de/best-jobs-in-america-2019-1</t>
  </si>
  <si>
    <t>https://nodexlgraphgallery.org/Pages/Graph.aspx?graphID=123704</t>
  </si>
  <si>
    <t>https://www.bbc.com/news/business-46999443</t>
  </si>
  <si>
    <t>https://nodexlgraphgallery.org/Pages/Graph.aspx?graphID=183576</t>
  </si>
  <si>
    <t>https://nodexlgraphgallery.org/Pages/Graph.aspx?graphID=145506</t>
  </si>
  <si>
    <t>https://nodexlgraphgallery.org/Pages/Graph.aspx?graphID=178049</t>
  </si>
  <si>
    <t>http://www.ebay.com/itm/like/264165216377</t>
  </si>
  <si>
    <t>http://www.ebay.com/itm/like/123623007647</t>
  </si>
  <si>
    <t>https://nodexlgraphgallery.org/Pages/Graph.aspx?graphID=181428</t>
  </si>
  <si>
    <t>https://nodexlgraphgallery.org/Pages/InteractiveGraph.aspx?graphID=107078&amp;utm_content=buffer4aa49&amp;utm_medium=social&amp;utm_source=twitter.com&amp;utm_campaign=buffer</t>
  </si>
  <si>
    <t>https://nodexlgraphgallery.org/Pages/Graph.aspx?graphID=185030</t>
  </si>
  <si>
    <t>http://www.ebay.com/itm/like/264176978666</t>
  </si>
  <si>
    <t>https://t.co/fspoWPBKhO@sectest9 https://pic.twitter.com/2Lqk</t>
  </si>
  <si>
    <t>https://scotpublichealthdotcom.files.wordpress.com/2019/01/export.search-analytics_ccr19_just_day_1.pdf http://www.twitonomy.com/search-analytics.php?q=%23CCR19</t>
  </si>
  <si>
    <t>https://www.nodexlgraphgallery.org/Pages/Graph.aspx?graphID=181686 https://www.dropbox.com/s/nexl8mwedk92v66/IFAD2018%20TAGS%20-%202nd%20attempt.xlsx?dl=0</t>
  </si>
  <si>
    <t>https://www.forbes.com/sites/samshead/2019/01/20/facebook-backs-university-ai-ethics-institute-with-7-5-million/#4d105fa31508</t>
  </si>
  <si>
    <t>https://www.searchenginejournal.com/what-is-data-visualization-why-important-seo/288127/</t>
  </si>
  <si>
    <t>https://nodexlgraphgallery.org/Pages/Graph.aspx?graphID=151232</t>
  </si>
  <si>
    <t>https://www.pnas.org/content/116/6.cover-expansion</t>
  </si>
  <si>
    <t>https://nodexlgraphgallery.org/Pages/Graph.aspx?graphID=178768</t>
  </si>
  <si>
    <t>https://nodexlgraphgallery.org/Pages/Graph.aspx?graphID=183472</t>
  </si>
  <si>
    <t>https://www.forbes.com/sites/danielmarlin/2018/01/16/millennials-this-is-how-artificial-intelligence-will-impact-your-job-for-better-and-worse/</t>
  </si>
  <si>
    <t>https://scotpublichealth.com/2018/03/13/handing-over-the-reins-crowdsourcing-twitter-data-on-health-campaigns/</t>
  </si>
  <si>
    <t>https://nodexlgraphgallery.org/Pages/Graph.aspx?graphID=167046</t>
  </si>
  <si>
    <t>https://nodexlgraphgallery.org/Pages/Graph.aspx?graphID=116401</t>
  </si>
  <si>
    <t>https://nodexlgraphgallery.org/Pages/Graph.aspx?graphID=155615 https://twitter.com/jackcoleman219/status/1068401549871738880</t>
  </si>
  <si>
    <t>https://nodexlgraphgallery.org/Pages/Graph.aspx?graphID=169420</t>
  </si>
  <si>
    <t>https://www.nodexlgraphgallery.org/Pages/Registration.aspx</t>
  </si>
  <si>
    <t>nodexlgraphgallery.org</t>
  </si>
  <si>
    <t>scotpublichealth.com</t>
  </si>
  <si>
    <t>twitter.com</t>
  </si>
  <si>
    <t>nodexlgraphgallery.org twitter.com</t>
  </si>
  <si>
    <t>wordart.com</t>
  </si>
  <si>
    <t>forbes.com</t>
  </si>
  <si>
    <t>paperbackswap.com</t>
  </si>
  <si>
    <t>eventbrite.com</t>
  </si>
  <si>
    <t>businessinsider.de</t>
  </si>
  <si>
    <t>bbc.com</t>
  </si>
  <si>
    <t>ebay.com</t>
  </si>
  <si>
    <t>t.co</t>
  </si>
  <si>
    <t>t.co twitter.com</t>
  </si>
  <si>
    <t>wordpress.com twitonomy.com</t>
  </si>
  <si>
    <t>nodexlgraphgallery.org dropbox.com</t>
  </si>
  <si>
    <t>searchenginejournal.com</t>
  </si>
  <si>
    <t>pnas.org</t>
  </si>
  <si>
    <t>insurtech</t>
  </si>
  <si>
    <t>fintech</t>
  </si>
  <si>
    <t>bigdata</t>
  </si>
  <si>
    <t>artificialintelligence ai</t>
  </si>
  <si>
    <t>industry40</t>
  </si>
  <si>
    <t>hkumsba</t>
  </si>
  <si>
    <t>nodexl hkumsba</t>
  </si>
  <si>
    <t>selfdrivingcars</t>
  </si>
  <si>
    <t>الإعلام_الاجتماعي</t>
  </si>
  <si>
    <t>socialmedia</t>
  </si>
  <si>
    <t>socialmedia infographics iot digitalmarketing bigdata analytics datascience datascientists</t>
  </si>
  <si>
    <t>finserv</t>
  </si>
  <si>
    <t>datacenter</t>
  </si>
  <si>
    <t>infographics iot internetofthings digitalmarketing bigdata analytics datascience datascientists socialnetworks rt bigdata machinelearning ai iot infographic deepl</t>
  </si>
  <si>
    <t>r rstudio eclipse eclipselunar ibpad nodexl</t>
  </si>
  <si>
    <t>r rstudio eclipse eclipselunar graph ibpad nodexl</t>
  </si>
  <si>
    <t>influencers</t>
  </si>
  <si>
    <t>datascience</t>
  </si>
  <si>
    <t>ai aiio bigdata ml nlu iot</t>
  </si>
  <si>
    <t>influencers futureofwork</t>
  </si>
  <si>
    <t>innovation</t>
  </si>
  <si>
    <t>ai</t>
  </si>
  <si>
    <t>futureofwork robotics robots ai jobsforrobots automation hr jobs</t>
  </si>
  <si>
    <t>vr</t>
  </si>
  <si>
    <t>futureofwork robotics robots ai jobsforrobots automation hr jobs iamplatform topinfluence artificialintelligence</t>
  </si>
  <si>
    <t>digitalmarketing iot bigdata dataanalytics dataviz datascience influencer in</t>
  </si>
  <si>
    <t>socialmedia digitalmarketing iot bigdata dataanalytics dataviz datascience influencer</t>
  </si>
  <si>
    <t>influencers digitaltransformation fintech</t>
  </si>
  <si>
    <t>iiot</t>
  </si>
  <si>
    <t>influencer marketing innovation digitaltransformation emergingtech</t>
  </si>
  <si>
    <t>phdchat socialmedia</t>
  </si>
  <si>
    <t>infographics iot internetofthings digitalmarketing bigdata analytics datascience datascientists socialnetworks rt</t>
  </si>
  <si>
    <t>futureofwork</t>
  </si>
  <si>
    <t>artificialintelligence ai ai machinelearning iot bigdata</t>
  </si>
  <si>
    <t>socialselling</t>
  </si>
  <si>
    <t>iot</t>
  </si>
  <si>
    <t>sna</t>
  </si>
  <si>
    <t>nodexl usedbook</t>
  </si>
  <si>
    <t>infographics</t>
  </si>
  <si>
    <t>digitalmarketing iot bigdata dataanalytics dataviz datascienc</t>
  </si>
  <si>
    <t>smartdatasprint</t>
  </si>
  <si>
    <t>fintech finserv fintech ai insurtech banking payments blockchain regtech bigdata</t>
  </si>
  <si>
    <t>vr vr ar virtualreality ai iot mixedreality tech 3d mr blockchain</t>
  </si>
  <si>
    <t>socialmedia smm</t>
  </si>
  <si>
    <t>socialselling socialse</t>
  </si>
  <si>
    <t>ccr19</t>
  </si>
  <si>
    <t>ifad2018</t>
  </si>
  <si>
    <t>deeplearning ai machinelearning bigdata datascience iot</t>
  </si>
  <si>
    <t>digitalmarketing iot bigdata dataanalytics dataviz datascience influencer infographic</t>
  </si>
  <si>
    <t>mr mr ar vr tech virtualreality xr augmentedreality mixedreality games</t>
  </si>
  <si>
    <t>mr</t>
  </si>
  <si>
    <t>datascience datascientist datascientists</t>
  </si>
  <si>
    <t>ai ai iot bigdata machinelearning block</t>
  </si>
  <si>
    <t>datascientist datascience ai machinelearning bigdata iot</t>
  </si>
  <si>
    <t>industry40 industry40 iot ai bigdata iiot</t>
  </si>
  <si>
    <t>insurtech insurtech fintech ai bigdata machinelearning iot deeplearning</t>
  </si>
  <si>
    <t>twitter socialmedia infographics internetofthings digitalmarketing analytics datascience tech startups datascientists socialnetworks rt deeplearning iot bigdata infographic</t>
  </si>
  <si>
    <t>influencers iot internetofthings iot ai bigdata blockchain de</t>
  </si>
  <si>
    <t>influencers iot internetofthings iot ai bigdata blockchain devops</t>
  </si>
  <si>
    <t>infographics iot internetofthings digitalmarketing bigdata analytics datascience datascientists socialnetworks cybersecurity bigdata machinelearning ai iot infographic deepl</t>
  </si>
  <si>
    <t>twitter socialmedia infographics internetofthings digitalmarketing analytics datascience tech startups datascientists socialnetworks rt</t>
  </si>
  <si>
    <t>influencers iot internetofthings ml artificialintelligence ai bigdata dataanalytics machinelearning wef19</t>
  </si>
  <si>
    <t>futureofwork ai iot ces2019 tech innovation digitalt</t>
  </si>
  <si>
    <t>proud</t>
  </si>
  <si>
    <t>influncers</t>
  </si>
  <si>
    <t>socialselling socialselling socialmedia sales digitalselling</t>
  </si>
  <si>
    <t>pharmasocialmedia smrfoundation</t>
  </si>
  <si>
    <t>futureofwork ai iot wef19 tech robotics digitaltransformation innovation robot automation</t>
  </si>
  <si>
    <t>infographics iot internetofthings digitalmarketing bigdata analytics datascience datascientists socialnetworks rt art</t>
  </si>
  <si>
    <t>socialmedia infographics iot internetofthings digitalmarketing bigdata analytics datascience datascientists socialnetworks machinelearning ai iot infographic deeplearning</t>
  </si>
  <si>
    <t>selfdrivingcars selfdrivingcars ai autonomous iot smartcity</t>
  </si>
  <si>
    <t>wef19</t>
  </si>
  <si>
    <t>influencers iot internetofthings artificialintelligence ai bigdata dataanalytics machinelearning ml rt</t>
  </si>
  <si>
    <t>infographics iot internetofthings digitalmarketing bigdata analytics datascience datascientists socialnetworks rt ai ml dl iot infographic ai ml</t>
  </si>
  <si>
    <t>twitter socialmedia infographics internetofthings digitalmarketing analytics datascience tech startups datascientists socialnetworks rt deeplearning iot bigdata in</t>
  </si>
  <si>
    <t>digitalmarketing iot bigdata dataanalytics dataviz datascience influencer infographic smm</t>
  </si>
  <si>
    <t>socialmedia digitalmarketing iot bigdata dataanalytics dataviz datascience influencermarketing smm</t>
  </si>
  <si>
    <t>datascience data tech</t>
  </si>
  <si>
    <t>artificialintelligence ai ai iot bigdata di</t>
  </si>
  <si>
    <t>digitalmarketing iot bigdata dataanalytics dataviz datascience influencer infographic ai deeplear</t>
  </si>
  <si>
    <t>leadership startups startup internetofthings digitalmarketing datascience tech datascientists socialnetworks rt socialmedia digitaltransformation deeplearning bigdata infographics machinelearning</t>
  </si>
  <si>
    <t>infographics iot internetofthings digitalmarketing bigdata analytics datascience datascientists socialnetworks rt bigdata machinelearning ai iot infographic</t>
  </si>
  <si>
    <t>socialmedia infographics internetofthings iot bigdata ai artificialintelligence infosec digital connecteddevices connectivity dataviz visualization rt</t>
  </si>
  <si>
    <t>infographics iot internetofthings digitalmarketing bigdata analytics datascience datascientists socialnetworks rt bigdat</t>
  </si>
  <si>
    <t>artificialintelligence</t>
  </si>
  <si>
    <t>finserv fintech banking ai blockchain bigdata ml startups</t>
  </si>
  <si>
    <t>socialmedia infographics iot internetofthings digitalmarketing bigdata analytics datascience datascientists socialnetworks machinelearning ai iot infographic a</t>
  </si>
  <si>
    <t>influencers iot internetofthings artificialintelligence ai bigdata dataanalytics machinelearning ml mwc19 rt</t>
  </si>
  <si>
    <t>infographics iot internetofthings digitalmarketing bigdata analytics datascience datascientists socialnetworks rt bigdata machinelearning ai iot infographic deepl machinelearni</t>
  </si>
  <si>
    <t>artificialintelligence ai ai iot bigdata machinelearning blockchain</t>
  </si>
  <si>
    <t>artificialintelligence ai ai iot bigdata machinelearnin</t>
  </si>
  <si>
    <t>iiot hashtags iiot iot ai bigdata cybersecurity analytics industry40 m</t>
  </si>
  <si>
    <t>infographics iot internetofthings digitalmarketing bigdata analytics datascience datascientists socialnetworks rt bigdata mac</t>
  </si>
  <si>
    <t>ai iot machinelearning bigdata blockchain deeplearning</t>
  </si>
  <si>
    <t>iot iot ai bigdata machinelearning bloc</t>
  </si>
  <si>
    <t>sna nodexl data socialmedia</t>
  </si>
  <si>
    <t>smartdatasprint nodexl blacklivesmatter inovamedialab emoji datascience lisbon</t>
  </si>
  <si>
    <t>https://pbs.twimg.com/media/DlUDYyYXoAECz6k.jpg</t>
  </si>
  <si>
    <t>https://pbs.twimg.com/media/DPdgcMJVAAA-8H3.jpg</t>
  </si>
  <si>
    <t>https://pbs.twimg.com/media/DxPQngjU8AAoAnO.jpg</t>
  </si>
  <si>
    <t>https://pbs.twimg.com/media/DxPwC9jVYAA8gVH.jpg</t>
  </si>
  <si>
    <t>https://pbs.twimg.com/media/DxYaUTpW0AA5R7P.jpg</t>
  </si>
  <si>
    <t>https://pbs.twimg.com/media/Dxa4fCoWkAA9Xiu.jpg</t>
  </si>
  <si>
    <t>https://pbs.twimg.com/media/C6k4QiMW0AEdjTp.jpg</t>
  </si>
  <si>
    <t>https://pbs.twimg.com/media/DxcBB4kUwAUGud9.jpg</t>
  </si>
  <si>
    <t>https://pbs.twimg.com/media/DxcNCtLX0AED9Dn.jpg</t>
  </si>
  <si>
    <t>https://pbs.twimg.com/media/DxcNM-vWoAAb71u.jpg</t>
  </si>
  <si>
    <t>https://pbs.twimg.com/media/DxiYqopWkAYPY03.jpg</t>
  </si>
  <si>
    <t>https://pbs.twimg.com/media/Dxy1ws_VsAAa2Wg.jpg</t>
  </si>
  <si>
    <t>https://pbs.twimg.com/media/Dx1nAWDU8AM2QXM.jpg</t>
  </si>
  <si>
    <t>https://pbs.twimg.com/media/Dx7oBF1V4AAiWyc.jpg</t>
  </si>
  <si>
    <t>https://pbs.twimg.com/media/Dw6Z5lYUwAUKNgu.jpg</t>
  </si>
  <si>
    <t>https://pbs.twimg.com/media/DndP6aBXsAA825b.jpg</t>
  </si>
  <si>
    <t>https://pbs.twimg.com/media/DxrfXwsW0AQxYgG.jpg</t>
  </si>
  <si>
    <t>https://pbs.twimg.com/media/DwVWT42WkAEY1V0.jpg</t>
  </si>
  <si>
    <t>https://pbs.twimg.com/media/Dyc2NvBUwAAviW1.jpg</t>
  </si>
  <si>
    <t>https://pbs.twimg.com/media/DxoLhFJX0AAir-l.jpg</t>
  </si>
  <si>
    <t>https://pbs.twimg.com/media/DyK2--BW0AAsfXo.jpg</t>
  </si>
  <si>
    <t>https://pbs.twimg.com/media/DyLXiJqVsAAgdZ4.jpg</t>
  </si>
  <si>
    <t>https://pbs.twimg.com/media/DxwOut5UUAA8Z9a.jpg</t>
  </si>
  <si>
    <t>https://pbs.twimg.com/tweet_video_thumb/DxuplR0WoAAzfa5.jpg</t>
  </si>
  <si>
    <t>https://pbs.twimg.com/media/Dx20R2JVsAA8Am3.jpg</t>
  </si>
  <si>
    <t>https://pbs.twimg.com/media/DySEbB5VAAAGA0S.jpg</t>
  </si>
  <si>
    <t>https://pbs.twimg.com/media/Dya3aSqVYAAVphH.jpg</t>
  </si>
  <si>
    <t>https://pbs.twimg.com/media/Dx9WGaSUUAAva1n.jpg</t>
  </si>
  <si>
    <t>https://pbs.twimg.com/media/DyKeuR_XcAEh5M-.jpg</t>
  </si>
  <si>
    <t>https://pbs.twimg.com/media/DyLYZqWWsAADMua.jpg</t>
  </si>
  <si>
    <t>https://pbs.twimg.com/media/DxITh5oX0AUab4a.jpg</t>
  </si>
  <si>
    <t>https://pbs.twimg.com/media/Dw22h8SXQAELy2H.jpg</t>
  </si>
  <si>
    <t>https://pbs.twimg.com/media/DxCP84gUUAABGoJ.jpg</t>
  </si>
  <si>
    <t>https://pbs.twimg.com/media/DxnHIMTW0AAt95K.jpg</t>
  </si>
  <si>
    <t>https://pbs.twimg.com/media/Dxtiw57W0AAp_HM.jpg</t>
  </si>
  <si>
    <t>https://pbs.twimg.com/media/DyG3TroXgAAXM9d.jpg</t>
  </si>
  <si>
    <t>https://pbs.twimg.com/media/DylVcZ0WsAADmRK.jpg</t>
  </si>
  <si>
    <t>https://pbs.twimg.com/media/DybLyw3UYAEsrm5.jpg</t>
  </si>
  <si>
    <t>https://pbs.twimg.com/media/DyQaZIGVYAAYaWu.jpg</t>
  </si>
  <si>
    <t>https://pbs.twimg.com/media/DxJOoeYUcAASiNx.jpg</t>
  </si>
  <si>
    <t>https://pbs.twimg.com/media/DylX7RHUYAEtome.jpg https://pbs.twimg.com/media/DP5u-zMUQAAi2g7.jpg</t>
  </si>
  <si>
    <t>https://pbs.twimg.com/media/Dxx_3TWVYAAa2HC.jpg https://pbs.twimg.com/media/DP5u-zMUQAAi2g7.jpg</t>
  </si>
  <si>
    <t>https://pbs.twimg.com/media/DyVY9y8UcAA11nj.jpg</t>
  </si>
  <si>
    <t>https://pbs.twimg.com/media/Dymq5aOUUAE_wQq.jpg</t>
  </si>
  <si>
    <t>https://pbs.twimg.com/media/DyqgP8wVYAAm4vr.jpg</t>
  </si>
  <si>
    <t>https://pbs.twimg.com/media/DwtGDNWUwAEDTeM.jpg</t>
  </si>
  <si>
    <t>https://pbs.twimg.com/media/Dwzh3gkUUAACUWe.jpg</t>
  </si>
  <si>
    <t>https://pbs.twimg.com/media/DyeK0unU0AAPVPt.jpg</t>
  </si>
  <si>
    <t>https://pbs.twimg.com/media/Dyk-dHwVAAAdqQh.jpg</t>
  </si>
  <si>
    <t>https://pbs.twimg.com/media/Dyf_rLEUYAAOdNa.jpg</t>
  </si>
  <si>
    <t>https://pbs.twimg.com/media/DxBMzoyVYAAv8xT.jpg</t>
  </si>
  <si>
    <t>https://pbs.twimg.com/media/DyfxWLPUUAEtAa5.jpg</t>
  </si>
  <si>
    <t>https://pbs.twimg.com/media/DylbcvHWoAAraG1.jpg</t>
  </si>
  <si>
    <t>https://pbs.twimg.com/media/DxXmJ_vU0AALlyM.jpg</t>
  </si>
  <si>
    <t>https://pbs.twimg.com/media/DyjLo31UYAAnDXp.jpg</t>
  </si>
  <si>
    <t>https://pbs.twimg.com/media/DyqwV9cXQAwHMNs.jpg</t>
  </si>
  <si>
    <t>https://pbs.twimg.com/media/DxiNCWfU8AUUGgc.jpg https://pbs.twimg.com/media/DbFQWzCWsAEB-zC.jpg</t>
  </si>
  <si>
    <t>https://pbs.twimg.com/media/Dwq1GCbUYAAN_8D.jpg</t>
  </si>
  <si>
    <t>https://pbs.twimg.com/media/DyaTIcDV4AA8Z_q.jpg</t>
  </si>
  <si>
    <t>https://pbs.twimg.com/media/DyThpWUVYAAvgev.jpg</t>
  </si>
  <si>
    <t>https://pbs.twimg.com/tweet_video_thumb/DykvjJFWoAAqJTE.jpg</t>
  </si>
  <si>
    <t>https://pbs.twimg.com/media/Dv7yMscX0AAgjEa.jpg</t>
  </si>
  <si>
    <t>https://pbs.twimg.com/tweet_video_thumb/Dyqx80nWoAIrk63.jpg</t>
  </si>
  <si>
    <t>https://pbs.twimg.com/tweet_video_thumb/Dyq38lzXQAAhI0m.jpg</t>
  </si>
  <si>
    <t>https://pbs.twimg.com/media/DyRYn6wU0AA0bsT.jpg</t>
  </si>
  <si>
    <t>https://pbs.twimg.com/media/Dx27pRkU8AABxQP.jpg</t>
  </si>
  <si>
    <t>https://pbs.twimg.com/media/DwFt89GU0AAVFJ1.jpg</t>
  </si>
  <si>
    <t>https://pbs.twimg.com/media/DymDG8rUYAE2hCA.jpg</t>
  </si>
  <si>
    <t>https://pbs.twimg.com/media/DxhvrWFUYAAeJnX.jpg</t>
  </si>
  <si>
    <t>https://pbs.twimg.com/media/DxxNYnOUcAAvD7P.jpg</t>
  </si>
  <si>
    <t>https://pbs.twimg.com/media/DxmTRFOUYAApJP7.jpg</t>
  </si>
  <si>
    <t>https://pbs.twimg.com/media/Dyibjd4UwAACuvn.jpg</t>
  </si>
  <si>
    <t>https://pbs.twimg.com/media/DyqlXUKUcAEhvAu.jpg</t>
  </si>
  <si>
    <t>https://pbs.twimg.com/media/DyF6E0FUwAAPij3.jpg</t>
  </si>
  <si>
    <t>https://pbs.twimg.com/media/DybKBatWsAAPLKb.jpg</t>
  </si>
  <si>
    <t>https://pbs.twimg.com/media/DxYQSFCXcAAWQN1.jpg</t>
  </si>
  <si>
    <t>https://pbs.twimg.com/media/Dxi-jk6WsAM2n4V.jpg</t>
  </si>
  <si>
    <t>https://pbs.twimg.com/media/DxciksqUwAAt3S7.jpg</t>
  </si>
  <si>
    <t>https://pbs.twimg.com/media/DyMbU2sUwAIhzOT.jpg</t>
  </si>
  <si>
    <t>https://pbs.twimg.com/media/Dxi5B2KVsAAj4ha.jpg</t>
  </si>
  <si>
    <t>https://pbs.twimg.com/media/DygrFnfVYAA71TI.jpg</t>
  </si>
  <si>
    <t>https://pbs.twimg.com/media/DvUOCe3UYAAyXlM.jpg</t>
  </si>
  <si>
    <t>https://pbs.twimg.com/media/DvbM3mvU0AEoU3Y.jpg</t>
  </si>
  <si>
    <t>https://pbs.twimg.com/media/Dvw3Q0mUwAADVF9.jpg</t>
  </si>
  <si>
    <t>https://pbs.twimg.com/media/DvwXp7HV4AIstNT.jpg</t>
  </si>
  <si>
    <t>https://pbs.twimg.com/media/DxXJQXAVYAALt5X.jpg</t>
  </si>
  <si>
    <t>https://pbs.twimg.com/media/DxJc2hGVYAAoGWQ.jpg</t>
  </si>
  <si>
    <t>https://pbs.twimg.com/media/DxpBLESUcAAtCW9.jpg</t>
  </si>
  <si>
    <t>https://pbs.twimg.com/media/Dyn0nIpUwAAAxWU.jpg</t>
  </si>
  <si>
    <t>https://pbs.twimg.com/media/DxXo29uUcAE0Qy3.jpg</t>
  </si>
  <si>
    <t>https://pbs.twimg.com/media/Dyb9mDUUYAIkh_K.jpg</t>
  </si>
  <si>
    <t>https://pbs.twimg.com/media/DyAxxa6X4AYzD5c.jpg</t>
  </si>
  <si>
    <t>https://pbs.twimg.com/media/DyLF-RSXQAA6wAT.jpg</t>
  </si>
  <si>
    <t>https://pbs.twimg.com/media/DyVd-mMW0AIoerB.jpg</t>
  </si>
  <si>
    <t>https://pbs.twimg.com/media/DbFQWzCWsAEB-zC.jpg</t>
  </si>
  <si>
    <t>https://pbs.twimg.com/media/DxdeU1fWoAEoubR.jpg</t>
  </si>
  <si>
    <t>https://pbs.twimg.com/media/DxCCLaiUYAAUNzQ.jpg</t>
  </si>
  <si>
    <t>https://pbs.twimg.com/media/DxDDVlZUcAI7gwX.jpg</t>
  </si>
  <si>
    <t>https://pbs.twimg.com/media/DxFo-7QVYAINedK.jpg</t>
  </si>
  <si>
    <t>https://pbs.twimg.com/media/Dw9Z_eEVAAAPgiz.jpg</t>
  </si>
  <si>
    <t>https://pbs.twimg.com/media/DxD7tz7VsAEt09N.jpg</t>
  </si>
  <si>
    <t>https://pbs.twimg.com/media/DxcBzHOVYAA1mtt.jpg</t>
  </si>
  <si>
    <t>https://pbs.twimg.com/media/DxiHsrlUUAABu7V.jpg https://pbs.twimg.com/media/DfQzig8W4AAQRsM.jpg https://pbs.twimg.com/media/DlcAhgGU8AAr42W.jpg</t>
  </si>
  <si>
    <t>https://pbs.twimg.com/media/Dye2-2GUYAAOfKH.jpg</t>
  </si>
  <si>
    <t>https://pbs.twimg.com/media/Dx14A-YU8AEovLc.jpg</t>
  </si>
  <si>
    <t>https://pbs.twimg.com/media/DrB3bvFXQAAcf4M.jpg</t>
  </si>
  <si>
    <t>https://pbs.twimg.com/media/DyJ7jflU0AEgBIe.jpg</t>
  </si>
  <si>
    <t>https://pbs.twimg.com/media/DyrYF6LU8AAoYzc.jpg</t>
  </si>
  <si>
    <t>https://pbs.twimg.com/media/DvylW0MVsAEORIV.jpg</t>
  </si>
  <si>
    <t>https://pbs.twimg.com/media/DvpiC91UYAEIjAI.jpg</t>
  </si>
  <si>
    <t>https://pbs.twimg.com/media/DvdewmmVAAAm8-V.jpg</t>
  </si>
  <si>
    <t>https://pbs.twimg.com/media/DxDBEPnU8AA6Khd.jpg</t>
  </si>
  <si>
    <t>https://pbs.twimg.com/media/DvqX_5RVAAAPfEw.jpg</t>
  </si>
  <si>
    <t>https://pbs.twimg.com/media/Dvz8-IOV4AAYcjF.jpg</t>
  </si>
  <si>
    <t>https://pbs.twimg.com/media/DwGYcs0U8AAFYoz.jpg</t>
  </si>
  <si>
    <t>https://pbs.twimg.com/media/DwHcRevVYAAFmS9.jpg</t>
  </si>
  <si>
    <t>https://pbs.twimg.com/media/DwRhFT0UYAANyyX.jpg</t>
  </si>
  <si>
    <t>https://pbs.twimg.com/media/DwYO6aBVsAA1lDQ.jpg</t>
  </si>
  <si>
    <t>https://pbs.twimg.com/media/Dwii2L9VsAAkHWz.jpg</t>
  </si>
  <si>
    <t>https://pbs.twimg.com/media/Dwdwt-sUcAACdgh.jpg</t>
  </si>
  <si>
    <t>https://pbs.twimg.com/media/Dw1oSIsUUAA5_Hi.jpg</t>
  </si>
  <si>
    <t>https://pbs.twimg.com/media/DwdF2_3VAAA11_e.jpg</t>
  </si>
  <si>
    <t>https://pbs.twimg.com/media/DyZm4jIU0AAjj24.jpg</t>
  </si>
  <si>
    <t>https://pbs.twimg.com/media/DyjFs3DUwAEr7he.jpg</t>
  </si>
  <si>
    <t>https://pbs.twimg.com/media/DxB8lndU0AAMtlj.jpg</t>
  </si>
  <si>
    <t>https://pbs.twimg.com/media/DxXWrRTVsAAKEat.jpg https://pbs.twimg.com/media/DfJN0W4UYAEuXLM.jpg https://pbs.twimg.com/media/DmntyoQUcAA8JmN.jpg</t>
  </si>
  <si>
    <t>https://pbs.twimg.com/media/DxX5yHzVsAYc-W2.jpg</t>
  </si>
  <si>
    <t>https://pbs.twimg.com/media/DxdpZWVUwAENYDn.jpg</t>
  </si>
  <si>
    <t>https://pbs.twimg.com/media/DxnYCCLUcAAXlll.jpg</t>
  </si>
  <si>
    <t>https://pbs.twimg.com/media/DxnkcKZU0AAl8DT.jpg</t>
  </si>
  <si>
    <t>https://pbs.twimg.com/media/Dxruh-JU8AA70NL.jpg</t>
  </si>
  <si>
    <t>https://pbs.twimg.com/media/DyXEgweUYAEQM3Z.jpg</t>
  </si>
  <si>
    <t>https://pbs.twimg.com/media/DyawkBdV4AASUpJ.jpg</t>
  </si>
  <si>
    <t>https://pbs.twimg.com/media/DycOqR4U0AE7T4r.jpg</t>
  </si>
  <si>
    <t>https://pbs.twimg.com/media/DygQmN7V4AAetuJ.jpg</t>
  </si>
  <si>
    <t>https://pbs.twimg.com/media/DyrPm_wUcAAYzF6.jpg</t>
  </si>
  <si>
    <t>https://pbs.twimg.com/media/DxcbHZlU0AAuAAf.jpg</t>
  </si>
  <si>
    <t>https://pbs.twimg.com/media/Dx143foUwAIUuYx.jpg</t>
  </si>
  <si>
    <t>https://pbs.twimg.com/media/DxCLmB9UUAAVv-n.jpg</t>
  </si>
  <si>
    <t>https://pbs.twimg.com/media/DwHYSCeUYAAHDWF.jpg</t>
  </si>
  <si>
    <t>https://pbs.twimg.com/media/DwlaY5fVYAAn-yo.jpg</t>
  </si>
  <si>
    <t>https://pbs.twimg.com/media/Dw4KBdkWoAAtltG.jpg</t>
  </si>
  <si>
    <t>https://pbs.twimg.com/media/DyehTTdVAAAnABS.jpg</t>
  </si>
  <si>
    <t>https://pbs.twimg.com/media/DxEMYCmV4AssnlE.jpg</t>
  </si>
  <si>
    <t>https://pbs.twimg.com/media/DxdZTidVsAAOgQZ.jpg</t>
  </si>
  <si>
    <t>https://pbs.twimg.com/media/DxjTJwjU8AEeg-q.jpg</t>
  </si>
  <si>
    <t>https://pbs.twimg.com/media/DxoMBATVAAAlxEa.jpg</t>
  </si>
  <si>
    <t>https://pbs.twimg.com/media/Dx70Yw2UYAAhxqr.jpg</t>
  </si>
  <si>
    <t>https://pbs.twimg.com/media/DyF7AeqU8AAf3Zh.jpg</t>
  </si>
  <si>
    <t>https://pbs.twimg.com/media/DyLOFzyVYAEPL5r.jpg</t>
  </si>
  <si>
    <t>https://pbs.twimg.com/media/DyQ1gUFUUAArERa.jpg</t>
  </si>
  <si>
    <t>https://pbs.twimg.com/media/Dyb14yLVYAAfazm.jpg</t>
  </si>
  <si>
    <t>https://pbs.twimg.com/media/DyhOISeV4AEozmJ.jpg</t>
  </si>
  <si>
    <t>https://pbs.twimg.com/media/DyknaDTUYAAXeE1.jpg</t>
  </si>
  <si>
    <t>https://pbs.twimg.com/media/DxilEI6U8AUC4Xc.jpg</t>
  </si>
  <si>
    <t>https://pbs.twimg.com/media/Dxiz-LhUUAAGPJ2.jpg</t>
  </si>
  <si>
    <t>https://pbs.twimg.com/media/DxtP3o2UYAAsiHB.jpg</t>
  </si>
  <si>
    <t>https://pbs.twimg.com/media/DxybCqGU8AA_2ow.jpg</t>
  </si>
  <si>
    <t>https://pbs.twimg.com/media/Dx29oaiU8AALTXq.jpg</t>
  </si>
  <si>
    <t>https://pbs.twimg.com/media/DyBzbjhVYAEvBN4.jpg</t>
  </si>
  <si>
    <t>https://pbs.twimg.com/media/Dygp3JgVsAAg8rt.jpg</t>
  </si>
  <si>
    <t>https://pbs.twimg.com/media/Dyl-kB6U8AACqE8.jpg</t>
  </si>
  <si>
    <t>https://pbs.twimg.com/media/Dxb9ZgBUYAQi5mD.jpg</t>
  </si>
  <si>
    <t>https://pbs.twimg.com/media/DxTwPJrUUAAIx9P.jpg</t>
  </si>
  <si>
    <t>https://pbs.twimg.com/media/Dxl9Xz2U8AAya3x.jpg</t>
  </si>
  <si>
    <t>https://pbs.twimg.com/media/DydS9-NUYAEFsD2.jpg</t>
  </si>
  <si>
    <t>https://pbs.twimg.com/media/Dw_jTtgUUAAmVhd.jpg</t>
  </si>
  <si>
    <t>https://pbs.twimg.com/media/DxhTr22VAAITd8X.jpg</t>
  </si>
  <si>
    <t>https://pbs.twimg.com/media/Dx11CteV4AA6lU0.jpg</t>
  </si>
  <si>
    <t>https://pbs.twimg.com/media/Dx2N7u9UUAA4U06.jpg</t>
  </si>
  <si>
    <t>https://pbs.twimg.com/media/Dx26Y0XUYAAO_8u.jpg</t>
  </si>
  <si>
    <t>https://pbs.twimg.com/media/DyBAVyGUYAAyjHR.jpg</t>
  </si>
  <si>
    <t>https://pbs.twimg.com/media/DyGpayPUYAADGzG.jpg</t>
  </si>
  <si>
    <t>https://pbs.twimg.com/media/DyKAnRnUUAAIkpN.jpg</t>
  </si>
  <si>
    <t>https://pbs.twimg.com/media/Dyb4EZPVAAAQpKs.jpg https://pbs.twimg.com/media/Da-uZE5WkAAJcTs.jpg https://pbs.twimg.com/media/Dxfib-hUUAANdHS.jpg</t>
  </si>
  <si>
    <t>https://pbs.twimg.com/media/DyhPo7jUwAAMlbA.jpg</t>
  </si>
  <si>
    <t>https://pbs.twimg.com/media/DymVkefUYAAF6wz.jpg</t>
  </si>
  <si>
    <t>https://pbs.twimg.com/media/DyguQsuV4AAfRqI.jpg</t>
  </si>
  <si>
    <t>https://pbs.twimg.com/media/DxDah5bU8AAiCw6.jpg</t>
  </si>
  <si>
    <t>https://pbs.twimg.com/media/DwHXzFTU8AAEjxP.jpg</t>
  </si>
  <si>
    <t>https://pbs.twimg.com/media/DydxTUOU8AE1coB.jpg</t>
  </si>
  <si>
    <t>https://pbs.twimg.com/media/DxOO69OVsAAhfdx.jpg</t>
  </si>
  <si>
    <t>https://pbs.twimg.com/media/DxXmqs6V4AAkuvK.jpg</t>
  </si>
  <si>
    <t>https://pbs.twimg.com/media/DxdYkVJU0AE_0So.jpg</t>
  </si>
  <si>
    <t>https://pbs.twimg.com/media/Dxnj_SgV4AAJ7k1.jpg</t>
  </si>
  <si>
    <t>https://pbs.twimg.com/media/DxtdBySVAAAEP4-.jpg</t>
  </si>
  <si>
    <t>https://pbs.twimg.com/media/Dx2_rqDVAAExUFV.jpg</t>
  </si>
  <si>
    <t>https://pbs.twimg.com/media/DygqRCxVsAEti7y.jpg</t>
  </si>
  <si>
    <t>https://pbs.twimg.com/media/Dygus2KVsAAHbHf.jpg</t>
  </si>
  <si>
    <t>https://pbs.twimg.com/media/Dxdn60sU8AAoYyJ.jpg</t>
  </si>
  <si>
    <t>https://pbs.twimg.com/media/DxVhuX7V4AESvah.jpg</t>
  </si>
  <si>
    <t>https://pbs.twimg.com/media/DyiCFUaUcAAEteH.jpg</t>
  </si>
  <si>
    <t>https://pbs.twimg.com/media/DyjimkgUcAA94Bb.jpg</t>
  </si>
  <si>
    <t>https://pbs.twimg.com/media/DxFLLFrU8AEPu25.jpg</t>
  </si>
  <si>
    <t>https://pbs.twimg.com/media/DxXGXBYUwAA1t4g.jpg</t>
  </si>
  <si>
    <t>https://pbs.twimg.com/media/DxXXu6kUcAEmNI2.jpg</t>
  </si>
  <si>
    <t>https://pbs.twimg.com/media/DxiNNDpUwAItgF_.jpg</t>
  </si>
  <si>
    <t>https://pbs.twimg.com/media/DxtNEBUUwAEQokh.jpg</t>
  </si>
  <si>
    <t>https://pbs.twimg.com/media/Dx2c2e1U0AMLNA4.jpg</t>
  </si>
  <si>
    <t>https://pbs.twimg.com/media/DyFwnN-UcAAarI4.jpg</t>
  </si>
  <si>
    <t>https://pbs.twimg.com/media/DyKf27WUwAE9T2K.jpg</t>
  </si>
  <si>
    <t>https://pbs.twimg.com/media/DyMeHJOV4AAHbbc.jpg</t>
  </si>
  <si>
    <t>https://pbs.twimg.com/media/DyQAhoCVAAA64pA.jpg</t>
  </si>
  <si>
    <t>https://pbs.twimg.com/media/DyazBwQV4AExRab.jpg</t>
  </si>
  <si>
    <t>https://pbs.twimg.com/media/Dyblvd8VAAA2B7G.jpg</t>
  </si>
  <si>
    <t>https://pbs.twimg.com/media/DyhJr5KUwAAIVcJ.jpg</t>
  </si>
  <si>
    <t>https://pbs.twimg.com/media/DyLLgkEWsAIpDgr.jpg https://pbs.twimg.com/media/DbFQWzCWsAEB-zC.jpg</t>
  </si>
  <si>
    <t>https://pbs.twimg.com/media/DxUYPm5VYAAjMP2.jpg</t>
  </si>
  <si>
    <t>https://pbs.twimg.com/media/DyZsYF8UYAEeCDY.jpg</t>
  </si>
  <si>
    <t>https://pbs.twimg.com/media/DyfoC3WU0AAP4AW.jpg</t>
  </si>
  <si>
    <t>https://pbs.twimg.com/media/DyjhkXMUcAEfpc-.jpg</t>
  </si>
  <si>
    <t>https://pbs.twimg.com/media/DxFQ-gMVsAAhYBF.jpg</t>
  </si>
  <si>
    <t>https://pbs.twimg.com/media/DypGYSkUwAAntFH.jpg</t>
  </si>
  <si>
    <t>https://pbs.twimg.com/media/DxD7glYV4AALy1o.jpg</t>
  </si>
  <si>
    <t>https://pbs.twimg.com/media/DxXVyY4V4AEidi6.jpg</t>
  </si>
  <si>
    <t>https://pbs.twimg.com/media/DxprEKTU8AECPJV.jpg</t>
  </si>
  <si>
    <t>https://pbs.twimg.com/media/Dxt-XdiU8AACLUn.jpg</t>
  </si>
  <si>
    <t>https://pbs.twimg.com/media/DxyakXYUcAIul4m.jpg</t>
  </si>
  <si>
    <t>https://pbs.twimg.com/media/Dx2r3kyV4AApzJW.jpg</t>
  </si>
  <si>
    <t>https://pbs.twimg.com/media/DyCy9AUUcAEVZY4.jpg</t>
  </si>
  <si>
    <t>https://pbs.twimg.com/media/DyJklrxUYAElat0.jpg</t>
  </si>
  <si>
    <t>https://pbs.twimg.com/media/DyWrFXZUUAAWq0e.jpg</t>
  </si>
  <si>
    <t>https://pbs.twimg.com/media/DyaeONLV4AI0K8Y.jpg</t>
  </si>
  <si>
    <t>https://pbs.twimg.com/media/DyhVk11U8AAF4pn.jpg</t>
  </si>
  <si>
    <t>https://pbs.twimg.com/media/DylSYSmUUAENvUJ.jpg</t>
  </si>
  <si>
    <t>https://pbs.twimg.com/media/Dyqx2dRUYAARM3h.jpg</t>
  </si>
  <si>
    <t>https://pbs.twimg.com/media/Dyq6eaQU8AAjrc_.jpg</t>
  </si>
  <si>
    <t>https://pbs.twimg.com/media/DyolwHQVsAc4O83.jpg</t>
  </si>
  <si>
    <t>https://pbs.twimg.com/media/Dxsl6VwVsAEkDEY.jpg</t>
  </si>
  <si>
    <t>https://pbs.twimg.com/media/Dxs0x27UUAAP-kN.jpg</t>
  </si>
  <si>
    <t>https://pbs.twimg.com/media/DyoFKkYVAAIF2kT.jpg</t>
  </si>
  <si>
    <t>https://pbs.twimg.com/media/DxYghI8V4AAimgG.jpg</t>
  </si>
  <si>
    <t>https://pbs.twimg.com/media/Dxc7Z7HVAAch8tI.jpg</t>
  </si>
  <si>
    <t>https://pbs.twimg.com/media/DxogypqUYAAbWEM.jpg</t>
  </si>
  <si>
    <t>https://pbs.twimg.com/media/DxroHAhUYAIRrt-.jpg</t>
  </si>
  <si>
    <t>https://pbs.twimg.com/media/Dxsnq0VUUAA6L5B.jpg</t>
  </si>
  <si>
    <t>https://pbs.twimg.com/media/DyBshfuVsAAP_2p.jpg</t>
  </si>
  <si>
    <t>https://pbs.twimg.com/media/DyGaQeKUUAAGp-6.jpg</t>
  </si>
  <si>
    <t>https://pbs.twimg.com/media/DyXEBmrU0AAkQNG.jpg</t>
  </si>
  <si>
    <t>https://pbs.twimg.com/media/DxBZ5rsUwAA_Rnk.jpg</t>
  </si>
  <si>
    <t>https://pbs.twimg.com/media/DxWQYWeVsAEG-a7.jpg</t>
  </si>
  <si>
    <t>https://pbs.twimg.com/media/DyZqlnYVsAAH5bv.jpg</t>
  </si>
  <si>
    <t>https://pbs.twimg.com/media/DyfqXwYVAAA5nRv.jpg</t>
  </si>
  <si>
    <t>https://pbs.twimg.com/media/DxXKeazUUAEj6OX.jpg</t>
  </si>
  <si>
    <t>https://pbs.twimg.com/media/DxX7dTtUUAAPxbg.jpg</t>
  </si>
  <si>
    <t>https://pbs.twimg.com/media/Dxnl6r-UUAAV8RA.jpg</t>
  </si>
  <si>
    <t>https://pbs.twimg.com/media/Dx2OuRTVYAEpORR.jpg</t>
  </si>
  <si>
    <t>https://pbs.twimg.com/media/Dx2YzjSUcAUMU3X.jpg</t>
  </si>
  <si>
    <t>https://pbs.twimg.com/media/DyAKj_cVYAEB3wM.jpg</t>
  </si>
  <si>
    <t>https://pbs.twimg.com/media/DyHXe37V4AAJ1l8.jpg</t>
  </si>
  <si>
    <t>https://pbs.twimg.com/media/DyLJ7JVU0AEdeeo.jpg</t>
  </si>
  <si>
    <t>https://pbs.twimg.com/media/DyLi_xeUYAAWtjn.jpg</t>
  </si>
  <si>
    <t>https://pbs.twimg.com/media/DyhWX0XUwAEj90d.jpg</t>
  </si>
  <si>
    <t>https://pbs.twimg.com/media/DyqjgZpVsAE_ynW.jpg</t>
  </si>
  <si>
    <t>https://pbs.twimg.com/media/Dyjmjx4UYAAeFuI.jpg</t>
  </si>
  <si>
    <t>https://pbs.twimg.com/media/DypDvb6VAAAwTI9.jpg</t>
  </si>
  <si>
    <t>https://pbs.twimg.com/media/DxJdyYOUwAAGhpy.jpg</t>
  </si>
  <si>
    <t>https://pbs.twimg.com/media/DxXi1_QU0AEA316.jpg</t>
  </si>
  <si>
    <t>https://pbs.twimg.com/media/Dxcc_prVYAAC5jJ.jpg</t>
  </si>
  <si>
    <t>https://pbs.twimg.com/media/Dxc5gtdVsAAnIQ6.jpg</t>
  </si>
  <si>
    <t>https://pbs.twimg.com/media/Dxhz5vuU8AAcqzu.jpg</t>
  </si>
  <si>
    <t>https://pbs.twimg.com/media/DxtcOeCVYAEyX5Z.jpg</t>
  </si>
  <si>
    <t>https://pbs.twimg.com/media/Dxt9NpgUYAADSOM.jpg</t>
  </si>
  <si>
    <t>https://pbs.twimg.com/media/DxwjbfBVsAAwCeI.jpg</t>
  </si>
  <si>
    <t>https://pbs.twimg.com/media/Dx7D-AsUcAE1egD.jpg</t>
  </si>
  <si>
    <t>https://pbs.twimg.com/media/DyAkKMkU8AEo0lk.jpg</t>
  </si>
  <si>
    <t>https://pbs.twimg.com/media/DyAy2C2UwAI_Lfp.jpg</t>
  </si>
  <si>
    <t>https://pbs.twimg.com/media/DyBquuyUUAA2Ev_.jpg</t>
  </si>
  <si>
    <t>https://pbs.twimg.com/media/DyDJV09UcAAqY5l.jpg</t>
  </si>
  <si>
    <t>https://pbs.twimg.com/media/DyWPtqaVsAA0mmO.jpg</t>
  </si>
  <si>
    <t>https://pbs.twimg.com/media/DygnPKPVYAAADqW.jpg</t>
  </si>
  <si>
    <t>https://pbs.twimg.com/media/DxWC2JpVsAI4RQ5.jpg</t>
  </si>
  <si>
    <t>https://pbs.twimg.com/media/Dye6N7dU0AA6cjH.jpg</t>
  </si>
  <si>
    <t>https://pbs.twimg.com/media/DxXUc9GUcAAmiCh.jpg</t>
  </si>
  <si>
    <t>https://pbs.twimg.com/media/DxcCkalU0AAl4E7.jpg</t>
  </si>
  <si>
    <t>https://pbs.twimg.com/media/DxinTs3UcAAijXF.jpg</t>
  </si>
  <si>
    <t>https://pbs.twimg.com/media/Dx2oGH_UwAA-A3b.jpg</t>
  </si>
  <si>
    <t>https://pbs.twimg.com/media/DyFNfT2U0AE3SyL.jpg</t>
  </si>
  <si>
    <t>https://pbs.twimg.com/media/DyQ4h2wUcAEh8id.jpg</t>
  </si>
  <si>
    <t>https://pbs.twimg.com/media/DxVEayBUYAE9v63.jpg</t>
  </si>
  <si>
    <t>https://pbs.twimg.com/media/DxJlHe0V4AAdlhy.jpg</t>
  </si>
  <si>
    <t>https://pbs.twimg.com/media/DxXjLxEUUAIeWBS.jpg</t>
  </si>
  <si>
    <t>https://pbs.twimg.com/media/DxYby4nV4AAsYwc.jpg</t>
  </si>
  <si>
    <t>https://pbs.twimg.com/media/DxiyMT_V4AA5Gq6.jpg</t>
  </si>
  <si>
    <t>https://pbs.twimg.com/media/Dx2RDeiUYAAGuFG.jpg</t>
  </si>
  <si>
    <t>https://pbs.twimg.com/media/Dx2buMRUYAAO59H.jpg</t>
  </si>
  <si>
    <t>https://pbs.twimg.com/media/Dx2uTE2VsAAHNdg.jpg</t>
  </si>
  <si>
    <t>https://pbs.twimg.com/media/Dx_6KCJUUAAJ7ry.jpg</t>
  </si>
  <si>
    <t>https://pbs.twimg.com/media/DyG_AvEV4AAi_dW.jpg</t>
  </si>
  <si>
    <t>https://pbs.twimg.com/media/DyJ8_1CVAAA2e_1.jpg</t>
  </si>
  <si>
    <t>https://pbs.twimg.com/media/DyKbBdXVYAI9Ter.jpg</t>
  </si>
  <si>
    <t>https://pbs.twimg.com/media/DyQBZlJU0AApEfb.jpg</t>
  </si>
  <si>
    <t>https://pbs.twimg.com/media/DyQqyaPU8AAw92p.jpg</t>
  </si>
  <si>
    <t>https://pbs.twimg.com/media/DyWq67GV4AEATE_.jpg</t>
  </si>
  <si>
    <t>https://pbs.twimg.com/media/DymP3p1UcAA3_Aa.jpg</t>
  </si>
  <si>
    <t>https://pbs.twimg.com/media/DyqwmdEUcAAtv0D.jpg</t>
  </si>
  <si>
    <t>https://pbs.twimg.com/media/DxSpAC3UYAAO21K.jpg</t>
  </si>
  <si>
    <t>https://pbs.twimg.com/media/Dxl8hVqVAAEp8z8.jpg</t>
  </si>
  <si>
    <t>https://pbs.twimg.com/media/DwEQr2uVAAEe7tV.jpg</t>
  </si>
  <si>
    <t>https://pbs.twimg.com/media/Dye7EwcUwAcwkBT.jpg</t>
  </si>
  <si>
    <t>https://pbs.twimg.com/media/Dydi_w5UYAAEDcs.jpg</t>
  </si>
  <si>
    <t>https://pbs.twimg.com/media/DxOLfTAUYAIwsrZ.jpg</t>
  </si>
  <si>
    <t>https://pbs.twimg.com/media/DxXECVlU0AEaAcV.jpg</t>
  </si>
  <si>
    <t>https://pbs.twimg.com/media/DxiV-jpU8AE2Elj.jpg</t>
  </si>
  <si>
    <t>https://pbs.twimg.com/media/Dxs1giAVAAAO7PQ.jpg</t>
  </si>
  <si>
    <t>https://pbs.twimg.com/media/Dx1qlthUUAAX2mx.jpg</t>
  </si>
  <si>
    <t>https://pbs.twimg.com/media/DyAfgd7UwAAOrQ5.jpg</t>
  </si>
  <si>
    <t>https://pbs.twimg.com/media/Dye1kQPVAAA3rEA.jpg</t>
  </si>
  <si>
    <t>https://pbs.twimg.com/media/DykVv8lUwAAajCn.jpg</t>
  </si>
  <si>
    <t>https://pbs.twimg.com/media/DxFMMJvU0AAPhxA.jpg</t>
  </si>
  <si>
    <t>https://pbs.twimg.com/media/DxOqawzVYAAu3_Q.jpg</t>
  </si>
  <si>
    <t>https://pbs.twimg.com/media/DxXZaSpUcAIxdxY.jpg</t>
  </si>
  <si>
    <t>https://pbs.twimg.com/media/DxhxERTVYAEJ-Ue.jpg</t>
  </si>
  <si>
    <t>https://pbs.twimg.com/media/DxjUwhUUcAEazaN.jpg</t>
  </si>
  <si>
    <t>https://pbs.twimg.com/media/DxyHQBkUwAAGo5G.jpg</t>
  </si>
  <si>
    <t>https://pbs.twimg.com/media/DyLJeeuVsAADYSs.jpg</t>
  </si>
  <si>
    <t>https://pbs.twimg.com/media/DyQbkR3UcAAooD8.jpg</t>
  </si>
  <si>
    <t>https://pbs.twimg.com/media/DyjLKDRU0AAHlSa.jpg</t>
  </si>
  <si>
    <t>https://pbs.twimg.com/media/DygoIcsU8AEyTLR.jpg</t>
  </si>
  <si>
    <t>https://pbs.twimg.com/media/DwGIZnRU0AENd9h.jpg</t>
  </si>
  <si>
    <t>https://pbs.twimg.com/media/DyB8T3iUUAEbNPl.jpg</t>
  </si>
  <si>
    <t>https://pbs.twimg.com/media/DyF25joVYAE9J6O.jpg</t>
  </si>
  <si>
    <t>https://pbs.twimg.com/media/DyJkn99V4AAs1Pp.jpg</t>
  </si>
  <si>
    <t>https://pbs.twimg.com/media/DyLnkbvU8AAvlfj.jpg</t>
  </si>
  <si>
    <t>https://pbs.twimg.com/media/DyavVbLV4AAtgFF.jpg</t>
  </si>
  <si>
    <t>https://pbs.twimg.com/media/DxIx3rrV4AA3v8j.jpg</t>
  </si>
  <si>
    <t>https://pbs.twimg.com/media/Dxxry9qVsAAUDEV.jpg</t>
  </si>
  <si>
    <t>https://pbs.twimg.com/media/DyA5xCIUwAkf-YH.jpg</t>
  </si>
  <si>
    <t>http://pbs.twimg.com/profile_images/1068692831399624704/VwRZ1GKG_normal.jpg</t>
  </si>
  <si>
    <t>http://pbs.twimg.com/profile_images/756799283135819777/Zt02sfV3_normal.jpg</t>
  </si>
  <si>
    <t>http://pbs.twimg.com/profile_images/701708113653669888/Nzm67hhC_normal.png</t>
  </si>
  <si>
    <t>http://pbs.twimg.com/profile_images/1019753125647962117/PpT7i__F_normal.jpg</t>
  </si>
  <si>
    <t>http://pbs.twimg.com/profile_images/1089894324001742848/rBFMek1N_normal.jpg</t>
  </si>
  <si>
    <t>http://pbs.twimg.com/profile_images/1016786934423851009/vQv36Hdy_normal.jpg</t>
  </si>
  <si>
    <t>http://pbs.twimg.com/profile_images/1006226633580269568/H0GjfNhr_normal.jpg</t>
  </si>
  <si>
    <t>http://pbs.twimg.com/profile_images/965744821167099909/i1msRUkz_normal.jpg</t>
  </si>
  <si>
    <t>http://pbs.twimg.com/profile_images/860227512273584128/Z5BKic-s_normal.jpg</t>
  </si>
  <si>
    <t>http://pbs.twimg.com/profile_images/924987148536893440/XqD5PpfN_normal.jpg</t>
  </si>
  <si>
    <t>http://pbs.twimg.com/profile_images/801724817418440704/iaTcBsC6_normal.jpg</t>
  </si>
  <si>
    <t>http://pbs.twimg.com/profile_images/690218859895373824/JEdDRzpE_normal.jpg</t>
  </si>
  <si>
    <t>http://pbs.twimg.com/profile_images/986333512067301376/k0XKQzVO_normal.jpg</t>
  </si>
  <si>
    <t>http://pbs.twimg.com/profile_images/1085546770975707136/CM9p90Ic_normal.jpg</t>
  </si>
  <si>
    <t>http://pbs.twimg.com/profile_images/728262981847547904/3-YivPUj_normal.jpg</t>
  </si>
  <si>
    <t>http://pbs.twimg.com/profile_images/1029749323775594497/XZISkekG_normal.jpg</t>
  </si>
  <si>
    <t>http://pbs.twimg.com/profile_images/1014272128689033216/QGL0FELi_normal.jpg</t>
  </si>
  <si>
    <t>http://pbs.twimg.com/profile_images/849133030237061120/6hUrNP0a_normal.jpg</t>
  </si>
  <si>
    <t>http://pbs.twimg.com/profile_images/985302356060336129/oRCuriQ0_normal.jpg</t>
  </si>
  <si>
    <t>http://pbs.twimg.com/profile_images/1041189914728062976/9ZwL6l6o_normal.jpg</t>
  </si>
  <si>
    <t>http://pbs.twimg.com/profile_images/1040466754063876101/celiHUf3_normal.jpg</t>
  </si>
  <si>
    <t>http://pbs.twimg.com/profile_images/1058449535112867841/JP-rVYlW_normal.jpg</t>
  </si>
  <si>
    <t>http://pbs.twimg.com/profile_images/925266281258823682/QFgUHJP0_normal.jpg</t>
  </si>
  <si>
    <t>http://pbs.twimg.com/profile_images/1039497806577197058/l4P7SyrU_normal.jpg</t>
  </si>
  <si>
    <t>http://pbs.twimg.com/profile_images/1004235176082321408/sr8WYJoB_normal.jpg</t>
  </si>
  <si>
    <t>http://pbs.twimg.com/profile_images/1092906058501185536/t1OG-L4A_normal.jpg</t>
  </si>
  <si>
    <t>http://pbs.twimg.com/profile_images/979907202155606016/Rn2YaHvB_normal.jpg</t>
  </si>
  <si>
    <t>http://pbs.twimg.com/profile_images/981743224749408256/OTsOfujW_normal.jpg</t>
  </si>
  <si>
    <t>http://pbs.twimg.com/profile_images/985595187685556224/klJlr2j1_normal.jpg</t>
  </si>
  <si>
    <t>http://pbs.twimg.com/profile_images/976706803533725698/-B5y-7mI_normal.jpg</t>
  </si>
  <si>
    <t>http://pbs.twimg.com/profile_images/943596894831255552/cMOzkc5i_normal.jpg</t>
  </si>
  <si>
    <t>http://pbs.twimg.com/profile_images/1058002496965304320/1caozvki_normal.jpg</t>
  </si>
  <si>
    <t>http://pbs.twimg.com/profile_images/1566195135/IMK-083v2_normal.jpg</t>
  </si>
  <si>
    <t>http://pbs.twimg.com/profile_images/609792912465920000/XftYpuc7_normal.jpg</t>
  </si>
  <si>
    <t>http://pbs.twimg.com/profile_images/985621665118797824/3ATfZ8e1_normal.jpg</t>
  </si>
  <si>
    <t>http://pbs.twimg.com/profile_images/987840487762616321/BYdtt0Ol_normal.jpg</t>
  </si>
  <si>
    <t>http://pbs.twimg.com/profile_images/849132774661308416/pa2Uplq1_normal.jpg</t>
  </si>
  <si>
    <t>http://pbs.twimg.com/profile_images/1036225197555294208/WlLpB4jJ_normal.jpg</t>
  </si>
  <si>
    <t>http://pbs.twimg.com/profile_images/1089257966061146112/h5vfYLbZ_normal.jpg</t>
  </si>
  <si>
    <t>http://pbs.twimg.com/profile_images/980689338685181952/6JrzTr9x_normal.jpg</t>
  </si>
  <si>
    <t>http://pbs.twimg.com/profile_images/978928169293037568/Z8BFo_Tx_normal.jpg</t>
  </si>
  <si>
    <t>http://pbs.twimg.com/profile_images/976703867344703488/ZXpt0cl0_normal.jpg</t>
  </si>
  <si>
    <t>http://pbs.twimg.com/profile_images/985344969765404672/r2zjovkd_normal.jpg</t>
  </si>
  <si>
    <t>http://pbs.twimg.com/profile_images/864997760621174784/AUqwmm07_normal.jpg</t>
  </si>
  <si>
    <t>http://pbs.twimg.com/profile_images/1066430720715968512/jwFuZlDp_normal.jpg</t>
  </si>
  <si>
    <t>http://pbs.twimg.com/profile_images/1027171852492439552/nelWuciE_normal.jpg</t>
  </si>
  <si>
    <t>http://pbs.twimg.com/profile_images/518381091929853952/xxUmPXKc_normal.jpeg</t>
  </si>
  <si>
    <t>http://pbs.twimg.com/profile_images/980134048214409216/9hzujrdU_normal.jpg</t>
  </si>
  <si>
    <t>http://pbs.twimg.com/profile_images/456884052847386624/a69hONyQ_normal.jpeg</t>
  </si>
  <si>
    <t>https://twitter.com/#!/francescociull4/status/1032737525893357569</t>
  </si>
  <si>
    <t>https://twitter.com/#!/anastasiasmihai/status/934322690827042816</t>
  </si>
  <si>
    <t>https://twitter.com/#!/chengningy/status/1086441320317472769</t>
  </si>
  <si>
    <t>https://twitter.com/#!/gabrielacmourao/status/1086475875070074880</t>
  </si>
  <si>
    <t>https://twitter.com/#!/chenxiaoyan17/status/1086476831069331456</t>
  </si>
  <si>
    <t>https://twitter.com/#!/m_i_ananse/status/1086511497713311744</t>
  </si>
  <si>
    <t>https://twitter.com/#!/guidokerkhof/status/1087085309400137728</t>
  </si>
  <si>
    <t>https://twitter.com/#!/bigdataexpo/status/1087263266366214149</t>
  </si>
  <si>
    <t>https://twitter.com/#!/cloudexpo/status/1087259214521790464</t>
  </si>
  <si>
    <t>https://twitter.com/#!/cloudexpo/status/1087259242590019584</t>
  </si>
  <si>
    <t>https://twitter.com/#!/devopssummit/status/1087263376819056645</t>
  </si>
  <si>
    <t>https://twitter.com/#!/deb_kumar_c/status/840264685953961985</t>
  </si>
  <si>
    <t>https://twitter.com/#!/magnifyk/status/1087337719322370048</t>
  </si>
  <si>
    <t>https://twitter.com/#!/ghantyprasenjit/status/1087338990749929472</t>
  </si>
  <si>
    <t>https://twitter.com/#!/andrekerygma/status/1087352248928256001</t>
  </si>
  <si>
    <t>https://twitter.com/#!/andrekerygma/status/1087352399696723969</t>
  </si>
  <si>
    <t>https://twitter.com/#!/timelybooks/status/1087787170109235200</t>
  </si>
  <si>
    <t>https://twitter.com/#!/infopronetwork/status/1089493226061484034</t>
  </si>
  <si>
    <t>https://twitter.com/#!/dmalert/status/1089142327082475522</t>
  </si>
  <si>
    <t>https://twitter.com/#!/dmalert/status/1089565176679022593</t>
  </si>
  <si>
    <t>https://twitter.com/#!/rodrigonunesca6/status/1089660867711590400</t>
  </si>
  <si>
    <t>https://twitter.com/#!/enricomolinari/status/1042393148746592256</t>
  </si>
  <si>
    <t>https://twitter.com/#!/was3210/status/1088428461016993792</t>
  </si>
  <si>
    <t>https://twitter.com/#!/khamisambusaidi/status/1082366190767476736</t>
  </si>
  <si>
    <t>https://twitter.com/#!/personalautodm/status/1091972696299192322</t>
  </si>
  <si>
    <t>https://twitter.com/#!/theiotwarehouse/status/1088345710599245824</t>
  </si>
  <si>
    <t>https://twitter.com/#!/theiotwarehouse/status/1088345727812726784</t>
  </si>
  <si>
    <t>https://twitter.com/#!/5herrycxz/status/1090635940601741314</t>
  </si>
  <si>
    <t>https://twitter.com/#!/katypearce/status/1090671048444469248</t>
  </si>
  <si>
    <t>https://twitter.com/#!/mikequindazzi/status/1088194925227900930</t>
  </si>
  <si>
    <t>https://twitter.com/#!/vitoshamedia/status/1088764232517275648</t>
  </si>
  <si>
    <t>https://twitter.com/#!/combat_cyber/status/1088650203614330887</t>
  </si>
  <si>
    <t>https://twitter.com/#!/startupshireme/status/1088665837509193728</t>
  </si>
  <si>
    <t>https://twitter.com/#!/socialmediavia/status/1089224905441325057</t>
  </si>
  <si>
    <t>https://twitter.com/#!/socialmediavia/status/1091142611241439232</t>
  </si>
  <si>
    <t>https://twitter.com/#!/socialmediavia/status/1091761623696584704</t>
  </si>
  <si>
    <t>https://twitter.com/#!/eudyzerpa/status/1089795631835742208</t>
  </si>
  <si>
    <t>https://twitter.com/#!/smnewsdaily/status/1090608907792330754</t>
  </si>
  <si>
    <t>https://twitter.com/#!/_innovascape/status/1090671997145833473</t>
  </si>
  <si>
    <t>https://twitter.com/#!/gmacscotland/status/1085953303366823936</t>
  </si>
  <si>
    <t>https://twitter.com/#!/gmacscotland/status/1084724161031880704</t>
  </si>
  <si>
    <t>https://twitter.com/#!/softnet_search/status/1085525854669533184</t>
  </si>
  <si>
    <t>https://twitter.com/#!/terence_mills/status/1088119730181992449</t>
  </si>
  <si>
    <t>https://twitter.com/#!/terence_mills/status/1088572331436490752</t>
  </si>
  <si>
    <t>https://twitter.com/#!/terence_mills/status/1090354135772352515</t>
  </si>
  <si>
    <t>https://twitter.com/#!/terence_mills/status/1092498333501935617</t>
  </si>
  <si>
    <t>https://twitter.com/#!/kimberl87759219/status/1091784100569067521</t>
  </si>
  <si>
    <t>https://twitter.com/#!/claire_harris82/status/1091026098706468864</t>
  </si>
  <si>
    <t>https://twitter.com/#!/claire_harris82/status/1086016960788217856</t>
  </si>
  <si>
    <t>https://twitter.com/#!/claire_harris82/status/1092501130129506304</t>
  </si>
  <si>
    <t>https://twitter.com/#!/jackcoleman219/status/1088885870759833600</t>
  </si>
  <si>
    <t>https://twitter.com/#!/jackcoleman219/status/1091376371929014273</t>
  </si>
  <si>
    <t>https://twitter.com/#!/jackcoleman219/status/1092592354660249600</t>
  </si>
  <si>
    <t>https://twitter.com/#!/virginiakelly78/status/1092862124794142720</t>
  </si>
  <si>
    <t>https://twitter.com/#!/machine_ml/status/1084056983496519682</t>
  </si>
  <si>
    <t>https://twitter.com/#!/bigdata_joe/status/1084490022525448193</t>
  </si>
  <si>
    <t>https://twitter.com/#!/bigdata_joe/status/1091994141490171904</t>
  </si>
  <si>
    <t>https://twitter.com/#!/softnet_search/status/1092473123142656000</t>
  </si>
  <si>
    <t>https://twitter.com/#!/bigdata_joe/status/1092122621255143424</t>
  </si>
  <si>
    <t>https://twitter.com/#!/social_molly/status/1085452005076660224</t>
  </si>
  <si>
    <t>https://twitter.com/#!/softnet_search/status/1092106840953896960</t>
  </si>
  <si>
    <t>https://twitter.com/#!/kimberl87759219/status/1092505001560363010</t>
  </si>
  <si>
    <t>https://twitter.com/#!/social_molly/status/1087028012971831296</t>
  </si>
  <si>
    <t>https://twitter.com/#!/bigdata_joe/status/1092346881672306688</t>
  </si>
  <si>
    <t>https://twitter.com/#!/benbendc/status/1092879788933550081</t>
  </si>
  <si>
    <t>https://twitter.com/#!/marc_smith/status/1084973841745555457</t>
  </si>
  <si>
    <t>https://twitter.com/#!/hopefrank/status/1087774388311605248</t>
  </si>
  <si>
    <t>https://twitter.com/#!/helene_wpli/status/1083877784861077504</t>
  </si>
  <si>
    <t>https://twitter.com/#!/helene_wpli/status/1091721748230287360</t>
  </si>
  <si>
    <t>https://twitter.com/#!/social_molly/status/1091245180038963201</t>
  </si>
  <si>
    <t>https://twitter.com/#!/ianknowlson/status/1092456672952504320</t>
  </si>
  <si>
    <t>https://twitter.com/#!/jbarbosapr/status/1080568321668460553</t>
  </si>
  <si>
    <t>https://twitter.com/#!/jbarbosapr/status/1090608602241527809</t>
  </si>
  <si>
    <t>https://twitter.com/#!/jbarbosapr/status/1092881524708593664</t>
  </si>
  <si>
    <t>https://twitter.com/#!/archonsec/status/1092888128338182145</t>
  </si>
  <si>
    <t>https://twitter.com/#!/alison_iot/status/1091094521180344321</t>
  </si>
  <si>
    <t>https://twitter.com/#!/clark_robotics/status/1089233072355078144</t>
  </si>
  <si>
    <t>https://twitter.com/#!/softnet_search/status/1081266351690240000</t>
  </si>
  <si>
    <t>https://twitter.com/#!/claire_harris82/status/1092548609734631424</t>
  </si>
  <si>
    <t>https://twitter.com/#!/jackcoleman219/status/1087742170516226048</t>
  </si>
  <si>
    <t>https://twitter.com/#!/bigdata_joe/status/1088830364624117761</t>
  </si>
  <si>
    <t>https://twitter.com/#!/alison_iot/status/1088062777254531073</t>
  </si>
  <si>
    <t>https://twitter.com/#!/alison_iot/status/1092294011811811328</t>
  </si>
  <si>
    <t>https://twitter.com/#!/alison_iot/status/1092867748047142912</t>
  </si>
  <si>
    <t>https://twitter.com/#!/hudson_chatbots/status/1090286875959414785</t>
  </si>
  <si>
    <t>https://twitter.com/#!/haroldsinnott/status/1091782091711356933</t>
  </si>
  <si>
    <t>https://twitter.com/#!/strategicplanet/status/1087076166622679040</t>
  </si>
  <si>
    <t>https://twitter.com/#!/haroldsinnott/status/1087828834026688512</t>
  </si>
  <si>
    <t>https://twitter.com/#!/iotnewsportal/status/1087390005402759169</t>
  </si>
  <si>
    <t>https://twitter.com/#!/pd_mobileapps/status/1090745648163389440</t>
  </si>
  <si>
    <t>https://twitter.com/#!/pd_mobileapps/status/1087822819528912896</t>
  </si>
  <si>
    <t>https://twitter.com/#!/pd_mobileapps/status/1092170354200436736</t>
  </si>
  <si>
    <t>https://twitter.com/#!/clark_robotics/status/1077783189391736832</t>
  </si>
  <si>
    <t>https://twitter.com/#!/clark_robotics/status/1078274484598071297</t>
  </si>
  <si>
    <t>https://twitter.com/#!/softnet_search/status/1079798842885697537</t>
  </si>
  <si>
    <t>https://twitter.com/#!/angelhealthtech/status/1079764089578999808</t>
  </si>
  <si>
    <t>https://twitter.com/#!/angelhealthtech/status/1086996238195511296</t>
  </si>
  <si>
    <t>https://twitter.com/#!/alison_iot/status/1086032620335452160</t>
  </si>
  <si>
    <t>https://twitter.com/#!/angelhealthtech/status/1088253988498075648</t>
  </si>
  <si>
    <t>https://twitter.com/#!/worldtrendsinfo/status/1092673408490303488</t>
  </si>
  <si>
    <t>https://twitter.com/#!/worldtrendsinfo/status/1087030986695630848</t>
  </si>
  <si>
    <t>https://twitter.com/#!/worldtrendsinfo/status/1091838858163974144</t>
  </si>
  <si>
    <t>https://twitter.com/#!/inovamedialab/status/1089927026700562432</t>
  </si>
  <si>
    <t>https://twitter.com/#!/jannajoceli/status/1090651745334841345</t>
  </si>
  <si>
    <t>https://twitter.com/#!/digitalspacelab/status/1091495207730929664</t>
  </si>
  <si>
    <t>https://twitter.com/#!/jannajoceli/status/1091381824553656321</t>
  </si>
  <si>
    <t>https://twitter.com/#!/sophie_icbp/status/1090635259224432640</t>
  </si>
  <si>
    <t>https://twitter.com/#!/smr_foundation/status/1090730848012316672</t>
  </si>
  <si>
    <t>https://twitter.com/#!/connectedaction/status/1090730285203841024</t>
  </si>
  <si>
    <t>https://twitter.com/#!/marc_smith/status/1090647965100736513</t>
  </si>
  <si>
    <t>https://twitter.com/#!/nodexl/status/1090657276422062080</t>
  </si>
  <si>
    <t>https://twitter.com/#!/nodexl_mktng/status/1090731387907334144</t>
  </si>
  <si>
    <t>https://twitter.com/#!/claudiomkd/status/1087366610959122432</t>
  </si>
  <si>
    <t>https://twitter.com/#!/girardmaxime33/status/1088197777056825345</t>
  </si>
  <si>
    <t>https://twitter.com/#!/s_galimberti/status/1087441558444613634</t>
  </si>
  <si>
    <t>https://twitter.com/#!/iot_recruiting/status/1085510713194364928</t>
  </si>
  <si>
    <t>https://twitter.com/#!/iot_recruiting/status/1085582355887095808</t>
  </si>
  <si>
    <t>https://twitter.com/#!/iot_recruiting/status/1085764483518128128</t>
  </si>
  <si>
    <t>https://twitter.com/#!/iot_recruiting/status/1085185050704961546</t>
  </si>
  <si>
    <t>https://twitter.com/#!/iot_recruiting/status/1085644344931938304</t>
  </si>
  <si>
    <t>https://twitter.com/#!/iot_recruiting/status/1087339883025158144</t>
  </si>
  <si>
    <t>https://twitter.com/#!/iot_recruiting/status/1087768581956239360</t>
  </si>
  <si>
    <t>https://twitter.com/#!/angelhealthtech/status/1092042695772594177</t>
  </si>
  <si>
    <t>https://twitter.com/#!/machine_ml/status/1089180138435162112</t>
  </si>
  <si>
    <t>https://twitter.com/#!/gmacscotland/status/1058479238070845442</t>
  </si>
  <si>
    <t>https://twitter.com/#!/worldtrendsinfo/status/1090569977566908416</t>
  </si>
  <si>
    <t>https://twitter.com/#!/worldtrendsinfo/status/1092923523608104960</t>
  </si>
  <si>
    <t>https://twitter.com/#!/motorcycletwitt/status/1079919892210434048</t>
  </si>
  <si>
    <t>https://twitter.com/#!/hudson_chatbots/status/1079282933368639488</t>
  </si>
  <si>
    <t>https://twitter.com/#!/hudson_chatbots/status/1078434894718525440</t>
  </si>
  <si>
    <t>https://twitter.com/#!/hudson_chatbots/status/1085579858858586113</t>
  </si>
  <si>
    <t>https://twitter.com/#!/hudson_chatbots/status/1079342254173483008</t>
  </si>
  <si>
    <t>https://twitter.com/#!/hudson_chatbots/status/1080016222966562816</t>
  </si>
  <si>
    <t>https://twitter.com/#!/hudson_chatbots/status/1081313072411697153</t>
  </si>
  <si>
    <t>https://twitter.com/#!/hudson_chatbots/status/1081387646444699649</t>
  </si>
  <si>
    <t>https://twitter.com/#!/hudson_chatbots/status/1082096622614376448</t>
  </si>
  <si>
    <t>https://twitter.com/#!/hudson_chatbots/status/1082569226697682945</t>
  </si>
  <si>
    <t>https://twitter.com/#!/hudson_chatbots/status/1083294831831470080</t>
  </si>
  <si>
    <t>https://twitter.com/#!/hudson_chatbots/status/1082958240260845573</t>
  </si>
  <si>
    <t>https://twitter.com/#!/hudson_chatbots/status/1084637816078819328</t>
  </si>
  <si>
    <t>https://twitter.com/#!/hudson_chatbots/status/1082911117066694657</t>
  </si>
  <si>
    <t>https://twitter.com/#!/hudson_chatbots/status/1091673107394322432</t>
  </si>
  <si>
    <t>https://twitter.com/#!/hudson_chatbots/status/1092340352411873282</t>
  </si>
  <si>
    <t>https://twitter.com/#!/hudson_chatbots/status/1085504563598090242</t>
  </si>
  <si>
    <t>https://twitter.com/#!/hudson_chatbots/status/1087010991995383810</t>
  </si>
  <si>
    <t>https://twitter.com/#!/hudson_chatbots/status/1087049592993017856</t>
  </si>
  <si>
    <t>https://twitter.com/#!/hudson_chatbots/status/1087453787592118272</t>
  </si>
  <si>
    <t>https://twitter.com/#!/hudson_chatbots/status/1088138383992320001</t>
  </si>
  <si>
    <t>https://twitter.com/#!/hudson_chatbots/status/1088152025689251840</t>
  </si>
  <si>
    <t>https://twitter.com/#!/hudson_chatbots/status/1088444597225701377</t>
  </si>
  <si>
    <t>https://twitter.com/#!/hudson_chatbots/status/1091494621606100992</t>
  </si>
  <si>
    <t>https://twitter.com/#!/hudson_chatbots/status/1091754162163830784</t>
  </si>
  <si>
    <t>https://twitter.com/#!/hudson_chatbots/status/1091857622406320128</t>
  </si>
  <si>
    <t>https://twitter.com/#!/hudson_chatbots/status/1092141227099664384</t>
  </si>
  <si>
    <t>https://twitter.com/#!/hudson_chatbots/status/1092914197841641473</t>
  </si>
  <si>
    <t>https://twitter.com/#!/bigdata_joe/status/1087367717428981760</t>
  </si>
  <si>
    <t>https://twitter.com/#!/worldtrendsinfo/status/1089159650186911744</t>
  </si>
  <si>
    <t>https://twitter.com/#!/kimberl87759219/status/1085521063570751490</t>
  </si>
  <si>
    <t>https://twitter.com/#!/kimberl87759219/status/1081383260574437377</t>
  </si>
  <si>
    <t>https://twitter.com/#!/kimberl87759219/status/1083496637291524097</t>
  </si>
  <si>
    <t>https://twitter.com/#!/kimberl87759219/status/1084815648440635392</t>
  </si>
  <si>
    <t>https://twitter.com/#!/kimberl87759219/status/1092018855512338433</t>
  </si>
  <si>
    <t>https://twitter.com/#!/kimberl87759219/status/1085662660375515141</t>
  </si>
  <si>
    <t>https://twitter.com/#!/kimberl87759219/status/1087436094965198854</t>
  </si>
  <si>
    <t>https://twitter.com/#!/kimberl87759219/status/1087851545193009153</t>
  </si>
  <si>
    <t>https://twitter.com/#!/kimberl87759219/status/1088195541958356992</t>
  </si>
  <si>
    <t>https://twitter.com/#!/kimberl87759219/status/1089576934604976128</t>
  </si>
  <si>
    <t>https://twitter.com/#!/kimberl87759219/status/1090287903505297408</t>
  </si>
  <si>
    <t>https://twitter.com/#!/kimberl87759219/status/1090660726971224067</t>
  </si>
  <si>
    <t>https://twitter.com/#!/kimberl87759219/status/1091055906811506693</t>
  </si>
  <si>
    <t>https://twitter.com/#!/kimberl87759219/status/1091830383405092865</t>
  </si>
  <si>
    <t>https://twitter.com/#!/kimberl87759219/status/1092208881198075905</t>
  </si>
  <si>
    <t>https://twitter.com/#!/kimberl87759219/status/1092447781216768003</t>
  </si>
  <si>
    <t>https://twitter.com/#!/angelhealthtech/status/1087800870413074432</t>
  </si>
  <si>
    <t>https://twitter.com/#!/angelhealthtech/status/1087817260914229248</t>
  </si>
  <si>
    <t>https://twitter.com/#!/angelhealthtech/status/1088551622374961152</t>
  </si>
  <si>
    <t>https://twitter.com/#!/angelhealthtech/status/1088915748162924544</t>
  </si>
  <si>
    <t>https://twitter.com/#!/angelhealthtech/status/1089235256480165888</t>
  </si>
  <si>
    <t>https://twitter.com/#!/angelhealthtech/status/1089998097302712320</t>
  </si>
  <si>
    <t>https://twitter.com/#!/angelhealthtech/status/1092169005345849344</t>
  </si>
  <si>
    <t>https://twitter.com/#!/angelhealthtech/status/1092543612087283712</t>
  </si>
  <si>
    <t>https://twitter.com/#!/iotnewsportal/status/1087390003578261504</t>
  </si>
  <si>
    <t>https://twitter.com/#!/claire_harris82/status/1086757621585960960</t>
  </si>
  <si>
    <t>https://twitter.com/#!/claire_harris82/status/1088038703186886656</t>
  </si>
  <si>
    <t>https://twitter.com/#!/claire_harris82/status/1091932706567405568</t>
  </si>
  <si>
    <t>https://twitter.com/#!/claire_harris82/status/1085336031795113984</t>
  </si>
  <si>
    <t>https://twitter.com/#!/claire_harris82/status/1087711392419831808</t>
  </si>
  <si>
    <t>https://twitter.com/#!/claire_harris82/status/1089155422718578688</t>
  </si>
  <si>
    <t>https://twitter.com/#!/claire_harris82/status/1089182767328387072</t>
  </si>
  <si>
    <t>https://twitter.com/#!/claire_harris82/status/1089231688587071489</t>
  </si>
  <si>
    <t>https://twitter.com/#!/claire_harris82/status/1089941899304042497</t>
  </si>
  <si>
    <t>https://twitter.com/#!/claire_harris82/status/1090338932464611328</t>
  </si>
  <si>
    <t>https://twitter.com/#!/claire_harris82/status/1090575540442980352</t>
  </si>
  <si>
    <t>https://twitter.com/#!/claire_harris82/status/1091832782647488512</t>
  </si>
  <si>
    <t>https://twitter.com/#!/claire_harris82/status/1092210522814992384</t>
  </si>
  <si>
    <t>https://twitter.com/#!/claire_harris82/status/1092568906915446785</t>
  </si>
  <si>
    <t>https://twitter.com/#!/jackcoleman219/status/1092173844691865601</t>
  </si>
  <si>
    <t>https://twitter.com/#!/softnet_search/status/1085607856097812480</t>
  </si>
  <si>
    <t>https://twitter.com/#!/softnet_search/status/1081382728346460160</t>
  </si>
  <si>
    <t>https://twitter.com/#!/softnet_search/status/1091966081411907585</t>
  </si>
  <si>
    <t>https://twitter.com/#!/softnet_search/status/1086369146634289152</t>
  </si>
  <si>
    <t>https://twitter.com/#!/softnet_search/status/1087028576426192898</t>
  </si>
  <si>
    <t>https://twitter.com/#!/softnet_search/status/1087435284399026176</t>
  </si>
  <si>
    <t>https://twitter.com/#!/softnet_search/status/1088151531117895680</t>
  </si>
  <si>
    <t>https://twitter.com/#!/softnet_search/status/1088566090014195712</t>
  </si>
  <si>
    <t>https://twitter.com/#!/softnet_search/status/1089158711065554944</t>
  </si>
  <si>
    <t>https://twitter.com/#!/softnet_search/status/1089237511589715968</t>
  </si>
  <si>
    <t>https://twitter.com/#!/softnet_search/status/1092169450881613824</t>
  </si>
  <si>
    <t>https://twitter.com/#!/softnet_search/status/1092174325950570496</t>
  </si>
  <si>
    <t>https://twitter.com/#!/pd_mobileapps/status/1087452163666661377</t>
  </si>
  <si>
    <t>https://twitter.com/#!/social_molly/status/1086882404344639488</t>
  </si>
  <si>
    <t>https://twitter.com/#!/social_molly/status/1092266005814898688</t>
  </si>
  <si>
    <t>https://twitter.com/#!/social_molly/status/1092372131600424960</t>
  </si>
  <si>
    <t>https://twitter.com/#!/social_molly/status/1085731708672958464</t>
  </si>
  <si>
    <t>https://twitter.com/#!/social_molly/status/1086993054446145538</t>
  </si>
  <si>
    <t>https://twitter.com/#!/social_molly/status/1087012154731941890</t>
  </si>
  <si>
    <t>https://twitter.com/#!/social_molly/status/1087375916920008704</t>
  </si>
  <si>
    <t>https://twitter.com/#!/social_molly/status/1087774633896509440</t>
  </si>
  <si>
    <t>https://twitter.com/#!/social_molly/status/1088548534599614464</t>
  </si>
  <si>
    <t>https://twitter.com/#!/social_molly/status/1089199212779065344</t>
  </si>
  <si>
    <t>https://twitter.com/#!/social_molly/status/1090276471971565568</t>
  </si>
  <si>
    <t>https://twitter.com/#!/social_molly/status/1090609895525646336</t>
  </si>
  <si>
    <t>https://twitter.com/#!/social_molly/status/1090748710902853632</t>
  </si>
  <si>
    <t>https://twitter.com/#!/social_molly/status/1090997655709220864</t>
  </si>
  <si>
    <t>https://twitter.com/#!/social_molly/status/1091756845822341120</t>
  </si>
  <si>
    <t>https://twitter.com/#!/social_molly/status/1091812632896524288</t>
  </si>
  <si>
    <t>https://twitter.com/#!/social_molly/status/1092203971161149440</t>
  </si>
  <si>
    <t>https://twitter.com/#!/ronald_vanloon/status/1090657825003577344</t>
  </si>
  <si>
    <t>https://twitter.com/#!/alison_iot/status/1086801613031825411</t>
  </si>
  <si>
    <t>https://twitter.com/#!/alison_iot/status/1091679191785824256</t>
  </si>
  <si>
    <t>https://twitter.com/#!/alison_iot/status/1092096639160877056</t>
  </si>
  <si>
    <t>https://twitter.com/#!/alison_iot/status/1092370994407256064</t>
  </si>
  <si>
    <t>https://twitter.com/#!/alison_iot/status/1085738090168311808</t>
  </si>
  <si>
    <t>https://twitter.com/#!/alison_iot/status/1092763311689523200</t>
  </si>
  <si>
    <t>https://twitter.com/#!/alison_iot/status/1085644116254285824</t>
  </si>
  <si>
    <t>https://twitter.com/#!/alison_iot/status/1087010016899420160</t>
  </si>
  <si>
    <t>https://twitter.com/#!/alison_iot/status/1088300049358938112</t>
  </si>
  <si>
    <t>https://twitter.com/#!/alison_iot/status/1088602744749907968</t>
  </si>
  <si>
    <t>https://twitter.com/#!/alison_iot/status/1088915227779817472</t>
  </si>
  <si>
    <t>https://twitter.com/#!/alison_iot/status/1089215726412455936</t>
  </si>
  <si>
    <t>https://twitter.com/#!/alison_iot/status/1090067939523407872</t>
  </si>
  <si>
    <t>https://twitter.com/#!/alison_iot/status/1090544728431456256</t>
  </si>
  <si>
    <t>https://twitter.com/#!/alison_iot/status/1091466661272506368</t>
  </si>
  <si>
    <t>https://twitter.com/#!/alison_iot/status/1091733996923277312</t>
  </si>
  <si>
    <t>https://twitter.com/#!/alison_iot/status/1092217070987575296</t>
  </si>
  <si>
    <t>https://twitter.com/#!/alison_iot/status/1092495031741497344</t>
  </si>
  <si>
    <t>https://twitter.com/#!/alison_iot/status/1092881477132374016</t>
  </si>
  <si>
    <t>https://twitter.com/#!/alison_iot/status/1092890959099027456</t>
  </si>
  <si>
    <t>https://twitter.com/#!/worldtrendsinfo/status/1092727415040704512</t>
  </si>
  <si>
    <t>https://twitter.com/#!/harry_robots/status/1088505487203565568</t>
  </si>
  <si>
    <t>https://twitter.com/#!/harry_robots/status/1088521837275897856</t>
  </si>
  <si>
    <t>https://twitter.com/#!/pd_mobileapps/status/1092691606719721472</t>
  </si>
  <si>
    <t>https://twitter.com/#!/pd_mobileapps/status/1087092183289614336</t>
  </si>
  <si>
    <t>https://twitter.com/#!/pd_mobileapps/status/1087403220681420800</t>
  </si>
  <si>
    <t>https://twitter.com/#!/pd_mobileapps/status/1088218383827398656</t>
  </si>
  <si>
    <t>https://twitter.com/#!/pd_mobileapps/status/1088437535355809793</t>
  </si>
  <si>
    <t>https://twitter.com/#!/pd_mobileapps/status/1088507397994250240</t>
  </si>
  <si>
    <t>https://twitter.com/#!/pd_mobileapps/status/1089990501040742402</t>
  </si>
  <si>
    <t>https://twitter.com/#!/pd_mobileapps/status/1090322260882186240</t>
  </si>
  <si>
    <t>https://twitter.com/#!/pd_mobileapps/status/1091494085045567488</t>
  </si>
  <si>
    <t>https://twitter.com/#!/bigdata_joe/status/1085466427266461696</t>
  </si>
  <si>
    <t>https://twitter.com/#!/bigdata_joe/status/1086933702741962752</t>
  </si>
  <si>
    <t>https://twitter.com/#!/bigdata_joe/status/1091677223197859840</t>
  </si>
  <si>
    <t>https://twitter.com/#!/bigdata_joe/status/1092099196482539521</t>
  </si>
  <si>
    <t>https://twitter.com/#!/bigdata_joe/status/1086997578082729984</t>
  </si>
  <si>
    <t>https://twitter.com/#!/bigdata_joe/status/1087051410112299009</t>
  </si>
  <si>
    <t>https://twitter.com/#!/bigdata_joe/status/1088153650432696320</t>
  </si>
  <si>
    <t>https://twitter.com/#!/bigdata_joe/status/1089183679690100740</t>
  </si>
  <si>
    <t>https://twitter.com/#!/bigdata_joe/status/1089194764447014913</t>
  </si>
  <si>
    <t>https://twitter.com/#!/bigdata_joe/status/1089882791771172865</t>
  </si>
  <si>
    <t>https://twitter.com/#!/bigdata_joe/status/1090389578672828416</t>
  </si>
  <si>
    <t>https://twitter.com/#!/bigdata_joe/status/1090656122430603264</t>
  </si>
  <si>
    <t>https://twitter.com/#!/bigdata_joe/status/1090683712885252096</t>
  </si>
  <si>
    <t>https://twitter.com/#!/bigdata_joe/status/1092217945353183232</t>
  </si>
  <si>
    <t>https://twitter.com/#!/bigdata_joe/status/1092865705811181568</t>
  </si>
  <si>
    <t>https://twitter.com/#!/clark_robotics/status/1092376479986401280</t>
  </si>
  <si>
    <t>https://twitter.com/#!/clark_robotics/status/1092760411709964290</t>
  </si>
  <si>
    <t>https://twitter.com/#!/clark_robotics/status/1086033648514519040</t>
  </si>
  <si>
    <t>https://twitter.com/#!/clark_robotics/status/1087024348043431936</t>
  </si>
  <si>
    <t>https://twitter.com/#!/clark_robotics/status/1087369784591757312</t>
  </si>
  <si>
    <t>https://twitter.com/#!/clark_robotics/status/1087401114654273537</t>
  </si>
  <si>
    <t>https://twitter.com/#!/clark_robotics/status/1087746813958836224</t>
  </si>
  <si>
    <t>https://twitter.com/#!/clark_robotics/status/1088565207935270914</t>
  </si>
  <si>
    <t>https://twitter.com/#!/clark_robotics/status/1088601478086877185</t>
  </si>
  <si>
    <t>https://twitter.com/#!/clark_robotics/status/1088784235157049344</t>
  </si>
  <si>
    <t>https://twitter.com/#!/clark_robotics/status/1089523699600941062</t>
  </si>
  <si>
    <t>https://twitter.com/#!/clark_robotics/status/1089910935626477568</t>
  </si>
  <si>
    <t>https://twitter.com/#!/clark_robotics/status/1089927083633983493</t>
  </si>
  <si>
    <t>https://twitter.com/#!/clark_robotics/status/1089988529025732608</t>
  </si>
  <si>
    <t>https://twitter.com/#!/clark_robotics/status/1090092555151106048</t>
  </si>
  <si>
    <t>https://twitter.com/#!/clark_robotics/status/1091436567548256256</t>
  </si>
  <si>
    <t>https://twitter.com/#!/clark_robotics/status/1092166096243716096</t>
  </si>
  <si>
    <t>https://twitter.com/#!/jackcoleman219/status/1086918819967168513</t>
  </si>
  <si>
    <t>https://twitter.com/#!/jackcoleman219/status/1092046250826821632</t>
  </si>
  <si>
    <t>https://twitter.com/#!/jackcoleman219/status/1087008547689230336</t>
  </si>
  <si>
    <t>https://twitter.com/#!/jackcoleman219/status/1087340727275728898</t>
  </si>
  <si>
    <t>https://twitter.com/#!/jackcoleman219/status/1087803335023816704</t>
  </si>
  <si>
    <t>https://twitter.com/#!/jackcoleman219/status/1089211575762735104</t>
  </si>
  <si>
    <t>https://twitter.com/#!/jackcoleman219/status/1090237853752127494</t>
  </si>
  <si>
    <t>https://twitter.com/#!/jackcoleman219/status/1091059231996833792</t>
  </si>
  <si>
    <t>https://twitter.com/#!/motorcycletwitt/status/1086850181952225280</t>
  </si>
  <si>
    <t>https://twitter.com/#!/motorcycletwitt/status/1086041709161508865</t>
  </si>
  <si>
    <t>https://twitter.com/#!/motorcycletwitt/status/1087024744593903616</t>
  </si>
  <si>
    <t>https://twitter.com/#!/motorcycletwitt/status/1087086991475232769</t>
  </si>
  <si>
    <t>https://twitter.com/#!/motorcycletwitt/status/1087815302891487232</t>
  </si>
  <si>
    <t>https://twitter.com/#!/motorcycletwitt/status/1089186242590212096</t>
  </si>
  <si>
    <t>https://twitter.com/#!/motorcycletwitt/status/1089197973408366593</t>
  </si>
  <si>
    <t>https://twitter.com/#!/motorcycletwitt/status/1089218397647208449</t>
  </si>
  <si>
    <t>https://twitter.com/#!/motorcycletwitt/status/1089864755307700230</t>
  </si>
  <si>
    <t>https://twitter.com/#!/motorcycletwitt/status/1090362672288215040</t>
  </si>
  <si>
    <t>https://twitter.com/#!/motorcycletwitt/status/1090571543229288448</t>
  </si>
  <si>
    <t>https://twitter.com/#!/motorcycletwitt/status/1090604579455098883</t>
  </si>
  <si>
    <t>https://twitter.com/#!/motorcycletwitt/status/1090998618884993024</t>
  </si>
  <si>
    <t>https://twitter.com/#!/motorcycletwitt/status/1091044125489618944</t>
  </si>
  <si>
    <t>https://twitter.com/#!/motorcycletwitt/status/1091466484071579649</t>
  </si>
  <si>
    <t>https://twitter.com/#!/motorcycletwitt/status/1092562638674944000</t>
  </si>
  <si>
    <t>https://twitter.com/#!/motorcycletwitt/status/1092880103627866112</t>
  </si>
  <si>
    <t>https://twitter.com/#!/worldtrendsinfo/status/1086679273757265921</t>
  </si>
  <si>
    <t>https://twitter.com/#!/worldtrendsinfo/status/1088037767383113729</t>
  </si>
  <si>
    <t>https://twitter.com/#!/worldtrendsinfo/status/1081163799497912320</t>
  </si>
  <si>
    <t>https://twitter.com/#!/worldtrendsinfo/status/1092047195128262656</t>
  </si>
  <si>
    <t>https://twitter.com/#!/worldtrendsinfo/status/1091950352511905793</t>
  </si>
  <si>
    <t>https://twitter.com/#!/worldtrendsinfo/status/1086365374914822145</t>
  </si>
  <si>
    <t>https://twitter.com/#!/worldtrendsinfo/status/1086990499842482181</t>
  </si>
  <si>
    <t>https://twitter.com/#!/worldtrendsinfo/status/1087784282335006720</t>
  </si>
  <si>
    <t>https://twitter.com/#!/worldtrendsinfo/status/1088522636022341632</t>
  </si>
  <si>
    <t>https://twitter.com/#!/worldtrendsinfo/status/1089143951209054208</t>
  </si>
  <si>
    <t>https://twitter.com/#!/worldtrendsinfo/status/1089905820966432768</t>
  </si>
  <si>
    <t>https://twitter.com/#!/harry_robots/status/1092041137131479040</t>
  </si>
  <si>
    <t>https://twitter.com/#!/harry_robots/status/1092428366035054593</t>
  </si>
  <si>
    <t>https://twitter.com/#!/harry_robots/status/1085732827537129472</t>
  </si>
  <si>
    <t>https://twitter.com/#!/harry_robots/status/1086399381895434240</t>
  </si>
  <si>
    <t>https://twitter.com/#!/harry_robots/status/1087014001148551168</t>
  </si>
  <si>
    <t>https://twitter.com/#!/harry_robots/status/1087743698631196673</t>
  </si>
  <si>
    <t>https://twitter.com/#!/harry_robots/status/1087853310344740864</t>
  </si>
  <si>
    <t>https://twitter.com/#!/harry_robots/status/1088893987790872576</t>
  </si>
  <si>
    <t>https://twitter.com/#!/harry_robots/status/1090655653469679617</t>
  </si>
  <si>
    <t>https://twitter.com/#!/harry_robots/status/1091027387842650113</t>
  </si>
  <si>
    <t>https://twitter.com/#!/worldtrendsinfo/status/1092346353429110784</t>
  </si>
  <si>
    <t>https://twitter.com/#!/worldtrendsinfo/status/1092167103233150978</t>
  </si>
  <si>
    <t>https://twitter.com/#!/harry_robots/status/1081295429323517952</t>
  </si>
  <si>
    <t>https://twitter.com/#!/harry_robots/status/1089140008747884544</t>
  </si>
  <si>
    <t>https://twitter.com/#!/harry_robots/status/1090007858635128833</t>
  </si>
  <si>
    <t>https://twitter.com/#!/harry_robots/status/1090283385598033921</t>
  </si>
  <si>
    <t>https://twitter.com/#!/harry_robots/status/1090544767262285824</t>
  </si>
  <si>
    <t>https://twitter.com/#!/harry_robots/status/1090688743009210368</t>
  </si>
  <si>
    <t>https://twitter.com/#!/harry_robots/status/1091752812814319618</t>
  </si>
  <si>
    <t>https://twitter.com/#!/nodexl/status/1085985386764001280</t>
  </si>
  <si>
    <t>https://twitter.com/#!/nodexl/status/1088864073918251008</t>
  </si>
  <si>
    <t>https://twitter.com/#!/nodexl/status/1089935115654840320</t>
  </si>
  <si>
    <t>1032737525893357569</t>
  </si>
  <si>
    <t>934322690827042816</t>
  </si>
  <si>
    <t>1086441320317472769</t>
  </si>
  <si>
    <t>1086475875070074880</t>
  </si>
  <si>
    <t>1086476831069331456</t>
  </si>
  <si>
    <t>1086511497713311744</t>
  </si>
  <si>
    <t>1087085309400137728</t>
  </si>
  <si>
    <t>1087263266366214149</t>
  </si>
  <si>
    <t>1087259214521790464</t>
  </si>
  <si>
    <t>1087259242590019584</t>
  </si>
  <si>
    <t>1087263376819056645</t>
  </si>
  <si>
    <t>840264685953961985</t>
  </si>
  <si>
    <t>1087337719322370048</t>
  </si>
  <si>
    <t>1087338990749929472</t>
  </si>
  <si>
    <t>1087352248928256001</t>
  </si>
  <si>
    <t>1087352399696723969</t>
  </si>
  <si>
    <t>1087787170109235200</t>
  </si>
  <si>
    <t>1089493226061484034</t>
  </si>
  <si>
    <t>1089142327082475522</t>
  </si>
  <si>
    <t>1089565176679022593</t>
  </si>
  <si>
    <t>1089660867711590400</t>
  </si>
  <si>
    <t>1042393148746592256</t>
  </si>
  <si>
    <t>1088428461016993792</t>
  </si>
  <si>
    <t>1082366190767476736</t>
  </si>
  <si>
    <t>1091972696299192322</t>
  </si>
  <si>
    <t>1088345710599245824</t>
  </si>
  <si>
    <t>1088345727812726784</t>
  </si>
  <si>
    <t>1090635940601741314</t>
  </si>
  <si>
    <t>1090671048444469248</t>
  </si>
  <si>
    <t>1088194925227900930</t>
  </si>
  <si>
    <t>1088764232517275648</t>
  </si>
  <si>
    <t>1088650203614330887</t>
  </si>
  <si>
    <t>1088665837509193728</t>
  </si>
  <si>
    <t>1089224905441325057</t>
  </si>
  <si>
    <t>1091142611241439232</t>
  </si>
  <si>
    <t>1091761623696584704</t>
  </si>
  <si>
    <t>1089795631835742208</t>
  </si>
  <si>
    <t>1090608907792330754</t>
  </si>
  <si>
    <t>1090671997145833473</t>
  </si>
  <si>
    <t>1085953303366823936</t>
  </si>
  <si>
    <t>1084724161031880704</t>
  </si>
  <si>
    <t>1085525854669533184</t>
  </si>
  <si>
    <t>1088119730181992449</t>
  </si>
  <si>
    <t>1088572331436490752</t>
  </si>
  <si>
    <t>1090354135772352515</t>
  </si>
  <si>
    <t>1092498333501935617</t>
  </si>
  <si>
    <t>1091784100569067521</t>
  </si>
  <si>
    <t>1091026098706468864</t>
  </si>
  <si>
    <t>1086016960788217856</t>
  </si>
  <si>
    <t>1092501130129506304</t>
  </si>
  <si>
    <t>1088885870759833600</t>
  </si>
  <si>
    <t>1091376371929014273</t>
  </si>
  <si>
    <t>1092592354660249600</t>
  </si>
  <si>
    <t>1092862124794142720</t>
  </si>
  <si>
    <t>1084056983496519682</t>
  </si>
  <si>
    <t>1084490022525448193</t>
  </si>
  <si>
    <t>1091994141490171904</t>
  </si>
  <si>
    <t>1092473123142656000</t>
  </si>
  <si>
    <t>1092122621255143424</t>
  </si>
  <si>
    <t>1085452005076660224</t>
  </si>
  <si>
    <t>1092106840953896960</t>
  </si>
  <si>
    <t>1092505001560363010</t>
  </si>
  <si>
    <t>1087028012971831296</t>
  </si>
  <si>
    <t>1092346881672306688</t>
  </si>
  <si>
    <t>1092879788933550081</t>
  </si>
  <si>
    <t>1084973841745555457</t>
  </si>
  <si>
    <t>1087774388311605248</t>
  </si>
  <si>
    <t>1083877784861077504</t>
  </si>
  <si>
    <t>1091721748230287360</t>
  </si>
  <si>
    <t>1091245180038963201</t>
  </si>
  <si>
    <t>1092456672952504320</t>
  </si>
  <si>
    <t>1080568321668460553</t>
  </si>
  <si>
    <t>1090608602241527809</t>
  </si>
  <si>
    <t>1092881259926249472</t>
  </si>
  <si>
    <t>1092794141518499842</t>
  </si>
  <si>
    <t>1092881524708593664</t>
  </si>
  <si>
    <t>1092888128338182145</t>
  </si>
  <si>
    <t>1091094521180344321</t>
  </si>
  <si>
    <t>1089233072355078144</t>
  </si>
  <si>
    <t>1081266351690240000</t>
  </si>
  <si>
    <t>1092548609734631424</t>
  </si>
  <si>
    <t>1087742170516226048</t>
  </si>
  <si>
    <t>1088830364624117761</t>
  </si>
  <si>
    <t>1088062777254531073</t>
  </si>
  <si>
    <t>1092294011811811328</t>
  </si>
  <si>
    <t>1092867748047142912</t>
  </si>
  <si>
    <t>1090286875959414785</t>
  </si>
  <si>
    <t>1091782091711356933</t>
  </si>
  <si>
    <t>1091713027043291136</t>
  </si>
  <si>
    <t>1087076166622679040</t>
  </si>
  <si>
    <t>1087828834026688512</t>
  </si>
  <si>
    <t>1087729614749876224</t>
  </si>
  <si>
    <t>1089934462471684096</t>
  </si>
  <si>
    <t>1087390005402759169</t>
  </si>
  <si>
    <t>1090745648163389440</t>
  </si>
  <si>
    <t>1087822819528912896</t>
  </si>
  <si>
    <t>1092170354200436736</t>
  </si>
  <si>
    <t>1077783189391736832</t>
  </si>
  <si>
    <t>1078274484598071297</t>
  </si>
  <si>
    <t>1079798842885697537</t>
  </si>
  <si>
    <t>1079764089578999808</t>
  </si>
  <si>
    <t>1086996238195511296</t>
  </si>
  <si>
    <t>1086032620335452160</t>
  </si>
  <si>
    <t>1088253988498075648</t>
  </si>
  <si>
    <t>1092673408490303488</t>
  </si>
  <si>
    <t>1087030986695630848</t>
  </si>
  <si>
    <t>1091838858163974144</t>
  </si>
  <si>
    <t>1089927026700562432</t>
  </si>
  <si>
    <t>1090651745334841345</t>
  </si>
  <si>
    <t>1091495207730929664</t>
  </si>
  <si>
    <t>1091381824553656321</t>
  </si>
  <si>
    <t>1090635259224432640</t>
  </si>
  <si>
    <t>1090730848012316672</t>
  </si>
  <si>
    <t>1090730285203841024</t>
  </si>
  <si>
    <t>1090647965100736513</t>
  </si>
  <si>
    <t>1090657276422062080</t>
  </si>
  <si>
    <t>1090731387907334144</t>
  </si>
  <si>
    <t>1087366610959122432</t>
  </si>
  <si>
    <t>1088197777056825345</t>
  </si>
  <si>
    <t>1087441558444613634</t>
  </si>
  <si>
    <t>1085510713194364928</t>
  </si>
  <si>
    <t>1085582355887095808</t>
  </si>
  <si>
    <t>1085764483518128128</t>
  </si>
  <si>
    <t>1085185050704961546</t>
  </si>
  <si>
    <t>1085644344931938304</t>
  </si>
  <si>
    <t>1087339883025158144</t>
  </si>
  <si>
    <t>1087768581956239360</t>
  </si>
  <si>
    <t>1092042695772594177</t>
  </si>
  <si>
    <t>1089180138435162112</t>
  </si>
  <si>
    <t>1058479238070845442</t>
  </si>
  <si>
    <t>1090569977566908416</t>
  </si>
  <si>
    <t>1092923523608104960</t>
  </si>
  <si>
    <t>1079919892210434048</t>
  </si>
  <si>
    <t>1079282933368639488</t>
  </si>
  <si>
    <t>1078434894718525440</t>
  </si>
  <si>
    <t>1085579858858586113</t>
  </si>
  <si>
    <t>1079342254173483008</t>
  </si>
  <si>
    <t>1080016222966562816</t>
  </si>
  <si>
    <t>1081313072411697153</t>
  </si>
  <si>
    <t>1081387646444699649</t>
  </si>
  <si>
    <t>1082096622614376448</t>
  </si>
  <si>
    <t>1082569226697682945</t>
  </si>
  <si>
    <t>1083294831831470080</t>
  </si>
  <si>
    <t>1082958240260845573</t>
  </si>
  <si>
    <t>1084637816078819328</t>
  </si>
  <si>
    <t>1082911117066694657</t>
  </si>
  <si>
    <t>1091673107394322432</t>
  </si>
  <si>
    <t>1092340352411873282</t>
  </si>
  <si>
    <t>1085504563598090242</t>
  </si>
  <si>
    <t>1087010991995383810</t>
  </si>
  <si>
    <t>1087049592993017856</t>
  </si>
  <si>
    <t>1087453787592118272</t>
  </si>
  <si>
    <t>1088138383992320001</t>
  </si>
  <si>
    <t>1088152025689251840</t>
  </si>
  <si>
    <t>1088444597225701377</t>
  </si>
  <si>
    <t>1088625399297241088</t>
  </si>
  <si>
    <t>1091494621606100992</t>
  </si>
  <si>
    <t>1091754162163830784</t>
  </si>
  <si>
    <t>1091857622406320128</t>
  </si>
  <si>
    <t>1092141227099664384</t>
  </si>
  <si>
    <t>1092914197841641473</t>
  </si>
  <si>
    <t>1087367717428981760</t>
  </si>
  <si>
    <t>1089159650186911744</t>
  </si>
  <si>
    <t>1085521063570751490</t>
  </si>
  <si>
    <t>1081383260574437377</t>
  </si>
  <si>
    <t>1083496637291524097</t>
  </si>
  <si>
    <t>1084815648440635392</t>
  </si>
  <si>
    <t>1092018855512338433</t>
  </si>
  <si>
    <t>1085662660375515141</t>
  </si>
  <si>
    <t>1087436094965198854</t>
  </si>
  <si>
    <t>1087851545193009153</t>
  </si>
  <si>
    <t>1088195541958356992</t>
  </si>
  <si>
    <t>1089576934604976128</t>
  </si>
  <si>
    <t>1090287903505297408</t>
  </si>
  <si>
    <t>1090660726971224067</t>
  </si>
  <si>
    <t>1091055906811506693</t>
  </si>
  <si>
    <t>1091830383405092865</t>
  </si>
  <si>
    <t>1092208881198075905</t>
  </si>
  <si>
    <t>1092447781216768003</t>
  </si>
  <si>
    <t>1087800870413074432</t>
  </si>
  <si>
    <t>1087817260914229248</t>
  </si>
  <si>
    <t>1088551622374961152</t>
  </si>
  <si>
    <t>1088915748162924544</t>
  </si>
  <si>
    <t>1089235256480165888</t>
  </si>
  <si>
    <t>1089998097302712320</t>
  </si>
  <si>
    <t>1092169005345849344</t>
  </si>
  <si>
    <t>1092543612087283712</t>
  </si>
  <si>
    <t>1087390003578261504</t>
  </si>
  <si>
    <t>1086757621585960960</t>
  </si>
  <si>
    <t>1088038703186886656</t>
  </si>
  <si>
    <t>1091932706567405568</t>
  </si>
  <si>
    <t>1085336031795113984</t>
  </si>
  <si>
    <t>1087711392419831808</t>
  </si>
  <si>
    <t>1089155422718578688</t>
  </si>
  <si>
    <t>1089182767328387072</t>
  </si>
  <si>
    <t>1089231688587071489</t>
  </si>
  <si>
    <t>1089941899304042497</t>
  </si>
  <si>
    <t>1090338932464611328</t>
  </si>
  <si>
    <t>1090575540442980352</t>
  </si>
  <si>
    <t>1091832782647488512</t>
  </si>
  <si>
    <t>1092210522814992384</t>
  </si>
  <si>
    <t>1092568906915446785</t>
  </si>
  <si>
    <t>1092173844691865601</t>
  </si>
  <si>
    <t>1085607856097812480</t>
  </si>
  <si>
    <t>1081382728346460160</t>
  </si>
  <si>
    <t>1091966081411907585</t>
  </si>
  <si>
    <t>1086369146634289152</t>
  </si>
  <si>
    <t>1087028576426192898</t>
  </si>
  <si>
    <t>1087435284399026176</t>
  </si>
  <si>
    <t>1088151531117895680</t>
  </si>
  <si>
    <t>1088566090014195712</t>
  </si>
  <si>
    <t>1089158711065554944</t>
  </si>
  <si>
    <t>1089237511589715968</t>
  </si>
  <si>
    <t>1092169450881613824</t>
  </si>
  <si>
    <t>1092174325950570496</t>
  </si>
  <si>
    <t>1087452163666661377</t>
  </si>
  <si>
    <t>1086882404344639488</t>
  </si>
  <si>
    <t>1092266005814898688</t>
  </si>
  <si>
    <t>1092372131600424960</t>
  </si>
  <si>
    <t>1085731708672958464</t>
  </si>
  <si>
    <t>1086993054446145538</t>
  </si>
  <si>
    <t>1087012154731941890</t>
  </si>
  <si>
    <t>1087375916920008704</t>
  </si>
  <si>
    <t>1087774633896509440</t>
  </si>
  <si>
    <t>1088548534599614464</t>
  </si>
  <si>
    <t>1089199212779065344</t>
  </si>
  <si>
    <t>1090276471971565568</t>
  </si>
  <si>
    <t>1090609895525646336</t>
  </si>
  <si>
    <t>1090748710902853632</t>
  </si>
  <si>
    <t>1090997655709220864</t>
  </si>
  <si>
    <t>1091756845822341120</t>
  </si>
  <si>
    <t>1091812632896524288</t>
  </si>
  <si>
    <t>1092203971161149440</t>
  </si>
  <si>
    <t>1090657825003577344</t>
  </si>
  <si>
    <t>1086801613031825411</t>
  </si>
  <si>
    <t>1091679191785824256</t>
  </si>
  <si>
    <t>1092096639160877056</t>
  </si>
  <si>
    <t>1092370994407256064</t>
  </si>
  <si>
    <t>1085738090168311808</t>
  </si>
  <si>
    <t>1092763311689523200</t>
  </si>
  <si>
    <t>1085644116254285824</t>
  </si>
  <si>
    <t>1087010016899420160</t>
  </si>
  <si>
    <t>1088300049358938112</t>
  </si>
  <si>
    <t>1088602744749907968</t>
  </si>
  <si>
    <t>1088915227779817472</t>
  </si>
  <si>
    <t>1089215726412455936</t>
  </si>
  <si>
    <t>1090067939523407872</t>
  </si>
  <si>
    <t>1090544728431456256</t>
  </si>
  <si>
    <t>1091466661272506368</t>
  </si>
  <si>
    <t>1091733996923277312</t>
  </si>
  <si>
    <t>1092217070987575296</t>
  </si>
  <si>
    <t>1092495031741497344</t>
  </si>
  <si>
    <t>1092881477132374016</t>
  </si>
  <si>
    <t>1092890959099027456</t>
  </si>
  <si>
    <t>1092727415040704512</t>
  </si>
  <si>
    <t>1088505487203565568</t>
  </si>
  <si>
    <t>1088521837275897856</t>
  </si>
  <si>
    <t>1092691606719721472</t>
  </si>
  <si>
    <t>1087092183289614336</t>
  </si>
  <si>
    <t>1087403220681420800</t>
  </si>
  <si>
    <t>1088218383827398656</t>
  </si>
  <si>
    <t>1088437535355809793</t>
  </si>
  <si>
    <t>1088507397994250240</t>
  </si>
  <si>
    <t>1089990501040742402</t>
  </si>
  <si>
    <t>1090322260882186240</t>
  </si>
  <si>
    <t>1091494085045567488</t>
  </si>
  <si>
    <t>1085466427266461696</t>
  </si>
  <si>
    <t>1086933702741962752</t>
  </si>
  <si>
    <t>1091677223197859840</t>
  </si>
  <si>
    <t>1092099196482539521</t>
  </si>
  <si>
    <t>1086997578082729984</t>
  </si>
  <si>
    <t>1087051410112299009</t>
  </si>
  <si>
    <t>1088153650432696320</t>
  </si>
  <si>
    <t>1089183679690100740</t>
  </si>
  <si>
    <t>1089194764447014913</t>
  </si>
  <si>
    <t>1089882791771172865</t>
  </si>
  <si>
    <t>1090389578672828416</t>
  </si>
  <si>
    <t>1090656122430603264</t>
  </si>
  <si>
    <t>1090683712885252096</t>
  </si>
  <si>
    <t>1092217945353183232</t>
  </si>
  <si>
    <t>1092865705811181568</t>
  </si>
  <si>
    <t>1092376479986401280</t>
  </si>
  <si>
    <t>1092760411709964290</t>
  </si>
  <si>
    <t>1086033648514519040</t>
  </si>
  <si>
    <t>1087024348043431936</t>
  </si>
  <si>
    <t>1087369784591757312</t>
  </si>
  <si>
    <t>1087401114654273537</t>
  </si>
  <si>
    <t>1087746813958836224</t>
  </si>
  <si>
    <t>1088565207935270914</t>
  </si>
  <si>
    <t>1088601478086877185</t>
  </si>
  <si>
    <t>1088784235157049344</t>
  </si>
  <si>
    <t>1089523699600941062</t>
  </si>
  <si>
    <t>1089910935626477568</t>
  </si>
  <si>
    <t>1089927083633983493</t>
  </si>
  <si>
    <t>1089988529025732608</t>
  </si>
  <si>
    <t>1090092555151106048</t>
  </si>
  <si>
    <t>1091436567548256256</t>
  </si>
  <si>
    <t>1092166096243716096</t>
  </si>
  <si>
    <t>1086918819967168513</t>
  </si>
  <si>
    <t>1092046250826821632</t>
  </si>
  <si>
    <t>1087008547689230336</t>
  </si>
  <si>
    <t>1087340727275728898</t>
  </si>
  <si>
    <t>1087803335023816704</t>
  </si>
  <si>
    <t>1089211575762735104</t>
  </si>
  <si>
    <t>1090237853752127494</t>
  </si>
  <si>
    <t>1091059231996833792</t>
  </si>
  <si>
    <t>1086850181952225280</t>
  </si>
  <si>
    <t>1086041709161508865</t>
  </si>
  <si>
    <t>1087024744593903616</t>
  </si>
  <si>
    <t>1087086991475232769</t>
  </si>
  <si>
    <t>1087815302891487232</t>
  </si>
  <si>
    <t>1089186242590212096</t>
  </si>
  <si>
    <t>1089197973408366593</t>
  </si>
  <si>
    <t>1089218397647208449</t>
  </si>
  <si>
    <t>1089864755307700230</t>
  </si>
  <si>
    <t>1090362672288215040</t>
  </si>
  <si>
    <t>1090571543229288448</t>
  </si>
  <si>
    <t>1090604579455098883</t>
  </si>
  <si>
    <t>1090998618884993024</t>
  </si>
  <si>
    <t>1091044125489618944</t>
  </si>
  <si>
    <t>1091466484071579649</t>
  </si>
  <si>
    <t>1092562638674944000</t>
  </si>
  <si>
    <t>1092880103627866112</t>
  </si>
  <si>
    <t>1086679273757265921</t>
  </si>
  <si>
    <t>1088037767383113729</t>
  </si>
  <si>
    <t>1081163799497912320</t>
  </si>
  <si>
    <t>1092047195128262656</t>
  </si>
  <si>
    <t>1091950352511905793</t>
  </si>
  <si>
    <t>1086365374914822145</t>
  </si>
  <si>
    <t>1086990499842482181</t>
  </si>
  <si>
    <t>1087784282335006720</t>
  </si>
  <si>
    <t>1088522636022341632</t>
  </si>
  <si>
    <t>1089143951209054208</t>
  </si>
  <si>
    <t>1089905820966432768</t>
  </si>
  <si>
    <t>1092041137131479040</t>
  </si>
  <si>
    <t>1092428366035054593</t>
  </si>
  <si>
    <t>1085732827537129472</t>
  </si>
  <si>
    <t>1086399381895434240</t>
  </si>
  <si>
    <t>1087014001148551168</t>
  </si>
  <si>
    <t>1087743698631196673</t>
  </si>
  <si>
    <t>1087853310344740864</t>
  </si>
  <si>
    <t>1088893987790872576</t>
  </si>
  <si>
    <t>1090655653469679617</t>
  </si>
  <si>
    <t>1091027387842650113</t>
  </si>
  <si>
    <t>1092346353429110784</t>
  </si>
  <si>
    <t>1092167103233150978</t>
  </si>
  <si>
    <t>1081295429323517952</t>
  </si>
  <si>
    <t>1089140008747884544</t>
  </si>
  <si>
    <t>1090007858635128833</t>
  </si>
  <si>
    <t>1090283385598033921</t>
  </si>
  <si>
    <t>1090544767262285824</t>
  </si>
  <si>
    <t>1090688743009210368</t>
  </si>
  <si>
    <t>1091752812814319618</t>
  </si>
  <si>
    <t>1085985386764001280</t>
  </si>
  <si>
    <t>1088864073918251008</t>
  </si>
  <si>
    <t>1089935115654840320</t>
  </si>
  <si>
    <t>934226285483741185</t>
  </si>
  <si>
    <t>924315662415048704</t>
  </si>
  <si>
    <t>1085836431799566336</t>
  </si>
  <si>
    <t>1084948941567799296</t>
  </si>
  <si>
    <t>1090634220161110016</t>
  </si>
  <si>
    <t/>
  </si>
  <si>
    <t>915574471</t>
  </si>
  <si>
    <t>87606674</t>
  </si>
  <si>
    <t>12160482</t>
  </si>
  <si>
    <t>3025493476</t>
  </si>
  <si>
    <t>3166017158</t>
  </si>
  <si>
    <t>974140999118319616</t>
  </si>
  <si>
    <t>142424070</t>
  </si>
  <si>
    <t>517456587</t>
  </si>
  <si>
    <t>151934168</t>
  </si>
  <si>
    <t>14262772</t>
  </si>
  <si>
    <t>und</t>
  </si>
  <si>
    <t>en</t>
  </si>
  <si>
    <t>nl</t>
  </si>
  <si>
    <t>de</t>
  </si>
  <si>
    <t>pt</t>
  </si>
  <si>
    <t>es</t>
  </si>
  <si>
    <t>ht</t>
  </si>
  <si>
    <t>1068401549871738880</t>
  </si>
  <si>
    <t>Twitter Web Client</t>
  </si>
  <si>
    <t>IFTTT</t>
  </si>
  <si>
    <t>Twitter for Android</t>
  </si>
  <si>
    <t>Twitter for iPhone</t>
  </si>
  <si>
    <t>Buffer</t>
  </si>
  <si>
    <t>Twitter for iPad</t>
  </si>
  <si>
    <t>Hootsuite Inc.</t>
  </si>
  <si>
    <t>Timely Books</t>
  </si>
  <si>
    <t>Microsoft PowerApps and Flow</t>
  </si>
  <si>
    <t>Twibble.io</t>
  </si>
  <si>
    <t xml:space="preserve">Social Media Publisher App </t>
  </si>
  <si>
    <t>Retweet</t>
  </si>
  <si>
    <t>4.7288999,52.2782266 
5.0792072,52.2782266 
5.0792072,52.4312289 
4.7288999,52.4312289</t>
  </si>
  <si>
    <t>9.040628,45.3867262 
9.2780451,45.3867262 
9.2780451,45.5359644 
9.040628,45.5359644</t>
  </si>
  <si>
    <t>-9.229826,38.691375 
-9.229826,38.795853 
-9.090164,38.795853 
-9.090164,38.691375</t>
  </si>
  <si>
    <t>9.669419,46.670387 
9.96734,46.670387 
9.96734,46.8596105 
9.669419,46.8596105</t>
  </si>
  <si>
    <t>-9.2298264,38.6913748 
-9.0901639,38.6913748 
-9.0901639,38.7958529 
-9.2298264,38.7958529</t>
  </si>
  <si>
    <t>-1.6128929,52.3653979 
-1.4244104,52.3653979 
-1.4244104,52.458428 
-1.6128929,52.458428</t>
  </si>
  <si>
    <t>The Netherlands</t>
  </si>
  <si>
    <t>Italy</t>
  </si>
  <si>
    <t>Portugal</t>
  </si>
  <si>
    <t>United States</t>
  </si>
  <si>
    <t>Switzerland</t>
  </si>
  <si>
    <t>United Kingdom</t>
  </si>
  <si>
    <t>NL</t>
  </si>
  <si>
    <t>IT</t>
  </si>
  <si>
    <t>PT</t>
  </si>
  <si>
    <t>CH</t>
  </si>
  <si>
    <t>GB</t>
  </si>
  <si>
    <t>Amsterdam, The Netherlands</t>
  </si>
  <si>
    <t>Milan, Lombardy</t>
  </si>
  <si>
    <t>Lisbon, Portugal</t>
  </si>
  <si>
    <t>Redwood City, CA</t>
  </si>
  <si>
    <t>Davos, Switzerland</t>
  </si>
  <si>
    <t>Coventry, England</t>
  </si>
  <si>
    <t>San Francisco, CA</t>
  </si>
  <si>
    <t>99cdab25eddd6bce</t>
  </si>
  <si>
    <t>1ea588c12abd39d7</t>
  </si>
  <si>
    <t>c1430b24da8e9229</t>
  </si>
  <si>
    <t>dc4e13302cc5ef12</t>
  </si>
  <si>
    <t>52bb236ce4bb9be1</t>
  </si>
  <si>
    <t>Amsterdam</t>
  </si>
  <si>
    <t>Milan</t>
  </si>
  <si>
    <t>Lisbon</t>
  </si>
  <si>
    <t>Davos</t>
  </si>
  <si>
    <t>Coventry</t>
  </si>
  <si>
    <t>San Francisco</t>
  </si>
  <si>
    <t>city</t>
  </si>
  <si>
    <t>https://api.twitter.com/1.1/geo/id/99cdab25eddd6bce.json</t>
  </si>
  <si>
    <t>https://api.twitter.com/1.1/geo/id/1ea588c12abd39d7.json</t>
  </si>
  <si>
    <t>https://api.twitter.com/1.1/geo/id/c1430b24da8e9229.json</t>
  </si>
  <si>
    <t>https://api.twitter.com/1.1/geo/id/dc4e13302cc5ef12.json</t>
  </si>
  <si>
    <t>https://api.twitter.com/1.1/geo/id/52bb236ce4bb9be1.json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</si>
  <si>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</si>
  <si>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</si>
  <si>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</si>
  <si>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</si>
  <si>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</si>
  <si>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</si>
  <si>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</si>
  <si>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</si>
  <si>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</si>
  <si>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</si>
  <si>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</si>
  <si>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</si>
  <si>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</si>
  <si>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</si>
  <si>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</si>
  <si>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</si>
  <si>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</si>
  <si>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</si>
  <si>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</si>
  <si>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</si>
  <si>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</si>
  <si>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Francesco Ciulla</t>
  </si>
  <si>
    <t>Dr Anastasia Susie Mihailidou FAHA</t>
  </si>
  <si>
    <t>Nodexl Project</t>
  </si>
  <si>
    <t>Alison Oliver</t>
  </si>
  <si>
    <t>Digital IoT Reporter</t>
  </si>
  <si>
    <t>Bill McCabe/ IOT Recruiter</t>
  </si>
  <si>
    <t>Kim Muro</t>
  </si>
  <si>
    <t>Mike Quindazzi ✨</t>
  </si>
  <si>
    <t>Marc Smith</t>
  </si>
  <si>
    <t>Emma Hudson</t>
  </si>
  <si>
    <t>Kimberly Duncan</t>
  </si>
  <si>
    <t>Dave Lerner</t>
  </si>
  <si>
    <t>Joe Bond</t>
  </si>
  <si>
    <t>IoT Talent Recruiter</t>
  </si>
  <si>
    <t>Machine Learning</t>
  </si>
  <si>
    <t>Claire Harris</t>
  </si>
  <si>
    <t>Chris Clarkson</t>
  </si>
  <si>
    <t>Dr. Wasim Ahmed</t>
  </si>
  <si>
    <t>Rodrigo Nunes Cal</t>
  </si>
  <si>
    <t>Ronald van Loon #MWC19</t>
  </si>
  <si>
    <t>SMR Foundation</t>
  </si>
  <si>
    <t>Connected Action</t>
  </si>
  <si>
    <t>Peter Dyer</t>
  </si>
  <si>
    <t>Chengning Yang</t>
  </si>
  <si>
    <t>NodeXL Pro</t>
  </si>
  <si>
    <t>Gabriela Mourão</t>
  </si>
  <si>
    <t>Chen Xiaoyan</t>
  </si>
  <si>
    <t>Mawuli Adjei</t>
  </si>
  <si>
    <t>Angela Wilson</t>
  </si>
  <si>
    <t>Khamis Ambusaidi</t>
  </si>
  <si>
    <t>Strategic-Planet</t>
  </si>
  <si>
    <t>Molly King</t>
  </si>
  <si>
    <t>Guido Kerkhof</t>
  </si>
  <si>
    <t>Digital Transformation EXPO ®</t>
  </si>
  <si>
    <t>CloudEXPO ®</t>
  </si>
  <si>
    <t>DevOpsSUMMIT</t>
  </si>
  <si>
    <t>Harry Miller</t>
  </si>
  <si>
    <t>Deb Chakraborty</t>
  </si>
  <si>
    <t>MAGNIFYK</t>
  </si>
  <si>
    <t>Prasenjit Ghanty</t>
  </si>
  <si>
    <t>André</t>
  </si>
  <si>
    <t>S_Galimberti</t>
  </si>
  <si>
    <t>IoT News Portal</t>
  </si>
  <si>
    <t>Claudio M. Camacho _xD83D__xDC27_</t>
  </si>
  <si>
    <t>Harold Sinnott _xD83C__xDF10_</t>
  </si>
  <si>
    <t>Book o' The Hour</t>
  </si>
  <si>
    <t>Terence Mills 特伦斯米尔斯</t>
  </si>
  <si>
    <t>Helene Li ✨_xD83C__xDF40_</t>
  </si>
  <si>
    <t>Jan Barbosa _xD83D__xDC1D_</t>
  </si>
  <si>
    <t>StartupsHire Venture</t>
  </si>
  <si>
    <t>Dr Graham Mackenzie_xD83C__xDDEA__xD83C__xDDFA_</t>
  </si>
  <si>
    <t>IAM Platform</t>
  </si>
  <si>
    <t>Digital Marketing</t>
  </si>
  <si>
    <t>_xD83D__xDD1B_ Enrico Molinari</t>
  </si>
  <si>
    <t>PersonalAutoDM</t>
  </si>
  <si>
    <t>Maxime _xD83C__xDDEB__xD83C__xDDF7__xD83C__xDDFA__xD83C__xDDF8_</t>
  </si>
  <si>
    <t>The IoT Warehouse</t>
  </si>
  <si>
    <t>Social Media News</t>
  </si>
  <si>
    <t>Xiaozhe Cai, PhD</t>
  </si>
  <si>
    <t>So Reissner-Roubicek</t>
  </si>
  <si>
    <t>Dr. Katy Pearce</t>
  </si>
  <si>
    <t>Ian Knowlson _xD83D__xDCC8_</t>
  </si>
  <si>
    <t>Social Media Via</t>
  </si>
  <si>
    <t>Vitosha Media</t>
  </si>
  <si>
    <t>Combat Cyber</t>
  </si>
  <si>
    <t>Omena</t>
  </si>
  <si>
    <t>iNOVA Media Lab</t>
  </si>
  <si>
    <t>analytics</t>
  </si>
  <si>
    <t>Eudy Zerpa</t>
  </si>
  <si>
    <t>Virginia Kelly</t>
  </si>
  <si>
    <t>Ben Shneiderman</t>
  </si>
  <si>
    <t>Hope Frank</t>
  </si>
  <si>
    <t>Archonsec</t>
  </si>
  <si>
    <t>Nerd / Full-Stack #developer for Copernicus project @ESA @ Serco Spa / #Devops fanatic / http://github.com/FrancescoXX</t>
  </si>
  <si>
    <t>Senior Hospital Scientist, Head, Cardiovascular &amp; Hormone Research Laboratory, Honorary Senior Lecturer; #hypertension, ☕️lover, thoughts my own</t>
  </si>
  <si>
    <t>(Social) (media) network analysis and visualization add-in for Excel: influencers, segments, &amp; content. Get NodeXL Pro! https://t.co/AlY9U3Lyfo</t>
  </si>
  <si>
    <t>#IoT Innovator, #Tech Idea Agent, Life-long Learner. Connecting the World, One Thing at a Time. #Iowa Girl! #IoE #IIoT #BigData #PredictiveAnalytics</t>
  </si>
  <si>
    <t>Compiler, Mastermind, Reporting on all things #Digital and #IoT. Tea Drinker and Agency Founder working on #AI and #Automation.</t>
  </si>
  <si>
    <t>#Executive Search / #IoT / #MachineLearning / #Internet of Things / #Talent / #FutureofWork / @Bill_IoT / @Softnet_Search</t>
  </si>
  <si>
    <t>#Innovation CIO • #BigData #Cloud #SaaS Leader • Future of #Digital #MobileFirst • Interested in #VR + #AR • #WomenInTech Building #IoT</t>
  </si>
  <si>
    <t>US #Digital Alliances Sales Leader @PwCUS • EC &amp; Board @LAEDC • Tweets for the C-Suite #CEO #CFO #CMO #CIO #CDO #CISO on Global #Megatrends &amp; #EmergingTech!</t>
  </si>
  <si>
    <t>Sociologist of computer-mediated collective action @ Connected Action http://t.co/5dRFa89a
Director: Social Media Research Foundation http://t.co/KPxyHajJ</t>
  </si>
  <si>
    <t>Big #Tech - Developer of #ChatBots - Lover of #Space photos!</t>
  </si>
  <si>
    <t>Student, Movie Fanatic, #Tech Lover!</t>
  </si>
  <si>
    <t>Need to please + #EmergingTech fanatic + #FinTech #VC investor + #BigData devotee + #ML nut job + #AI for cognition + #MachineLearning ready #PaaS #IaaS</t>
  </si>
  <si>
    <t>#BigData Believer. Songwriter of #Algorithms. Man of Winter. #Data Entrepreneur. Downhill #Skier. Not into Symantec Layers. #DataLakes #Hadoop #MachineLearning</t>
  </si>
  <si>
    <t>#IoT Talent Recruiter. Founder and Owner Bill McCabe. #Software #ai #Hardware #Cloud #IIoT #SaaS #Jobs #Industry40</t>
  </si>
  <si>
    <t>Here, we retweet everything related to #MachineLearning!
Best Online Courses-
1. https://t.co/K9GT3iXVsB 2. https://t.co/TixhlU3qkR 3. https://t.co/fx2n0XK4JN</t>
  </si>
  <si>
    <t>I'm am industry #analyst helping company's understanding of their position relative to their competitors. My focus in on #EmergingTech</t>
  </si>
  <si>
    <t>#Robotics Inventor, #Automation Achiever, #AI for Life, Connect with me on #Twitter, Find me in my workshop, Stay tuned for #Robots! #Indy to #NYC</t>
  </si>
  <si>
    <t>Lecturer (Assistant Professor) @NorthumbriaUni | Social Media Research and Digital Analytics | @Asist_Sigsm &amp; @NSMNSS &amp; @SMR_Foundation</t>
  </si>
  <si>
    <t>Helping data driven companies generating value•Top10Influencer #MWC19 #BigData #DataScience #IoT #MachineLearning #AI #Analytics• Youtube https://t.co/1fTKAp3WNb</t>
  </si>
  <si>
    <t>We are a group of researchers who create tools, generate and host data, and support open scholarship related to social media.</t>
  </si>
  <si>
    <t>Connected Action applies social science methods to social media strategy &amp; reporting. We provide maps &amp; measures of social media spaces to guide investment.</t>
  </si>
  <si>
    <t>#MobileApp developer, turned #AI-skills builder. #Alexa #MobileApps #AppStore #GoogleHome #MachineLearning</t>
  </si>
  <si>
    <t>For research : @NodeXL
NodeXL PRO - for Brands &amp; Digital Marketers. Social listening, brand monitoring,  sentiment, content  &amp; Influencer analysis, &amp; more .</t>
  </si>
  <si>
    <t>God and Design || Content Creator || Ashesi '17 || University of Hong Kong ’19 || I know machine learning</t>
  </si>
  <si>
    <t>#VentureCapital Investor - #BioTech - #Health - Angel at Heart - #Wearables Weekends by Mission Bay _xD83C__xDF34_#SanDiego #Startups #HealthTech</t>
  </si>
  <si>
    <t>PhD researcher in digital media @uniofleicester,Lecturer of digital media @Nizwa_cas, #filmmaker #SNA-أغرد عن #الإعلام_الرقمي والحياة الرقمية</t>
  </si>
  <si>
    <t>A boutique Marketing Consultancy for SMEs. Drop us a line to find out more.</t>
  </si>
  <si>
    <t>#GenZ born into the #Digital age, just trying to find my way. #Marketing #SocialMedia #AR #VR #Gamer</t>
  </si>
  <si>
    <t>Partner #Marketing Advisor @Microsoft Benelux, Ireland &amp; Portugal | #Innovation #Digital | Instagram: https://t.co/XrZmPObIm4 |Own opinions</t>
  </si>
  <si>
    <t>CloudEXPO ® is the World’s Most Influential Digital Transformation Brand! [June 24-26 Santa Clara Convention Center] Tickets Here ▸ https://t.co/HwY5ob3JqH</t>
  </si>
  <si>
    <t>DevOpsSUMMIT is the World’s Most Influential DevOps Brand &amp; Conference! [June 24-26, 2019 Santa Clara, CA] Tickets Here ▸ https://t.co/HwY5ob3JqH</t>
  </si>
  <si>
    <t>#Robotics Teacher, Community Volunteer, Friends and Family Investor in #Robots, Promoter of #Startups focused on #Autonomous Systems.</t>
  </si>
  <si>
    <t>Digital Marketer, Tweets about #DigitalMarketing, #SEO, #SMM etc. Also share Inspirational Quotes. IG: http://Instagram.com/deb_kumar_c</t>
  </si>
  <si>
    <t>Managements -Events -Services-promotions</t>
  </si>
  <si>
    <t>SEO &amp; Internet Marketing service provider</t>
  </si>
  <si>
    <t>Organizo cores para agradar suas bolotas gelatinosas captadoras de luz</t>
  </si>
  <si>
    <t>Non accontentarti dell’orizzonte. Cerca l’infinito.</t>
  </si>
  <si>
    <t>Strategic Marketing Executive | #DigitalMarketing #AI #Leadership #startups | Ex @GDGHelsinki @tuxera @startupsauna | Head of Marketing @Brellanetwork_xD83E__xDD84_</t>
  </si>
  <si>
    <t>Passionate about communication, #Technology #WEF19 #FutureOfWork #Sustainability #EmergingTech #Leadership #HR _xD83C__xDF10_ #Top50 #BusinessIntelligence by @Onalytica</t>
  </si>
  <si>
    <t>#AI and mobile technology guy | CEO @aidotio and @Moonshot_na | Member Forbes Technology Council | Contributor: https://t.co/0QAqoJRSfv | Keynote</t>
  </si>
  <si>
    <t>Purpose is the new profit _xD83C__xDFAF__xD83D__xDD1D_10 _xD83C__xDFC6_#Influencer on #Sustainability #Impact #fintech #insurtech @jpmorgan @bnpparibas alum &amp; best role of all : Mom (views my own)</t>
  </si>
  <si>
    <t>Brand Ambassador at @beBee Inc. 2016 Onalytica Top 100 Augmented Reality Influencer. #AI #AR #CyberSec &amp; #SocialMedia Content Curator. _xD83C__xDDF5__xD83C__xDDF7__xD83C__xDDF5__xD83C__xDDF9_</t>
  </si>
  <si>
    <t>We connect Prospective Employees, Experts #Startups #jobs #startup #entrepreneur #defstar5 #tech #iot #ai #bigdata #digital #robotics #cloud #makeyourownlane</t>
  </si>
  <si>
    <t>GP trainee 2019-22 after 6y hospital medicine &amp; 17y #PublicHealth | @theQCommunity | #QualityImprovement |_xD83D__xDD0E_health topics on Twitter | _xD83C__xDFB7_ | Husband | Dad x3</t>
  </si>
  <si>
    <t>Information Access and Management Platform's Official Twitter. The best #curation, #tips, #tools and #services to help you Dominate Your Information.</t>
  </si>
  <si>
    <t>#DigitalMarketing Alerts and updates, must have resource for #GrowthHacking &amp; Digital #Marketers</t>
  </si>
  <si>
    <t>Biomedicine - Master's Degree in cancer research in mice / Inspector of Students</t>
  </si>
  <si>
    <t>omnichannel marketing manager ⭐ university #martech #fintech #innovation professor &amp; press author ⭐ spokesperson President @ConfAssTW ⭐
1°_xD83C__xDF0E_#marketing influence</t>
  </si>
  <si>
    <t>The Simplest Tool to Automatically Direct Message  Your New Followers While Engaging On a Personal Level by Calling Them  Out by Name or Username.</t>
  </si>
  <si>
    <t>Full-Stack Marketing &amp; Creative Direction 
Living on _xD83C__xDF0E_ dreaming about ✨ and _xD83D__xDE80_ I tweet about #Startup #Mobility #AI #iOt #SmartCity #DataSciences #Mathematics</t>
  </si>
  <si>
    <t>The official account of The IoT Warehouse. The premier #portal for all things #IoT! We specialize in #SmartHome, #AI, #HiTech &amp; #gadgets. #website live soon!</t>
  </si>
  <si>
    <t>#contentstratergy #analytics #internetmarketing #SEM #SocialMedia</t>
  </si>
  <si>
    <t>@HorizonsNHS Comms and Social Media Officer. Intercultural communication researcher. Proud grad of @WarwickAppLing. Hope to live between research &amp; practice.</t>
  </si>
  <si>
    <t>Associate Prof of Communication @uwcomm. I study tech &amp; inequality in Armenia &amp; Azerbaijan. Tweeting research &amp; pop culture &amp; parenting.</t>
  </si>
  <si>
    <t>Biz #Growth #Hacking #Coach _xD83D__xDCC8_ #Training + #Leadership Development #FutureofWork #Recruitment #Futurist #globalinfluencer #Sagetop100 Passions #LFC #Golf</t>
  </si>
  <si>
    <t>Get you social media news via us and more! Please turn on our tweet _xD83D__xDD14_ for what's new in social media and SMM throughout the day.</t>
  </si>
  <si>
    <t>Marketing and consultancy company specializing in #SMEs with offices in Dublin, Berlin, &amp; Sofia! #Enterprise #SocialMediaManager #Startup #DigitalMarketing #SEO</t>
  </si>
  <si>
    <t>_xD83D__xDCBB_ #cybernews, #trends &amp; #developments. Coverage includes #events, #industry updates and cutting-edge #technology from the private to the public sector.</t>
  </si>
  <si>
    <t>Social Media Technicity ˚ Digital Methods ˚ Visual Network Analysis I Doctoral Researcher @fcshunl @NovaUnl @UTAustin I New Media Researcher at @iNOVAmedialab</t>
  </si>
  <si>
    <t>An applied research laboratory at @NovaUnl - @nova_fcsh devoted to an interdisciplinary convergence of digital media and emerging technologies.</t>
  </si>
  <si>
    <t>Online Network Analysis and Consulting
Request a FREE Twitter network map!
#SNA and #SMM with #NodeXL</t>
  </si>
  <si>
    <t>Orgulloso padre, esposo e hijo   #SEO #GrowthHacker  #DigitalMarketing #SocialMedia #Voip #Fintech #InfoSec #Security #Privacy #CloudComputing</t>
  </si>
  <si>
    <t>Researcher, Compiler, #WomenInTech Professional Troublemaker, #FutureofWork</t>
  </si>
  <si>
    <t>Univ of MD, HCI, InfoVis &amp; Social Media Prof in CS Dept, Member HCIL &amp; NAE, skier, photographer</t>
  </si>
  <si>
    <t>Chief Marketing &amp; Digital Officer #Top50CMO @Forbes @Mercer @THX @CMO_Council #FutureOfWork #DavosSquad #WEF #CMO #CXO #cybersecurity #Heartbleed #AI</t>
  </si>
  <si>
    <t>Microsoft Silver Partner, #Cloud, #IT, #PCI, #HIPAA, #SecurityasaService, #BigData, #Azure, #BCDR, #IoT, #Office365, #Compliance, #AI, #ML. Contact us _xD83D__xDC47__xD83C__xDFFD_</t>
  </si>
  <si>
    <t>Hong Kong</t>
  </si>
  <si>
    <t>Roma, Lazio</t>
  </si>
  <si>
    <t>Worldwide</t>
  </si>
  <si>
    <t>Sydney, New South Wales</t>
  </si>
  <si>
    <t>California, USA</t>
  </si>
  <si>
    <t>Missouri, USA</t>
  </si>
  <si>
    <t>Denver, CO</t>
  </si>
  <si>
    <t>New York, USA</t>
  </si>
  <si>
    <t>Los Angeles, CA</t>
  </si>
  <si>
    <t>Belmont, CA, USA</t>
  </si>
  <si>
    <t>Washington, USA</t>
  </si>
  <si>
    <t>Loop, Chicago</t>
  </si>
  <si>
    <t>Salt Lake City, UT</t>
  </si>
  <si>
    <t>Johns Creek, GA</t>
  </si>
  <si>
    <t>New York, NY</t>
  </si>
  <si>
    <t>Newcastle and Sheffield</t>
  </si>
  <si>
    <t>São José do Rio Preto, Brasil</t>
  </si>
  <si>
    <t>#NL. Also on Instagram http://bit.ly/2NwFjws</t>
  </si>
  <si>
    <t>London, England</t>
  </si>
  <si>
    <t>Edinburgh, Scotland</t>
  </si>
  <si>
    <t>Silicon Valley, CA</t>
  </si>
  <si>
    <t>Belmont, CA</t>
  </si>
  <si>
    <t>San Diego, CA</t>
  </si>
  <si>
    <t>Leicester, England</t>
  </si>
  <si>
    <t>York, UK</t>
  </si>
  <si>
    <t>Alpharetta, GA</t>
  </si>
  <si>
    <t>Seattle, WA</t>
  </si>
  <si>
    <t>New York City | Silicon Valley</t>
  </si>
  <si>
    <t>Renton, WA</t>
  </si>
  <si>
    <t>Central India</t>
  </si>
  <si>
    <t>Paris in france</t>
  </si>
  <si>
    <t>Goiânia</t>
  </si>
  <si>
    <t>Italia</t>
  </si>
  <si>
    <t>Helsinki, Finland</t>
  </si>
  <si>
    <t>Germany</t>
  </si>
  <si>
    <t>Miami, FL</t>
  </si>
  <si>
    <t>Hong Kong, Singapore &amp; ✈️</t>
  </si>
  <si>
    <t>Dublin City, Ireland</t>
  </si>
  <si>
    <t>Milan/Rome/Brussels</t>
  </si>
  <si>
    <t>Bordeaux, France</t>
  </si>
  <si>
    <t>Rome, NY</t>
  </si>
  <si>
    <t>Cheshire, UK Wide</t>
  </si>
  <si>
    <t>Lisboa, Portugal</t>
  </si>
  <si>
    <t>world</t>
  </si>
  <si>
    <t>Caracas - Venezuela</t>
  </si>
  <si>
    <t>here</t>
  </si>
  <si>
    <t>College Park, Maryland</t>
  </si>
  <si>
    <t>Instagram.com/archonsec/</t>
  </si>
  <si>
    <t>https://www.linkedin.com/in/francesco-ciulla-227071163/</t>
  </si>
  <si>
    <t>https://t.co/FKKr76FLpx</t>
  </si>
  <si>
    <t>https://t.co/l8qpXn9ZRL</t>
  </si>
  <si>
    <t>https://t.co/D99he0MOak</t>
  </si>
  <si>
    <t>http://www.internetofthingsrecruiting.com</t>
  </si>
  <si>
    <t>https://t.co/h7gImgSIlK</t>
  </si>
  <si>
    <t>https://t.co/ANfWqWqqSU</t>
  </si>
  <si>
    <t>http://t.co/X1s40eTq9M</t>
  </si>
  <si>
    <t>https://t.co/zAH0NMDG1n</t>
  </si>
  <si>
    <t>https://t.co/hbTWQzesBA</t>
  </si>
  <si>
    <t>https://t.co/jIMzhokwJQ</t>
  </si>
  <si>
    <t>https://t.co/MqIziHGn33</t>
  </si>
  <si>
    <t>https://t.co/BdtpXV8XzG</t>
  </si>
  <si>
    <t>https://t.co/nNRt8jC93W</t>
  </si>
  <si>
    <t>https://t.co/jlQUuXGQ4S</t>
  </si>
  <si>
    <t>https://t.co/qSLcCTjaON</t>
  </si>
  <si>
    <t>https://t.co/fnfsmuY39Q</t>
  </si>
  <si>
    <t>https://t.co/LhecLereaz</t>
  </si>
  <si>
    <t>https://t.co/qyIhb7tR2e</t>
  </si>
  <si>
    <t>https://t.co/xNaNFEMqth</t>
  </si>
  <si>
    <t>http://yrbk.io</t>
  </si>
  <si>
    <t>https://t.co/aHDM3CQ6PE</t>
  </si>
  <si>
    <t>https://t.co/9NuIkUrzic</t>
  </si>
  <si>
    <t>https://t.co/D8g6qQXvG0</t>
  </si>
  <si>
    <t>https://t.co/NQzv3Y5KXx</t>
  </si>
  <si>
    <t>http://CloudComputingExpo.com</t>
  </si>
  <si>
    <t>https://t.co/Z7KlVQkIca</t>
  </si>
  <si>
    <t>https://t.co/CLKfmOO7TX</t>
  </si>
  <si>
    <t>http://inspisuccess.com</t>
  </si>
  <si>
    <t>http://t.co/gYVfylkehI</t>
  </si>
  <si>
    <t>https://t.co/OKEKn7Pidq</t>
  </si>
  <si>
    <t>https://t.co/mBSalnh73K</t>
  </si>
  <si>
    <t>https://t.co/nnU39mHFoa</t>
  </si>
  <si>
    <t>https://t.co/y07ZXRNwLV</t>
  </si>
  <si>
    <t>https://t.co/nrRG8ZX0zO</t>
  </si>
  <si>
    <t>https://t.co/HgMzt25ILt</t>
  </si>
  <si>
    <t>https://t.co/tIIckBoX8g</t>
  </si>
  <si>
    <t>https://t.co/w709fKAuYe</t>
  </si>
  <si>
    <t>https://t.co/177njUHwyH</t>
  </si>
  <si>
    <t>https://t.co/8JntlrlrjX</t>
  </si>
  <si>
    <t>https://t.co/GrGxEahKiP</t>
  </si>
  <si>
    <t>https://t.co/RplHtdh6c0</t>
  </si>
  <si>
    <t>https://t.co/g0d0tlfxUb</t>
  </si>
  <si>
    <t>https://t.co/48M6titcvX</t>
  </si>
  <si>
    <t>https://t.co/iRK8J0MnIk</t>
  </si>
  <si>
    <t>https://t.co/XZClL2aoBQ</t>
  </si>
  <si>
    <t>https://t.co/tAqAyb8gYZ</t>
  </si>
  <si>
    <t>https://t.co/x9fnnpwBNT</t>
  </si>
  <si>
    <t>https://t.co/zrePgMaT7u</t>
  </si>
  <si>
    <t>https://t.co/ERLuaawHXL</t>
  </si>
  <si>
    <t>https://thesocialplatforms.wordpress.com/</t>
  </si>
  <si>
    <t>http://www.inovamedialab.org</t>
  </si>
  <si>
    <t>https://t.co/CM4huFUqm1</t>
  </si>
  <si>
    <t>https://t.co/O31vxksahJ</t>
  </si>
  <si>
    <t>http://t.co/LQUeKhyhWJ</t>
  </si>
  <si>
    <t>https://t.co/NEik9mZgbo</t>
  </si>
  <si>
    <t>https://pbs.twimg.com/profile_banners/1704118916/1532465695</t>
  </si>
  <si>
    <t>https://pbs.twimg.com/profile_banners/4700114665/1537862830</t>
  </si>
  <si>
    <t>https://pbs.twimg.com/profile_banners/87606674/1405285356</t>
  </si>
  <si>
    <t>https://pbs.twimg.com/profile_banners/974136656281374720/1536670859</t>
  </si>
  <si>
    <t>https://pbs.twimg.com/profile_banners/973879232722956288/1523569246</t>
  </si>
  <si>
    <t>https://pbs.twimg.com/profile_banners/2930156653/1521699534</t>
  </si>
  <si>
    <t>https://pbs.twimg.com/profile_banners/2344530218/1527574812</t>
  </si>
  <si>
    <t>https://pbs.twimg.com/profile_banners/12160482/1423267766</t>
  </si>
  <si>
    <t>https://pbs.twimg.com/profile_banners/974140999118319616/1524354570</t>
  </si>
  <si>
    <t>https://pbs.twimg.com/profile_banners/974134415407419392/1537073908</t>
  </si>
  <si>
    <t>https://pbs.twimg.com/profile_banners/2297381593/1521700346</t>
  </si>
  <si>
    <t>https://pbs.twimg.com/profile_banners/973882991486357505/1522462769</t>
  </si>
  <si>
    <t>https://pbs.twimg.com/profile_banners/973880024360108032/1523749289</t>
  </si>
  <si>
    <t>https://pbs.twimg.com/profile_banners/974252989450928128/1536901774</t>
  </si>
  <si>
    <t>https://pbs.twimg.com/profile_banners/974142390507393024/1523819043</t>
  </si>
  <si>
    <t>https://pbs.twimg.com/profile_banners/2176358690/1523136921</t>
  </si>
  <si>
    <t>https://pbs.twimg.com/profile_banners/555031989/1504691055</t>
  </si>
  <si>
    <t>https://pbs.twimg.com/profile_banners/151934168/1391403981</t>
  </si>
  <si>
    <t>https://pbs.twimg.com/profile_banners/98097823/1538797822</t>
  </si>
  <si>
    <t>https://pbs.twimg.com/profile_banners/973888390050471936/1522649468</t>
  </si>
  <si>
    <t>https://pbs.twimg.com/profile_banners/864995845673897984/1495066628</t>
  </si>
  <si>
    <t>https://pbs.twimg.com/profile_banners/254716975/1460124149</t>
  </si>
  <si>
    <t>https://pbs.twimg.com/profile_banners/973871778190643202/1522229335</t>
  </si>
  <si>
    <t>https://pbs.twimg.com/profile_banners/625469795/1502039529</t>
  </si>
  <si>
    <t>https://pbs.twimg.com/profile_banners/116533346/1399924009</t>
  </si>
  <si>
    <t>https://pbs.twimg.com/profile_banners/215309395/1466618743</t>
  </si>
  <si>
    <t>https://pbs.twimg.com/profile_banners/408440808/1510065131</t>
  </si>
  <si>
    <t>https://pbs.twimg.com/profile_banners/18854457/1526137583</t>
  </si>
  <si>
    <t>https://pbs.twimg.com/profile_banners/18903165/1475082296</t>
  </si>
  <si>
    <t>https://pbs.twimg.com/profile_banners/973892651522166785/1522517080</t>
  </si>
  <si>
    <t>https://pbs.twimg.com/profile_banners/742028657615613953/1508235244</t>
  </si>
  <si>
    <t>https://pbs.twimg.com/profile_banners/39584114/1398267962</t>
  </si>
  <si>
    <t>https://pbs.twimg.com/profile_banners/174044007/1503062513</t>
  </si>
  <si>
    <t>https://pbs.twimg.com/profile_banners/1688187541/1455748389</t>
  </si>
  <si>
    <t>https://pbs.twimg.com/profile_banners/205117304/1543096670</t>
  </si>
  <si>
    <t>https://pbs.twimg.com/profile_banners/202590356/1533565228</t>
  </si>
  <si>
    <t>https://pbs.twimg.com/profile_banners/722592726/1547848718</t>
  </si>
  <si>
    <t>https://pbs.twimg.com/profile_banners/736185001457287169/1539735091</t>
  </si>
  <si>
    <t>https://pbs.twimg.com/profile_banners/3166017158/1509135106</t>
  </si>
  <si>
    <t>https://pbs.twimg.com/profile_banners/756791670914572288/1469268688</t>
  </si>
  <si>
    <t>https://pbs.twimg.com/profile_banners/1206145507/1545000937</t>
  </si>
  <si>
    <t>https://pbs.twimg.com/profile_banners/226310002/1521139334</t>
  </si>
  <si>
    <t>https://pbs.twimg.com/profile_banners/736879332321329152/1464521828</t>
  </si>
  <si>
    <t>https://pbs.twimg.com/profile_banners/75673231/1548686447</t>
  </si>
  <si>
    <t>https://pbs.twimg.com/profile_banners/874714397968650245/1528396303</t>
  </si>
  <si>
    <t>https://pbs.twimg.com/profile_banners/747040693/1544926138</t>
  </si>
  <si>
    <t>https://pbs.twimg.com/profile_banners/457973298/1546754628</t>
  </si>
  <si>
    <t>https://pbs.twimg.com/profile_banners/2660112860/1497957330</t>
  </si>
  <si>
    <t>https://pbs.twimg.com/profile_banners/2515557685/1404050375</t>
  </si>
  <si>
    <t>https://pbs.twimg.com/profile_banners/93782410/1400274875</t>
  </si>
  <si>
    <t>https://pbs.twimg.com/profile_banners/348923789/1513934329</t>
  </si>
  <si>
    <t>https://pbs.twimg.com/profile_banners/3177139460/1547734795</t>
  </si>
  <si>
    <t>https://pbs.twimg.com/profile_banners/917058346225684480/1509369076</t>
  </si>
  <si>
    <t>https://pbs.twimg.com/profile_banners/959178517228523521/1548268329</t>
  </si>
  <si>
    <t>https://pbs.twimg.com/profile_banners/106236526/1398359741</t>
  </si>
  <si>
    <t>https://pbs.twimg.com/profile_banners/705772915615211520/1524068793</t>
  </si>
  <si>
    <t>https://pbs.twimg.com/profile_banners/2893445801/1458132224</t>
  </si>
  <si>
    <t>https://pbs.twimg.com/profile_banners/935091154667876353/1511778384</t>
  </si>
  <si>
    <t>https://pbs.twimg.com/profile_banners/62952341/1534346495</t>
  </si>
  <si>
    <t>https://pbs.twimg.com/profile_banners/974146012016234496/1549404227</t>
  </si>
  <si>
    <t>https://pbs.twimg.com/profile_banners/17268874/1364847821</t>
  </si>
  <si>
    <t>https://pbs.twimg.com/profile_banners/19695907/1488423347</t>
  </si>
  <si>
    <t>https://pbs.twimg.com/profile_banners/3244504141/1515611118</t>
  </si>
  <si>
    <t>it</t>
  </si>
  <si>
    <t>hr</t>
  </si>
  <si>
    <t>http://abs.twimg.com/images/themes/theme1/bg.png</t>
  </si>
  <si>
    <t>http://abs.twimg.com/images/themes/theme14/bg.gif</t>
  </si>
  <si>
    <t>http://abs.twimg.com/images/themes/theme19/bg.gif</t>
  </si>
  <si>
    <t>http://abs.twimg.com/images/themes/theme9/bg.gif</t>
  </si>
  <si>
    <t>http://abs.twimg.com/images/themes/theme3/bg.gif</t>
  </si>
  <si>
    <t>http://abs.twimg.com/images/themes/theme16/bg.gif</t>
  </si>
  <si>
    <t>http://abs.twimg.com/images/themes/theme2/bg.gif</t>
  </si>
  <si>
    <t>http://abs.twimg.com/images/themes/theme12/bg.gif</t>
  </si>
  <si>
    <t>http://abs.twimg.com/images/themes/theme6/bg.gif</t>
  </si>
  <si>
    <t>http://pbs.twimg.com/profile_images/1088848814088302592/JeuCW7XI_normal.jpg</t>
  </si>
  <si>
    <t>http://pbs.twimg.com/profile_images/1091496447529213952/uf76HTVb_normal.jpg</t>
  </si>
  <si>
    <t>http://pbs.twimg.com/profile_images/1069143363327209472/WAQ_sq7A_normal.jpg</t>
  </si>
  <si>
    <t>http://pbs.twimg.com/profile_images/1068766202397249536/JhOC7fXu_normal.jpg</t>
  </si>
  <si>
    <t>http://pbs.twimg.com/profile_images/1078611234872672256/WyMo19OP_normal.jpg</t>
  </si>
  <si>
    <t>http://pbs.twimg.com/profile_images/741586823214968833/TwDideuB_normal.jpg</t>
  </si>
  <si>
    <t>http://pbs.twimg.com/profile_images/1083293821339926528/9eQW_IOH_normal.jpg</t>
  </si>
  <si>
    <t>http://pbs.twimg.com/profile_images/1057989083639791617/GkoAnQ5d_normal.jpg</t>
  </si>
  <si>
    <t>http://pbs.twimg.com/profile_images/423842728850759680/Up51DBGK_normal.jpeg</t>
  </si>
  <si>
    <t>http://pbs.twimg.com/profile_images/998871925781753856/ZQOhpDSP_normal.jpg</t>
  </si>
  <si>
    <t>http://pbs.twimg.com/profile_images/427750582/banner_normal.jpg</t>
  </si>
  <si>
    <t>http://pbs.twimg.com/profile_images/1061619432345100288/-9dXzZTP_normal.jpg</t>
  </si>
  <si>
    <t>http://pbs.twimg.com/profile_images/877858689922871299/OH5IOlQv_normal.jpg</t>
  </si>
  <si>
    <t>http://pbs.twimg.com/profile_images/688140202565476352/EvprkhJd_normal.jpg</t>
  </si>
  <si>
    <t>http://pbs.twimg.com/profile_images/847067137793495042/H3VYc-xp_normal.jpg</t>
  </si>
  <si>
    <t>http://pbs.twimg.com/profile_images/736879472750780416/_GsBKi2F_normal.jpg</t>
  </si>
  <si>
    <t>http://pbs.twimg.com/profile_images/1005142515564142592/5LFagGW2_normal.jpg</t>
  </si>
  <si>
    <t>http://pbs.twimg.com/profile_images/877122403125669889/Sa2riJ20_normal.jpg</t>
  </si>
  <si>
    <t>http://pbs.twimg.com/profile_images/1069637508932210689/QloaU2hx_normal.jpg</t>
  </si>
  <si>
    <t>http://pbs.twimg.com/profile_images/564511042416283648/ZTjphuDH_normal.png</t>
  </si>
  <si>
    <t>http://pbs.twimg.com/profile_images/506985389546938368/P8lHZLf7_normal.jpeg</t>
  </si>
  <si>
    <t>http://pbs.twimg.com/profile_images/959179243849682945/rjOnDzi2_normal.jpg</t>
  </si>
  <si>
    <t>http://pbs.twimg.com/profile_images/935092339139334144/6Vzhb_Zb_normal.jpg</t>
  </si>
  <si>
    <t>http://pbs.twimg.com/profile_images/63973398/ZC4U9863cr2_normal.JPG</t>
  </si>
  <si>
    <t>http://pbs.twimg.com/profile_images/73928251/Hope_Frank_2-08_normal.jpg</t>
  </si>
  <si>
    <t>Open Twitter Page for This Person</t>
  </si>
  <si>
    <t>https://twitter.com/francescociull4</t>
  </si>
  <si>
    <t>https://twitter.com/anastasiasmihai</t>
  </si>
  <si>
    <t>https://twitter.com/nodexl</t>
  </si>
  <si>
    <t>https://twitter.com/alison_iot</t>
  </si>
  <si>
    <t>https://twitter.com/jackcoleman219</t>
  </si>
  <si>
    <t>https://twitter.com/iot_recruiting</t>
  </si>
  <si>
    <t>https://twitter.com/worldtrendsinfo</t>
  </si>
  <si>
    <t>https://twitter.com/mikequindazzi</t>
  </si>
  <si>
    <t>https://twitter.com/marc_smith</t>
  </si>
  <si>
    <t>https://twitter.com/hudson_chatbots</t>
  </si>
  <si>
    <t>https://twitter.com/kimberl87759219</t>
  </si>
  <si>
    <t>https://twitter.com/motorcycletwitt</t>
  </si>
  <si>
    <t>https://twitter.com/bigdata_joe</t>
  </si>
  <si>
    <t>https://twitter.com/softnet_search</t>
  </si>
  <si>
    <t>https://twitter.com/machine_ml</t>
  </si>
  <si>
    <t>https://twitter.com/claire_harris82</t>
  </si>
  <si>
    <t>https://twitter.com/clark_robotics</t>
  </si>
  <si>
    <t>https://twitter.com/was3210</t>
  </si>
  <si>
    <t>https://twitter.com/ronald_vanloon</t>
  </si>
  <si>
    <t>https://twitter.com/smr_foundation</t>
  </si>
  <si>
    <t>https://twitter.com/connectedaction</t>
  </si>
  <si>
    <t>https://twitter.com/pd_mobileapps</t>
  </si>
  <si>
    <t>https://twitter.com/chengningy</t>
  </si>
  <si>
    <t>https://twitter.com/nodexl_mktng</t>
  </si>
  <si>
    <t>https://twitter.com/gabrielacmourao</t>
  </si>
  <si>
    <t>https://twitter.com/chenxiaoyan17</t>
  </si>
  <si>
    <t>https://twitter.com/m_i_ananse</t>
  </si>
  <si>
    <t>https://twitter.com/angelhealthtech</t>
  </si>
  <si>
    <t>https://twitter.com/khamisambusaidi</t>
  </si>
  <si>
    <t>https://twitter.com/strategicplanet</t>
  </si>
  <si>
    <t>https://twitter.com/social_molly</t>
  </si>
  <si>
    <t>https://twitter.com/guidokerkhof</t>
  </si>
  <si>
    <t>https://twitter.com/bigdataexpo</t>
  </si>
  <si>
    <t>https://twitter.com/cloudexpo</t>
  </si>
  <si>
    <t>https://twitter.com/devopssummit</t>
  </si>
  <si>
    <t>https://twitter.com/harry_robots</t>
  </si>
  <si>
    <t>https://twitter.com/deb_kumar_c</t>
  </si>
  <si>
    <t>https://twitter.com/magnifyk</t>
  </si>
  <si>
    <t>https://twitter.com/ghantyprasenjit</t>
  </si>
  <si>
    <t>https://twitter.com/andrekerygma</t>
  </si>
  <si>
    <t>https://twitter.com/s_galimberti</t>
  </si>
  <si>
    <t>https://twitter.com/iotnewsportal</t>
  </si>
  <si>
    <t>https://twitter.com/claudiomkd</t>
  </si>
  <si>
    <t>https://twitter.com/haroldsinnott</t>
  </si>
  <si>
    <t>https://twitter.com/timelybooks</t>
  </si>
  <si>
    <t>https://twitter.com/terence_mills</t>
  </si>
  <si>
    <t>https://twitter.com/helene_wpli</t>
  </si>
  <si>
    <t>https://twitter.com/jbarbosapr</t>
  </si>
  <si>
    <t>https://twitter.com/startupshireme</t>
  </si>
  <si>
    <t>https://twitter.com/gmacscotland</t>
  </si>
  <si>
    <t>https://twitter.com/infopronetwork</t>
  </si>
  <si>
    <t>https://twitter.com/dmalert</t>
  </si>
  <si>
    <t>https://twitter.com/rodrigonunesca6</t>
  </si>
  <si>
    <t>https://twitter.com/enricomolinari</t>
  </si>
  <si>
    <t>https://twitter.com/personalautodm</t>
  </si>
  <si>
    <t>https://twitter.com/girardmaxime33</t>
  </si>
  <si>
    <t>https://twitter.com/theiotwarehouse</t>
  </si>
  <si>
    <t>https://twitter.com/smnewsdaily</t>
  </si>
  <si>
    <t>https://twitter.com/5herrycxz</t>
  </si>
  <si>
    <t>https://twitter.com/sophie_icbp</t>
  </si>
  <si>
    <t>https://twitter.com/katypearce</t>
  </si>
  <si>
    <t>https://twitter.com/ianknowlson</t>
  </si>
  <si>
    <t>https://twitter.com/socialmediavia</t>
  </si>
  <si>
    <t>https://twitter.com/vitoshamedia</t>
  </si>
  <si>
    <t>https://twitter.com/combat_cyber</t>
  </si>
  <si>
    <t>https://twitter.com/jannajoceli</t>
  </si>
  <si>
    <t>https://twitter.com/inovamedialab</t>
  </si>
  <si>
    <t>https://twitter.com/digitalspacelab</t>
  </si>
  <si>
    <t>https://twitter.com/_innovascape</t>
  </si>
  <si>
    <t>https://twitter.com/eudyzerpa</t>
  </si>
  <si>
    <t>https://twitter.com/virginiakelly78</t>
  </si>
  <si>
    <t>https://twitter.com/benbendc</t>
  </si>
  <si>
    <t>https://twitter.com/hopefrank</t>
  </si>
  <si>
    <t>https://twitter.com/archonsec</t>
  </si>
  <si>
    <t>francescociull4
5K Followers! Thank to all my life
inspiration @sirajraval @elonmusk
@jblefevre60 @data_nerd @digitalcloudgal
@evankirstel @grattongirl @antgrasso
@kelseyhightower @RedHat @jblefevre60
@kuriharan @MikeQuindazzi @TamaraMcCleary
@nodexl @Ronald_vanLoon @BiIIionMinds
https://t.co/ZPs6ZzxKux</t>
  </si>
  <si>
    <t>anastasiasmihai
@fischman_david @DocSavageTJU @rladeiraslopes
@Twitter @rafavidalperez @rahatheart1
@DrMarthaGulati @CE_Guerreiro @CMichaelGibson
@PeriscopeCo Suggestions: -connecting
ppl who would likely never have
met or taken many yrs -not sure
if you have seen great read @gmacscotland:
What healthcare workers can learn
from Twitter via green spaghetti
junctions https://t.co/IGxnbqyUDD
&amp;amp; showing one of his NodeXL
plots_xD83D__xDC4C_ https://t.co/wHH8lFOy93</t>
  </si>
  <si>
    <t>nodexl
@LorenzoDelpani @MikeQuindazzi
@daviddoughty @dinamedland @MPBorman
@StandardEthics @CarolNDrake1 @ToGovern
@DirectorsBoards @HarvardCorpGov
@wef This is a good backgrounder
on social media network analysis:
https://t.co/6ltqjwyKr1 #NodeXL
#SNA</t>
  </si>
  <si>
    <t>alison_iot
6 Types of #Twitter #SocialMedia
Networks [#INFOGRAPHICS] by @nodexl
#InternetOfThings #DigitalMarketing
#Analytics #DataScience #tech #startups
#DataScientists #SocialNetworks
#RT Cc: @MikeQuindazzi @ravikikan
@Fisher85M #DeepLearning #IoT #BigData
#infographic MT: @mi https://t.co/fNik7HSICa</t>
  </si>
  <si>
    <t>jackcoleman219
Data Scientist Influencers @machinelearn_d
@ronald_vanloon @kirkdborne @mikequindazzi
@ahmedjr_16 @kdnuggets @orcanintell
@ansonmccade @tamaramccleary @tsundu_mak
Top hashtags: #datascientist #datascience
#ai #machinelearning #bigdata #IoT
via @NodeXL https://t.co/li4XAiTzye</t>
  </si>
  <si>
    <t>iot_recruiting
RT @Softnet_Search: 6 Types of
#Twitter #SocialMedia Networks
[#INFOGRAPHICS] by @nodexl #InternetOfThings
#DigitalMarketing #Analytics…</t>
  </si>
  <si>
    <t>worldtrendsinfo
Top #ArtificialIntelligence OR
#AI influencers to follow via @nodexl
https://t.co/7VAAHTW4lY @mikequindazzi
@ipfconline1 @ronald_vanloon @alvinfoo
@spirosmargaris @conkers3 @thechrischua
@userexperienceu @antgrasso @cyainz
Top hashtags: #ai #iot #bigdata
#Di https://t.co/xtF0vU5XQx</t>
  </si>
  <si>
    <t>mikequindazzi
RT @docassar: NodeXL via NodeXL
https://t.co/YWOX4Fd6FA @nodexl
@statmaven @docassar @marc_smith
@gmacscotland @mikequindazzi @fmfrancoise…</t>
  </si>
  <si>
    <t>marc_smith
RT @benbendc: Beautiful &amp;amp; revealing
cover graphic for our @PNASNews
Special Feature on Creativity &amp;amp;
Collaboration https://t.co/R1tcf4ElsT
T…</t>
  </si>
  <si>
    <t>hudson_chatbots
6 Types of Twitter Social Media
Networks [#INFOGRAPHICS] by @nodexl
| #IoT #InternetOfThings #DigitalMarketing
#BigData #Analytics #DataScience
#DataScientists #SocialNetworks
#RT Cc: @MikeQuindazzi CC @mikequindazzi
#BigData #MachineLearning #AI #IoT
#infographic #DeepL https://t.co/O3ENNn7s12</t>
  </si>
  <si>
    <t>kimberl87759219
RT @AngelHealthTech: Social network
analysis is the process of investigating
social structures through the use
of networks and graph theory…</t>
  </si>
  <si>
    <t>motorcycletwitt
6 Types of Twitter Social Media
Networks [#INFOGRAPHICS] by @nodexl
| #IoT #InternetOfThings #DigitalMarketing
#BigData #Analytics #DataScience
#DataScientists #SocialNetworks
#RT Cc: @MikeQuindazzi CC @mikequindazzi
#BigData #MachineLearning #AI #IoT
#infographic cc @mi https://t.co/zwQVUjIAIC</t>
  </si>
  <si>
    <t>bigdata_joe
RT @clark_robotics: 6 Types of
Twitter Social Media Networks [#INFOGRAPHICS]
by @nodexl | #IoT #InternetOfThings
#DigitalMarketing #BigDa…</t>
  </si>
  <si>
    <t>softnet_search
RT @hudson_chatbots: Top #Influencers
#IoT (#InternetOfThings) via @nodexl
@evankirstel @UserExperienceU @grattonboy
@MikeQuindazzi @Ronald_vanLoon
@Fisher85M @RachelM55821874 @HaroldSinnott
@ProducToken Top hashtags: #iot
#ai #bigdata #blockchain #de… https://t.co/8FMx2B0j5t</t>
  </si>
  <si>
    <t>machine_ml
RT @jackcoleman219: Data Scientist
Influencers @machinelearn_d @ronald_vanloon
@kirkdborne @mikequindazzi @ahmedjr_16
@kdnuggets @orcaninte…</t>
  </si>
  <si>
    <t>claire_harris82
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t>
  </si>
  <si>
    <t>clark_robotics
6 Types of Twitter Social Media
Networks [#INFOGRAPHICS] by @nodexl
| #IoT #InternetOfThings #DigitalMarketing
#BigData #Analytics #DataScience
#DataScientists #SocialNetworks
#RT Cc: @MikeQuindazzi CC @mikequindazzi
#BigData #MachineLearning #AI #IoT
#infographic #DeepL https://t.co/xpB7KGZ5Yw</t>
  </si>
  <si>
    <t>was3210
@iNOVAmedialab @nodexl @DigitalSpaceLab
Nice work Harald!</t>
  </si>
  <si>
    <t>ronald_vanloon
Meet the Top #Influencers: Top
10 Vertices, Ranked by Betweenness
Centrality by @nodexl | Read more:
https://t.co/hALFoXuTUZ #IoT #InternetofThings
#ArtificialIntelligence #AI #BigData
#DataAnalytics #MachineLearning
#ML #MWC19 #RT Cc: @evankirstel
https://t.co/2CfqgRmobZ https://t.co/DvsWYczHRk</t>
  </si>
  <si>
    <t>smr_foundation
#NSCW19 via NodeXL https://t.co/lKUwHeqgOM
@ascatweets @nacac @usedgov @drneilgupta
@sandraloganphd @supt_hoffman @reachhigher
@atl_counselors @schenhayes @educatein
Top hashtags: #nscw19 #schoolcounselors
#schoolcounselor #scchat #reachhigher
#scoy19 #sccrowd #sb1344</t>
  </si>
  <si>
    <t>connectedaction
#csr via NodeXL https://t.co/SO9LoVG6U7
@wiweck @forbes @saytrees_ind @fbaddache
@csr_leroymerlin @sustainbrands
@wef @rascheandreas @thecsrjournal
@socentlive Top hashtags: #csr
#sustainability #esg #sdgs #green
#socialimpact #leadership #prnewswire
#ethics #business</t>
  </si>
  <si>
    <t>pd_mobileapps
RT @alison_iot: RT @mas06706465:
RT @Harry_Robots: 6 Types of Twitter
Social Media Networks [#INFOGRAPHICS]
by @nodexl | #IoT #InternetOf…</t>
  </si>
  <si>
    <t>chengningy
#hkumsba#hkuisad useful link to
do words analysis~ https://t.co/FgciZ6WoP9
you can use this to create great
plots~@brainsparkz @JunxueZ @zengzeng688
@YiqunLi3 @GuangshuoNiu @NodeXL_Mktng
https://t.co/oH9yMDTQwy</t>
  </si>
  <si>
    <t>nodexl_mktng
BrandBowl via NodeXL https://t.co/r4Yu8oHe0s
@juiceboxca @juliaangelenpr @rachelsemp
@budlight @twisttweets @adweek
@warjesseagle @google @oscartrelles
@kfreberg Top hashtags: #brandbowl
#adbowl #superbowl #superbowlads
#brandbowl53 #sbliii #superbowl53
#superbowlliii</t>
  </si>
  <si>
    <t>gabrielacmourao
Twitter analysis using #NodeXL
#hkumsba @ChenXiaoyan17 @M_I_Ananse
https://t.co/xrWQtTkPnx</t>
  </si>
  <si>
    <t>chenxiaoyan17
RT @gabrielacmourao: Twitter analysis
using #NodeXL #hkumsba @ChenXiaoyan17
@M_I_Ananse https://t.co/xrWQtTkPnx</t>
  </si>
  <si>
    <t>m_i_ananse
RT @gabrielacmourao: Twitter analysis
using #NodeXL #hkumsba @ChenXiaoyan17
@M_I_Ananse https://t.co/xrWQtTkPnx</t>
  </si>
  <si>
    <t>angelhealthtech
RT @PD_MobileApps: 6 Types of #Twitter
#SocialMedia Networks [#INFOGRAPHICS]
by @nodexl #InternetOfThings #DigitalMarketing
#Analytics #…</t>
  </si>
  <si>
    <t>khamisambusaidi
تحليل #عمان_2040 عن طريق #NodeXL
https://t.co/lM6iH8aRO5 الحسابات
المؤثرة @2040_om @vasvnxq5jbkoprf
@no3lii9… https://t.co/F3qwRfoz3u</t>
  </si>
  <si>
    <t>strategicplanet
RT @was3210: New event for 2019!!!
*Social Media &amp;amp; Digital Humanities:
Methods/Approaches For Social Scientists*
Learn about key methodolog…</t>
  </si>
  <si>
    <t>social_molly
RT @nodexl: corpgov via NodeXL
https://t.co/RGZOfOaKrE @daviddoughty
@mikequindazzi @dinamedland @mpborman
@standardethics @carolndrake1 @t…</t>
  </si>
  <si>
    <t>guidokerkhof
6 Types of Twitter #SocialMedia
Networks [#INFOGRAPHICS] by @nodexl
| #IoT #DigitalMarketing #BigData
#Analytics #DataScience #DataScientists
| Cc: @MikeQuindazzi RT @Social_Molly
https://t.co/WZSNxxCsla</t>
  </si>
  <si>
    <t>bigdataexpo
RT @CloudExpo: @nodexl We’re named
the top Data Center influencer
in the world ! #DataCenter https://t.co/RPE272Q1k3</t>
  </si>
  <si>
    <t>cloudexpo
RT @CloudExpo: @nodexl We’re named
the top Data Center influencer
in the world ! #DataCenter https://t.co/RPE272Q1k3</t>
  </si>
  <si>
    <t>devopssummit
RT @CloudExpo: @nodexl We’re named
the top Data Center influencer
in the world ! #DataCenter https://t.co/RPE272Q1k3</t>
  </si>
  <si>
    <t>harry_robots
RT @WorldTrendsInfo: 6 Types of
#Twitter #SocialMedia Networks
[#INFOGRAPHICS] by @nodexl #InternetOfThings
#DigitalMarketing #Analytics…</t>
  </si>
  <si>
    <t>deb_kumar_c
It's honoured to be in the rank
list. Thanks to @nodexl . Really
appreciate. https://t.co/Qzz99AuNSk</t>
  </si>
  <si>
    <t>magnifyk
RT @deb_kumar_c: It's honoured
to be in the rank list. Thanks
to @nodexl . Really appreciate.
https://t.co/Qzz99AuNSk</t>
  </si>
  <si>
    <t>ghantyprasenjit
6 Types of Twitter Social Media
Networks [#INFOGRAPHICS] by @nodexl
| #IoT #InternetOfThings #DigitalMarketing
#BigData #Analytics #DataScience
#DataScientists #SocialNetworks
#RT Cc: @MikeQuindazzi CC @mikequindazzi
#BigData #MachineLearning #AI #IoT
#infographic #DeepL https://t.co/7efwgdn2Xv</t>
  </si>
  <si>
    <t>andrekerygma
Grafo semântico de 50 mil tweets
a respeito do eclipse. #r #rstudio
#eclipse #EclipseLunar #graph #ibpad
#nodexl https://t.co/oG8K1pSUuM</t>
  </si>
  <si>
    <t>s_galimberti
6 Types of #Twitter #SocialMedia
Networks [#INFOGRAPHICS] by @nodexl
#InternetOfThings #DigitalMarketing
#Analytics #DataScience #tech #startups
#DataScientists #SocialNetworks
#RT Cc: @MikeQuindazzi @ravikikan
@Fisher85M #DeepLearning #IoT #BigData
#infographic MT: @mi https://t.co/i9lMcE206I</t>
  </si>
  <si>
    <t>iotnewsportal
RT @disruptives_: RT @Ronald_vanLoon:
Meet the Top #Influencers: Top
10 Vertices, Ranked by Betweenness
Centrality… https://t.co/8xaXCij8rf</t>
  </si>
  <si>
    <t>claudiomkd
RT docassar: NodeXL via NodeXL
https://t.co/ugxAVxCilc nodexl
statmaven docassar marc_smith gmacscotland
mikequinda… https://t.co/Bc3vXOOGcQ</t>
  </si>
  <si>
    <t>haroldsinnott
@nodexl @RickKing16 @TheFuturist007
@tipatat @Grigortw @evankirstel
@researchmrx @VREALofficial @Sketchfab
@DigitalDoctorNL #VR via NodeXL
https://t.co/R2LEl5u1f2 2/2/19
@rickking16 @thefuturist007 @tipatat
@grigortw @evankirstel @researchmrx
@vrealofficial @haroldsinnott @sketchfab
@digitaldoctornl Top hashtags:
#vr #ar #virtualreality #ai #iot
#mixedreality #tech #3d #mr #blockchain
https://t.co/VHvpbZUGGJ</t>
  </si>
  <si>
    <t>timelybooks
Here is the latest book from PaperBackSwap!
Details are here:https://t.co/sPVCljuc0t
https://t.co/N2iko8JVlY</t>
  </si>
  <si>
    <t>terence_mills
Data Visualization: What It Is,
Why It’s Important &amp;amp; How to
Use It for SEO #AI #AIio #BigData
#ML #NLU #Iot https://t.co/Uh01htQ9Vq
CC: @nodexl @pbouillaud @PatrickGunz_CH
@pmddomingos @pierrepinna @RebekahRadice
@CrowdCween https://t.co/7OEYWAmnED</t>
  </si>
  <si>
    <t>helene_wpli
RT @helene_wpli: Top 10 #influencers
on #FutureofWork Awesome group
of leaders &amp;amp; friends! Thanks
@nodexl _xD83D__xDC4D_ https://t.co/WETnrVR3RY
@Harol…</t>
  </si>
  <si>
    <t>jbarbosapr
RT @JBarbosaPR: TOP Accounts #custserv
via @NodeXL @JBarbosaPR Feb/18
https://t.co/72PzhN5z23 @marshacollier
@hm_custserv @billquiseng @ar…</t>
  </si>
  <si>
    <t>startupshireme
RT @Combat_Cyber: @hudson_chatbots
@Social_Molly @nodexl @MikeQuindazzi
@ravikikan @Fisher85M @mi https://t.co/oQIzUo7ZNS</t>
  </si>
  <si>
    <t>gmacscotland
RT @AnastasiaSMihai: @fischman_david
@DocSavageTJU @rladeiraslopes @Twitter
@rafavidalperez @rahatheart1 @DrMarthaGulati
@CE_Guerreiro @CMi…</t>
  </si>
  <si>
    <t>infopronetwork
IAM Platform Curated Retweet: Via:
https://t.co/pGOWF9JBXU Top #futureofwork
hashtags 1-#robotics 2-#robots
3-#ai 4-#jobsforrobots 5-#automation
6-#hr 7-#jobs via nodexl MikeQuindazzi
https://t.co/IXGE15U0Fz #IAMPlatform
#TopInfluence #ArtificialIntelligence</t>
  </si>
  <si>
    <t>dmalert
RT @MotorcycleTwitt: 6 kinds of
Twitter #SocialMedia Networks &amp;gt;&amp;gt;
@nodexl @ConnectedAction via @marc_smith
@MikeQuindazzi &amp;gt;&amp;gt; #DigitalMarketing
#IoT #BigData #DataAnalytics #DataViz
#DataScience #Influencer &amp;gt;&amp;gt;
https://t.co/TyDx2o86fr pic.twitter.c
HT: Kim… https://t.co/cMHEedAMWc</t>
  </si>
  <si>
    <t>rodrigonunesca6
RT @marc_smith: Video: talk in
NYC @ Personal Democracy Forum
2015: Network Mapping the Ecosystem
#NodeXL #SMRF #SNA #socialmedia
http://t.…</t>
  </si>
  <si>
    <t>enricomolinari
I'm proud! Congrats to all op10
global #influencers on #mhealth
⏩ NodeXL https://t.co/h7TbIxeoSB
@datadrivencare… https://t.co/FRlQObFjyV</t>
  </si>
  <si>
    <t>personalautodm
RT @kimberl87759219: RT @jackcoleman219:
6 Types of Twitter Social Media
Networks [#INFOGRAPHICS] by @nodexl
| #IoT #InternetOfThings #DigitalMarketing
#BigData #Analytics #DataScience
#DataScientists #SocialNetworks
#RT Cc: @MikeQuindazzi CC @mikequ…
https://t.co/yGYMptfSBD</t>
  </si>
  <si>
    <t>girardmaxime33
RT docassar: NodeXL via NodeXL
https://t.co/Wt45I1ULhr nodexl
statmaven docassar marc_smith gmacscotland
mikequindazzi fmfrancoise chidambara09
smr_foundation edtech_stories Top
hashtags: #infographics #internetofthings
#digitalmarketing #socialmedia
#twitter #analytics</t>
  </si>
  <si>
    <t>theiotwarehouse
RT nodexl: #VR via NodeXL https://t.co/UU1zGoUvBs
thefuturist007 annadreambrush ronald_vanloon
skarredghost clockwo… https://t.co/cRh1QFJHDu</t>
  </si>
  <si>
    <t>smnewsdaily
RT @JBarbosaPR: TOP #SOCIALSELLING
Accounts Jan 2019 via @NodeXL @JBarbosaPR
https://t.co/9XIUjmPBxx @straqr
@timothy_hughes @mikeschiemer @digitalleadersa
@govengreso @m_3jr @jbarbosapr
@arkangelscrap @micadam @retailmeeting
Top hashtags: #socialse… https://t.co/5hgLtDYK9y</t>
  </si>
  <si>
    <t>5herrycxz
RT @sophie_ICBP: And now the NodeXL
analysis of the powerful medical
superconnectors!!!! https://t.co/TX83J8FhUD</t>
  </si>
  <si>
    <t>sophie_icbp
And now the NodeXL analysis of
the powerful medical superconnectors!!!!
https://t.co/TX83J8FhUD</t>
  </si>
  <si>
    <t>katypearce
@marc_smith #nodexl #usedbook https://t.co/HPMnwvkb8R</t>
  </si>
  <si>
    <t>ianknowlson
@JBarbosaPR @Onalytica @nodexl
@antgrasso @TamaraMcCleary @imoyse
@Taz_Onalytica @ahmedjr_16 @HansLak
@HaroldSinnott @HansMichielscom
@Tiffani_Bova @TopCyberNews @MeghanMBiro
Thanks Jan - #proud and humbled
to be in such esteemed company
https://t.co/umwTpGAmuH</t>
  </si>
  <si>
    <t>socialmediavia
Check out Analyzing Social Media
Networks with NodeXL : Insights
from a Connected World by https://t.co/q7QpErGaB7
#Socialmedia #Smm https://t.co/92360WhKqy</t>
  </si>
  <si>
    <t>vitoshamedia
RT @MotorcycleTwitt: Social network
analysis is the process of investigating
social structures through the use
of n… https://t.co/sqmquqKPdF</t>
  </si>
  <si>
    <t>combat_cyber
@hudson_chatbots @Social_Molly
@nodexl @MikeQuindazzi @ravikikan
@Fisher85M @mi https://t.co/9hvubisRnN</t>
  </si>
  <si>
    <t>jannajoceli
Experimenting @nodexl to read possible
personalized results from Google
Play Store #smartdatasprint https://t.co/rdtLPRKYls</t>
  </si>
  <si>
    <t>inovamedialab
In the third day of #smartdatasprint
we had group work and more practical
labs: visual content analysis with
Google… https://t.co/wg0qrHcoye</t>
  </si>
  <si>
    <t>digitalspacelab
RT @JannaJoceli: Experimenting
@nodexl to read possible personalized
results from Google Play Store
#smartdatasprint https://t.co/rdtLPRKYls</t>
  </si>
  <si>
    <t>_innovascape
via @helene_wpli _xD83C__xDD95__xD83D__xDD1D_10 #influencers
_xD83C__xDFC6_ on #DigitalTransformation #fintech
Thanks @nodexl _xD83D__xDC4D_https://t.co/VkWM5CUlhQ
@UserExperienceU @Fisher85M @paradigminov8
@ubinetus @MikeQuindazzi @alvinfoo
@helene_wpli @nGage_ETx @mvollmer1
https://t.co/xsHc9sW22n… https://t.co/a4TuIZcVY7</t>
  </si>
  <si>
    <t>eudyzerpa
RT Fisher85M "RT helene_wpli: _xD83C__xDD95__xD83D__xDD1D_10
#influencers _xD83C__xDFC6_ on #DigitalTransformation
#fintech Thanks nodexl _xD83D__xDC4D_ https://t.co/FX3lGMl8Zu
sectest9 UserExperienceU Fisher85M
paradigminov8 ubinetus MikeQuindazzi
alvinfoo helene_wpli nGage_ETx
mvollmer1 https://t.co/lZG1l1p0eb"</t>
  </si>
  <si>
    <t>virginiakelly78
RT: ✨@MikeQuindazzi #industry40
via @NodeXL https://t.co/wutUsQQLFP
@iiot_world @fisher85m @evankirstel
@rajat_shrimal @mikequindazzi @hannover_messe
@alevergara78 @usinedufutur40 @ronald_vanloon
@productoken Top hashtags: #industry40
#iot #ai #bigdata #iiot p https://t.co/onMN4YvkgE</t>
  </si>
  <si>
    <t>benbendc
Beautiful &amp;amp; revealing cover
graphic for our @PNASNews Special
Feature on Creativity &amp;amp; Collaboration
https://t.co/R1tcf4ElsT Thanks
to the brilliant &amp;amp; hard work
of @scottdempwolf using @nodexl
@hcil_umd @umdcs @UMDscience @UMDResearch
https://t.co/VVEXKzZYPS</t>
  </si>
  <si>
    <t>hopefrank
Top #Influencers: Top 10 Vertices,
Ranked by Betweenness Centrality
@nodexl RT @Ronald_vanLoon https://t.co/xz5AhXwfe8
#IoT #InternetofThings #ML #ArtificialIntelligence
#AI #BigData #DataAnalytics #MachineLearning
#wef19 Cc: @evankirstel https://t.co/WeKzWBxhJj
https://t.co/4MGZkkkvHd</t>
  </si>
  <si>
    <t>archonsec
@JBarbosaPR @nodexl @MarshaCollier
@hm_custserv @billquiseng @ipfconline1
@Forbes @drnatalie @Hyken @nytimes
@AndrewinContact Jan @JBarbosaPR
https://t.co/kNgZA4AAdu</t>
  </si>
  <si>
    <t>V2</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</si>
  <si>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</si>
  <si>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</si>
  <si>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</si>
  <si>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</si>
  <si>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</si>
  <si>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</si>
  <si>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</si>
  <si>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</si>
  <si>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</si>
  <si>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</si>
  <si>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</si>
  <si>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</si>
  <si>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</si>
  <si>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</si>
  <si>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</si>
  <si>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</si>
  <si>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</si>
  <si>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</si>
  <si>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</si>
  <si>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</si>
  <si>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</si>
  <si>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</si>
  <si>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</si>
  <si>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</si>
  <si>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</si>
  <si>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</si>
  <si>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</si>
  <si>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</si>
  <si>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</si>
  <si>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</si>
  <si>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</si>
  <si>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</si>
  <si>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</si>
  <si>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</si>
  <si>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</si>
  <si>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</si>
  <si>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</si>
  <si>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</si>
  <si>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</si>
  <si>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</si>
  <si>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</si>
  <si>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</si>
  <si>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</si>
  <si>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</si>
  <si>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</si>
  <si>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</si>
  <si>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G46</t>
  </si>
  <si>
    <t>G47</t>
  </si>
  <si>
    <t>G48</t>
  </si>
  <si>
    <t>G49</t>
  </si>
  <si>
    <t>G50</t>
  </si>
  <si>
    <t>G51</t>
  </si>
  <si>
    <t>G52</t>
  </si>
  <si>
    <t>G53</t>
  </si>
  <si>
    <t>G54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</si>
  <si>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</si>
  <si>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</si>
  <si>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</si>
  <si>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</si>
  <si>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</si>
  <si>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</si>
  <si>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</si>
  <si>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</si>
  <si>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</si>
  <si>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</si>
  <si>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</si>
  <si>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</si>
  <si>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</si>
  <si>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</si>
  <si>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</si>
  <si>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</si>
  <si>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</si>
  <si>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</si>
  <si>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</si>
  <si>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</si>
  <si>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</si>
  <si>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</si>
  <si>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1.0.1.408</t>
  </si>
  <si>
    <t>Word</t>
  </si>
  <si>
    <t>Words in Sentiment List#1: Positive</t>
  </si>
  <si>
    <t>Words in Sentiment List#2: Negative</t>
  </si>
  <si>
    <t>Words in Sentiment List#3: Your list of keywords</t>
  </si>
  <si>
    <t>Non-categorized Words</t>
  </si>
  <si>
    <t>Total Words</t>
  </si>
  <si>
    <t>cc</t>
  </si>
  <si>
    <t>networks</t>
  </si>
  <si>
    <t>digitalmarketing</t>
  </si>
  <si>
    <t>internetofthings</t>
  </si>
  <si>
    <t>types</t>
  </si>
  <si>
    <t>infographic</t>
  </si>
  <si>
    <t>datascientists</t>
  </si>
  <si>
    <t>socialnetworks</t>
  </si>
  <si>
    <t>gt</t>
  </si>
  <si>
    <t>tech</t>
  </si>
  <si>
    <t>deeplearning</t>
  </si>
  <si>
    <t>startups</t>
  </si>
  <si>
    <t>mt</t>
  </si>
  <si>
    <t>social</t>
  </si>
  <si>
    <t>machinelearning</t>
  </si>
  <si>
    <t>media</t>
  </si>
  <si>
    <t>top</t>
  </si>
  <si>
    <t>deepl</t>
  </si>
  <si>
    <t>analysis</t>
  </si>
  <si>
    <t>hashtags</t>
  </si>
  <si>
    <t>dataanalytics</t>
  </si>
  <si>
    <t>dataviz</t>
  </si>
  <si>
    <t>influencer</t>
  </si>
  <si>
    <t>network</t>
  </si>
  <si>
    <t>use</t>
  </si>
  <si>
    <t>graph</t>
  </si>
  <si>
    <t>process</t>
  </si>
  <si>
    <t>investigating</t>
  </si>
  <si>
    <t>structures</t>
  </si>
  <si>
    <t>through</t>
  </si>
  <si>
    <t>theory</t>
  </si>
  <si>
    <t>data</t>
  </si>
  <si>
    <t>10</t>
  </si>
  <si>
    <t>thanks</t>
  </si>
  <si>
    <t>ml</t>
  </si>
  <si>
    <t>read</t>
  </si>
  <si>
    <t>amp</t>
  </si>
  <si>
    <t>more</t>
  </si>
  <si>
    <t>smm</t>
  </si>
  <si>
    <t>blockchain</t>
  </si>
  <si>
    <t>link</t>
  </si>
  <si>
    <t>now</t>
  </si>
  <si>
    <t>powerful</t>
  </si>
  <si>
    <t>medical</t>
  </si>
  <si>
    <t>superconnectors</t>
  </si>
  <si>
    <t>mikequind</t>
  </si>
  <si>
    <t>visualization</t>
  </si>
  <si>
    <t>digital</t>
  </si>
  <si>
    <t>artificial</t>
  </si>
  <si>
    <t>intelligence</t>
  </si>
  <si>
    <t>using</t>
  </si>
  <si>
    <t>digitaltransformation</t>
  </si>
  <si>
    <t>ranked</t>
  </si>
  <si>
    <t>jan</t>
  </si>
  <si>
    <t>insights</t>
  </si>
  <si>
    <t>datascientist</t>
  </si>
  <si>
    <t>aiio</t>
  </si>
  <si>
    <t>nlu</t>
  </si>
  <si>
    <t>vertices</t>
  </si>
  <si>
    <t>betweenness</t>
  </si>
  <si>
    <t>centrality</t>
  </si>
  <si>
    <t>cybersecurity</t>
  </si>
  <si>
    <t>2019</t>
  </si>
  <si>
    <t>infosec</t>
  </si>
  <si>
    <t>connecteddevices</t>
  </si>
  <si>
    <t>connectivity</t>
  </si>
  <si>
    <t>pic</t>
  </si>
  <si>
    <t>great</t>
  </si>
  <si>
    <t>map</t>
  </si>
  <si>
    <t>eclipse</t>
  </si>
  <si>
    <t>re</t>
  </si>
  <si>
    <t>named</t>
  </si>
  <si>
    <t>center</t>
  </si>
  <si>
    <t>millennials</t>
  </si>
  <si>
    <t>impact</t>
  </si>
  <si>
    <t>job</t>
  </si>
  <si>
    <t>follow</t>
  </si>
  <si>
    <t>analyzing</t>
  </si>
  <si>
    <t>connected</t>
  </si>
  <si>
    <t>scientist</t>
  </si>
  <si>
    <t>pro</t>
  </si>
  <si>
    <t>practical</t>
  </si>
  <si>
    <t>accounts</t>
  </si>
  <si>
    <t>ianljones98</t>
  </si>
  <si>
    <t>robotics</t>
  </si>
  <si>
    <t>automation</t>
  </si>
  <si>
    <t>jobs</t>
  </si>
  <si>
    <t>kinds</t>
  </si>
  <si>
    <t>menu</t>
  </si>
  <si>
    <t>50</t>
  </si>
  <si>
    <t>day</t>
  </si>
  <si>
    <t>list</t>
  </si>
  <si>
    <t>such</t>
  </si>
  <si>
    <t>experimenting</t>
  </si>
  <si>
    <t>possible</t>
  </si>
  <si>
    <t>personalized</t>
  </si>
  <si>
    <t>results</t>
  </si>
  <si>
    <t>play</t>
  </si>
  <si>
    <t>store</t>
  </si>
  <si>
    <t>check</t>
  </si>
  <si>
    <t>out</t>
  </si>
  <si>
    <t>banking</t>
  </si>
  <si>
    <t>di</t>
  </si>
  <si>
    <t>virtualreality</t>
  </si>
  <si>
    <t>mixedreality</t>
  </si>
  <si>
    <t>mikequindazz</t>
  </si>
  <si>
    <t>co</t>
  </si>
  <si>
    <t>meet</t>
  </si>
  <si>
    <t>extraction</t>
  </si>
  <si>
    <t>harald</t>
  </si>
  <si>
    <t>meier</t>
  </si>
  <si>
    <t>copy</t>
  </si>
  <si>
    <t>motorcycletwi</t>
  </si>
  <si>
    <t>interactive</t>
  </si>
  <si>
    <t>19</t>
  </si>
  <si>
    <t>labs</t>
  </si>
  <si>
    <t>thank</t>
  </si>
  <si>
    <t>awesome</t>
  </si>
  <si>
    <t>group</t>
  </si>
  <si>
    <t>conference</t>
  </si>
  <si>
    <t>many</t>
  </si>
  <si>
    <t>robots</t>
  </si>
  <si>
    <t>jobsforrobots</t>
  </si>
  <si>
    <t>deeplear</t>
  </si>
  <si>
    <t>best</t>
  </si>
  <si>
    <t>learn</t>
  </si>
  <si>
    <t>plots</t>
  </si>
  <si>
    <t>buddha</t>
  </si>
  <si>
    <t>mil</t>
  </si>
  <si>
    <t>tweets</t>
  </si>
  <si>
    <t>respeito</t>
  </si>
  <si>
    <t>rstudio</t>
  </si>
  <si>
    <t>eclipselunar</t>
  </si>
  <si>
    <t>ibpad</t>
  </si>
  <si>
    <t>bigdat</t>
  </si>
  <si>
    <t>في</t>
  </si>
  <si>
    <t>تحليل</t>
  </si>
  <si>
    <t>honored</t>
  </si>
  <si>
    <t>layout</t>
  </si>
  <si>
    <t>discreet</t>
  </si>
  <si>
    <t>method</t>
  </si>
  <si>
    <t>honoured</t>
  </si>
  <si>
    <t>rank</t>
  </si>
  <si>
    <t>really</t>
  </si>
  <si>
    <t>appreciate</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</si>
  <si>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</si>
  <si>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</si>
  <si>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</si>
  <si>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</si>
  <si>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</si>
  <si>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</si>
  <si>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</si>
  <si>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</si>
  <si>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</si>
  <si>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</si>
  <si>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</si>
  <si>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</si>
  <si>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</si>
  <si>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</si>
  <si>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</si>
  <si>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</si>
  <si>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</si>
  <si>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</si>
  <si>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</si>
  <si>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</si>
  <si>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</si>
  <si>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</si>
  <si>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</si>
  <si>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</si>
  <si>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</si>
  <si>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</si>
  <si>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</si>
  <si>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</si>
  <si>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</si>
  <si>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</si>
  <si>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</si>
  <si>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</si>
  <si>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</si>
  <si>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</si>
  <si>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</si>
  <si>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</si>
  <si>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</si>
  <si>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</si>
  <si>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https://twitter.com/jackcoleman219/status/1068401549871738880</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</si>
  <si>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</si>
  <si>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</si>
  <si>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</si>
  <si>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</si>
  <si>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</si>
  <si>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</si>
  <si>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</si>
  <si>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</si>
  <si>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</si>
  <si>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</si>
  <si>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</si>
  <si>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</si>
  <si>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https://nodexlgraphgallery.org/Pages/Graph.aspx?graphID=138241 http://nodexlgraphgallery.org/Pages/Graph.aspx?graphID=138241&amp;utm_content=buffer00ebb&amp;utm_medium=social&amp;utm_source=twitter.com&amp;utm_campaign=buffer</t>
  </si>
  <si>
    <t>https://nodexlgraphgallery.org/Pages/Graph.aspx?graphID=181428 http://nodexlgraphgallery.org/Pages/Graph.aspx?graphID=138241&amp;utm_content=buffer00ebb&amp;utm_medium=social&amp;utm_source=twitter.com&amp;utm_campaign=buffer</t>
  </si>
  <si>
    <t>http://nodexlgraphgallery.org/Pages/Graph.aspx?graphID=138241&amp;utm_content=buffer00ebb&amp;utm_medium=social&amp;utm_source=twitter.com&amp;utm_campaign=buffer https://nodexlgraphgallery.org/Pages/Graph.aspx?graphID=124454#headerTopVertices https://nodexlgraphgallery.org/Pages/Graph.aspx?graphID=155615 https://twitter.com/jackcoleman219/status/1068401549871738880 https://nodexlgraphgallery.org/Pages/Graph.aspx?graphID=138241</t>
  </si>
  <si>
    <t>https://www.forbes.com/sites/danielmarlin/2018/01/16/millennials-this-is-how-artificial-intelligence-will-impact-your-job-for-better-and-worse/ https://nodexlgraphgallery.org/Pages/Graph.aspx?graphID=138241</t>
  </si>
  <si>
    <t>https://nodexlgraphgallery.org/Pages/Graph.aspx?graphID=178049 https://nodexlgraphgallery.org/Pages/Graph.aspx?graphID=123704 http://nodexlgraphgallery.org/Pages/Graph.aspx?graphID=138241&amp;utm_content=buffer00ebb&amp;utm_medium=social&amp;utm_source=twitter.com&amp;utm_campaign=buffer https://nodexlgraphgallery.org/Pages/Graph.aspx?graphID=155615</t>
  </si>
  <si>
    <t>http://nodexlgraphgallery.org/Pages/Graph.aspx?graphID=138241&amp;utm_content=buffer00ebb&amp;utm_medium=social&amp;utm_source=twitter.com&amp;utm_campaign=buffer https://nodexlgraphgallery.org/Pages/Graph.aspx?graphID=151232 https://nodexlgraphgallery.org/Pages/Graph.aspx?graphID=97459 https://nodexlgraphgallery.org/Pages/Graph.aspx?graphID=145506 https://nodexlgraphgallery.org/Pages/Graph.aspx?graphID=130982</t>
  </si>
  <si>
    <t>https://nodexlgraphgallery.org/Pages/Graph.aspx?graphID=165004 https://nodexlgraphgallery.org/Pages/Graph.aspx?graphID=130982</t>
  </si>
  <si>
    <t>https://www.forbes.com/sites/danielmarlin/2018/01/16/millennials-this-is-how-artificial-intelligence-will-impact-your-job-for-better-and-worse/ https://nodexlgraphgallery.org/Pages/Graph.aspx?graphID=172795 https://nodexlgraphgallery.org/Pages/Graph.aspx?graphID=116401 https://nodexlgraphgallery.org/Pages/InteractiveGraph.aspx?graphID=107078&amp;utm_content=buffer4aa49&amp;utm_medium=social&amp;utm_source=twitter.com&amp;utm_campaign=buffer</t>
  </si>
  <si>
    <t>https://www.nodexlgraphgallery.org/Pages/Registration.aspx https://nodexlgraphgallery.org/Pages/Graph.aspx?graphID=183472</t>
  </si>
  <si>
    <t>https://nodexlgraphgallery.org/Pages/Graph.aspx?graphID=183576 https://nodexlgraphgallery.org/Pages/Graph.aspx?graphID=178768</t>
  </si>
  <si>
    <t>https://www.searchenginejournal.com/what-is-data-visualization-why-important-seo/288127/ https://www.forbes.com/sites/samshead/2019/01/20/facebook-backs-university-ai-ethics-institute-with-7-5-million/#4d105fa31508 https://www.businessinsider.de/best-jobs-in-america-2019-1 https://www.bbc.com/news/business-46999443</t>
  </si>
  <si>
    <t>http://www.ebay.com/itm/like/123623007647 http://www.ebay.com/itm/like/264165216377 http://www.ebay.com/itm/like/264176978666</t>
  </si>
  <si>
    <t>https://scotpublichealthdotcom.files.wordpress.com/2019/01/export.search-analytics_ccr19_just_day_1.pdf http://www.twitonomy.com/search-analytics.php?q=%23CCR19 https://scotpublichealth.com/2018/03/13/handing-over-the-reins-crowdsourcing-twitter-data-on-health-campaigns/ https://www.nodexlgraphgallery.org/Pages/Graph.aspx?graphID=181686 https://www.dropbox.com/s/nexl8mwedk92v66/IFAD2018%20TAGS%20-%202nd%20attempt.xlsx?dl=0</t>
  </si>
  <si>
    <t>https://nodexlgraphgallery.org/Pages/Graph.aspx?graphID=185030 https://nodexlgraphgallery.org/Pages/Graph.aspx?graphID=182779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</si>
  <si>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</si>
  <si>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</si>
  <si>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</si>
  <si>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</si>
  <si>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</si>
  <si>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</si>
  <si>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</si>
  <si>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</si>
  <si>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</si>
  <si>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</si>
  <si>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</si>
  <si>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</si>
  <si>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forbes.com nodexlgraphgallery.org</t>
  </si>
  <si>
    <t>nodexlgraphgallery.org forbes.com</t>
  </si>
  <si>
    <t>searchenginejournal.com forbes.com businessinsider.de bbc.com</t>
  </si>
  <si>
    <t>wordpress.com twitonomy.com scotpublichealth.com nodexlgraphgallery.org dropbox.com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</si>
  <si>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</si>
  <si>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</si>
  <si>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</si>
  <si>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</si>
  <si>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</si>
  <si>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</si>
  <si>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</si>
  <si>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</si>
  <si>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</si>
  <si>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</si>
  <si>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</si>
  <si>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</si>
  <si>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bigdata iot digitalmarketing datascience infographics internetofthings rt datascientists socialnetworks infographic</t>
  </si>
  <si>
    <t>bigdata iot digitalmarketing datascience infographic infographics internetofthings analytics datascientists socialnetworks</t>
  </si>
  <si>
    <t>iot bigdata internetofthings digitalmarketing datascience infographics analytics datascientists socialnetworks rt</t>
  </si>
  <si>
    <t>iot bigdata digitalmarketing datascience internetofthings infographic infographics analytics datascientists socialnetworks</t>
  </si>
  <si>
    <t>iot bigdata digitalmarketing datascience infographic infographics internetofthings rt analytics datascientists</t>
  </si>
  <si>
    <t>iot bigdata infographics internetofthings digitalmarketing datascience rt analytics datascientists socialnetworks</t>
  </si>
  <si>
    <t>iot bigdata digitalmarketing datascience infographics internetofthings analytics datascientists socialnetworks rt</t>
  </si>
  <si>
    <t>iot bigdata datascience internetofthings digitalmarketing infographic infographics analytics datascientists socialnetworks</t>
  </si>
  <si>
    <t>iot bigdata infographics internetofthings digitalmarketing analytics datascience datascientists socialnetworks rt</t>
  </si>
  <si>
    <t>iot bigdata datascience digitalmarketing infographic internetofthings datascientists rt infographics analytics</t>
  </si>
  <si>
    <t>iot bigdata digitalmarketing datascience infographic infographics internetofthings analytics datascientists socialnetworks</t>
  </si>
  <si>
    <t>iot analytics bigdata infographics internetofthings digitalmarketing datascience datascientists socialnetworks socialmedia</t>
  </si>
  <si>
    <t>iot bigdata datascience digitalmarketing datascientists infographic ai infographics internetofthings analytics</t>
  </si>
  <si>
    <t>iot bigdata datascience digitalmarketing infographic ai infographics internetofthings analytics datascientists</t>
  </si>
  <si>
    <t>nodexl sna data socialmedia smartdatasprint blacklivesmatter inovamedialab emoji datascience lisbon</t>
  </si>
  <si>
    <t>socialselling influncers socialmedia sales digitalselling socialse</t>
  </si>
  <si>
    <t>ai artificialintelligence machinelearning iot bigdata</t>
  </si>
  <si>
    <t>ccr19 ifad2018</t>
  </si>
  <si>
    <t>vr ai iot tech ar virtualreality mixedreality 3d mr blockchain</t>
  </si>
  <si>
    <t>r rstudio eclipse eclipselunar ibpad nodexl graph</t>
  </si>
  <si>
    <t>industry40 iot ai bigdata iiot</t>
  </si>
  <si>
    <t>influencers iot internetofthings artificialintelligence ai bigdata dataanalytics machinelearning ml mwc19</t>
  </si>
  <si>
    <t>futureofwork robotics robots ai jobsforrobots automation hr jobs iamplatform topinfluence</t>
  </si>
  <si>
    <t>twitter socialmedia infographics internetofthings digitalmarketing analytics datascience tech startups datascientists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</si>
  <si>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</si>
  <si>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</si>
  <si>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</si>
  <si>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</si>
  <si>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</si>
  <si>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</si>
  <si>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</si>
  <si>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</si>
  <si>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</si>
  <si>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</si>
  <si>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</si>
  <si>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</si>
  <si>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mikequindazzi cc bigdata iot nodexl networks twitter digitalmarketing datascience infographics</t>
  </si>
  <si>
    <t>cc mikequindazzi bigdata iot nodexl networks digitalmarketing datascience gt infographic</t>
  </si>
  <si>
    <t>iot mikequindazzi cc bigdata nodexl networks internetofthings digitalmarketing datascience types</t>
  </si>
  <si>
    <t>iot mikequindazzi bigdata nodexl networks digitalmarketing datascience cc internetofthings infographic</t>
  </si>
  <si>
    <t>mikequindazzi iot bigdata cc gt nodexl networks digitalmarketing datascience twitter</t>
  </si>
  <si>
    <t>mikequindazzi cc iot bigdata nodexl networks types twitter infographics internetofthings</t>
  </si>
  <si>
    <t>mikequindazzi nodexl iot bigdata cc networks digitalmarketing datascience types twitter</t>
  </si>
  <si>
    <t>iot mikequindazzi bigdata cc nodexl datascience internetofthings networks digitalmarketing infographic</t>
  </si>
  <si>
    <t>cc mikequindazzi iot bigdata nodexl types twitter networks infographics internetofthings</t>
  </si>
  <si>
    <t>mikequindazzi nodexl iot bigdata cc datascience networks digitalmarketing infographic types</t>
  </si>
  <si>
    <t>iot bigdata cc mikequindazzi networks nodexl digitalmarketing datascience infographic types</t>
  </si>
  <si>
    <t>mikequindazzi cc iot nodexl analytics bigdata types twitter networks infographics</t>
  </si>
  <si>
    <t>mikequindazzi iot bigdata nodexl datascience cc gt networks digitalmarketing datascientists</t>
  </si>
  <si>
    <t>mikequindazzi nodexl iot bigdata cc datascience networks digitalmarketing infographic gt</t>
  </si>
  <si>
    <t>nodexl now analysis powerful medical superconnectors sophie_icbp data menu network</t>
  </si>
  <si>
    <t>mikequindazzi gt iot bigdata cc networks nodexl digitalmarketing datascience twitter</t>
  </si>
  <si>
    <t>top jbarbosapr nodexl accounts socialselling tamaramccleary jan 2019 straqr timothy_hughes</t>
  </si>
  <si>
    <t>ai aiio bigdata ml nlu iot cc nodexl pbouillaud patrickgunz_ch</t>
  </si>
  <si>
    <t>nodexl smartdatasprint experimenting read possible personalized results google play store</t>
  </si>
  <si>
    <t>analyzing social media networks nodexl insights connected world socialmedia smm</t>
  </si>
  <si>
    <t>twitter analysis using nodexl hkumsba chenxiaoyan17 m_i_ananse gabrielacmourao</t>
  </si>
  <si>
    <t>top ai mikequindazzi artificialintelligence influencers ronald_vanloon evankirstel tsundu_mak ibmwatson ipfconline1</t>
  </si>
  <si>
    <t>map nodexl data wilkinsonjonny strachanjamie discreet method</t>
  </si>
  <si>
    <t>nodexl re named top data center influencer world datacenter cloudexpo</t>
  </si>
  <si>
    <t>hudson_chatbots social_molly nodexl mikequindazzi ravikikan fisher85m mi</t>
  </si>
  <si>
    <t>nodexl rickking16 thefuturist007 tipatat grigortw evankirstel researchmrx vrealofficial sketchfab digitaldoctornl</t>
  </si>
  <si>
    <t>top influencers futureofwork awesome group thanks nodexl haroldsinnott alan_moratelli mikequindazzi</t>
  </si>
  <si>
    <t>eclipse de 50 mil tweets respeito rstudio eclipselunar ibpad nodexl</t>
  </si>
  <si>
    <t>honoured rank list thanks nodexl really appreciate</t>
  </si>
  <si>
    <t>mikequindazzi industry40</t>
  </si>
  <si>
    <t>practical labs nodexl pro</t>
  </si>
  <si>
    <t>gt social</t>
  </si>
  <si>
    <t>amp social</t>
  </si>
  <si>
    <t>iot bigdata cc mikequindazzi</t>
  </si>
  <si>
    <t>fisher85m helene_wpli</t>
  </si>
  <si>
    <t>في تحليل</t>
  </si>
  <si>
    <t>Top Word Pairs in Tweet in Entire Graph</t>
  </si>
  <si>
    <t>cc,mikequindazzi</t>
  </si>
  <si>
    <t>types,twitter</t>
  </si>
  <si>
    <t>infographics,nodexl</t>
  </si>
  <si>
    <t>networks,infographics</t>
  </si>
  <si>
    <t>internetofthings,digitalmarketing</t>
  </si>
  <si>
    <t>analytics,datascience</t>
  </si>
  <si>
    <t>datascientists,socialnetworks</t>
  </si>
  <si>
    <t>socialnetworks,cc</t>
  </si>
  <si>
    <t>iot,bigdata</t>
  </si>
  <si>
    <t>twitter,socialmedia</t>
  </si>
  <si>
    <t>Top Word Pairs in Tweet in G1</t>
  </si>
  <si>
    <t>Top Word Pairs in Tweet in G2</t>
  </si>
  <si>
    <t>Top Word Pairs in Tweet in G3</t>
  </si>
  <si>
    <t>socialmedia,networks</t>
  </si>
  <si>
    <t>Top Word Pairs in Tweet in G4</t>
  </si>
  <si>
    <t>Top Word Pairs in Tweet in G5</t>
  </si>
  <si>
    <t>gt,gt</t>
  </si>
  <si>
    <t>Top Word Pairs in Tweet in G6</t>
  </si>
  <si>
    <t>Top Word Pairs in Tweet in G7</t>
  </si>
  <si>
    <t>Top Word Pairs in Tweet in G8</t>
  </si>
  <si>
    <t>iot,internetofthings</t>
  </si>
  <si>
    <t>Top Word Pairs in Tweet in G9</t>
  </si>
  <si>
    <t>Top Word Pairs in Tweet in G10</t>
  </si>
  <si>
    <t>Top Word Pairs in Tweet</t>
  </si>
  <si>
    <t>cc,mikequindazzi  infographics,nodexl  types,twitter  networks,infographics  internetofthings,digitalmarketing  datascientists,socialnetworks  iot,bigdata  analytics,datascience  socialnetworks,cc  twitter,socialmedia</t>
  </si>
  <si>
    <t>cc,mikequindazzi  types,twitter  networks,infographics  infographics,nodexl  internetofthings,digitalmarketing  analytics,datascience  datascientists,socialnetworks  socialnetworks,cc  iot,bigdata  twitter,socialmedia</t>
  </si>
  <si>
    <t>cc,mikequindazzi  types,twitter  networks,infographics  infographics,nodexl  internetofthings,digitalmarketing  analytics,datascience  datascientists,socialnetworks  socialnetworks,cc  twitter,socialmedia  socialmedia,networks</t>
  </si>
  <si>
    <t>types,twitter  networks,infographics  infographics,nodexl  internetofthings,digitalmarketing  analytics,datascience  datascientists,socialnetworks  socialnetworks,cc  iot,bigdata  cc,mikequindazzi  twitter,socialmedia</t>
  </si>
  <si>
    <t>cc,mikequindazzi  types,twitter  networks,infographics  infographics,nodexl  internetofthings,digitalmarketing  analytics,datascience  datascientists,socialnetworks  socialnetworks,cc  iot,bigdata  gt,gt</t>
  </si>
  <si>
    <t>cc,mikequindazzi  iot,bigdata  types,twitter  networks,infographics  infographics,nodexl  internetofthings,digitalmarketing  analytics,datascience  datascientists,socialnetworks  socialnetworks,cc  twitter,socialmedia</t>
  </si>
  <si>
    <t>cc,mikequindazzi  types,twitter  networks,infographics  infographics,nodexl  internetofthings,digitalmarketing  analytics,datascience  datascientists,socialnetworks  socialnetworks,cc  iot,internetofthings  iot,bigdata</t>
  </si>
  <si>
    <t>types,twitter  networks,infographics  infographics,nodexl  internetofthings,digitalmarketing  analytics,datascience  datascientists,socialnetworks  cc,mikequindazzi  twitter,socialmedia  socialmedia,networks  socialnetworks,cc</t>
  </si>
  <si>
    <t>now,nodexl  nodexl,analysis  analysis,powerful  powerful,medical  medical,superconnectors  sophie_icbp,now  smr_foundation,mariannesarkis  mariannesarkis,here  here,nodexl  nodexl,layout</t>
  </si>
  <si>
    <t>cc,mikequindazzi  gt,gt  types,twitter  networks,infographics  infographics,nodexl  internetofthings,digitalmarketing  analytics,datascience  datascientists,socialnetworks  socialnetworks,cc  iot,bigdata</t>
  </si>
  <si>
    <t>top,socialselling  socialselling,accounts  accounts,jan  jan,2019  2019,nodexl  nodexl,jbarbosapr  jbarbosapr,straqr  straqr,timothy_hughes  timothy_hughes,mikeschiemer  mikeschiemer,digitalleadersa</t>
  </si>
  <si>
    <t>ai,aiio  aiio,bigdata  bigdata,ml  ml,nlu  nlu,iot  iot,cc  cc,nodexl  nodexl,pbouillaud  pbouillaud,patrickgunz_ch  patrickgunz_ch,pmddomingos</t>
  </si>
  <si>
    <t>experimenting,nodexl  nodexl,read  read,possible  possible,personalized  personalized,results  results,google  google,play  play,store  store,smartdatasprint</t>
  </si>
  <si>
    <t>analyzing,social  social,media  media,networks  networks,nodexl  nodexl,insights  insights,connected  connected,world  world,socialmedia  socialmedia,smm  check,out</t>
  </si>
  <si>
    <t>twitter,analysis  analysis,using  using,nodexl  nodexl,hkumsba  hkumsba,chenxiaoyan17  chenxiaoyan17,m_i_ananse  gabrielacmourao,twitter</t>
  </si>
  <si>
    <t>top,artificialintelligence  artificialintelligence,ai  ai,influencers  influencers,ronald_vanloon  ronald_vanloon,evankirstel  evankirstel,mikequindazzi  mikequindazzi,tsundu_mak  tsundu_mak,ibmwatson  ibmwatson,ipfconline1  ipfconline1,alevergara78</t>
  </si>
  <si>
    <t>nodexl,re  re,named  named,top  top,data  data,center  center,influencer  influencer,world  world,datacenter  cloudexpo,nodexl</t>
  </si>
  <si>
    <t>hudson_chatbots,social_molly  social_molly,nodexl  nodexl,mikequindazzi  mikequindazzi,ravikikan  ravikikan,fisher85m  fisher85m,mi</t>
  </si>
  <si>
    <t>rickking16,thefuturist007  thefuturist007,tipatat  tipatat,grigortw  grigortw,evankirstel  evankirstel,researchmrx  researchmrx,vrealofficial  sketchfab,digitaldoctornl  top,hashtags  ai,iot  mikequindazzi,wef</t>
  </si>
  <si>
    <t>influencers,futureofwork  futureofwork,awesome  awesome,group  thanks,nodexl  nodexl,haroldsinnott  haroldsinnott,alan_moratelli  alan_moratelli,mikequindazzi  mikequindazzi,thefuturist007  thefuturist007,helene_wpli  helene_wpli,psb_dc</t>
  </si>
  <si>
    <t>de,50  50,mil  mil,tweets  tweets,respeito  respeito,eclipse  eclipse,rstudio  rstudio,eclipse  eclipse,eclipselunar  ibpad,nodexl</t>
  </si>
  <si>
    <t>honoured,rank  rank,list  list,thanks  thanks,nodexl  nodexl,really  really,appreciate</t>
  </si>
  <si>
    <t>practical,labs  nodexl,pro</t>
  </si>
  <si>
    <t>Top Replied-To in Entire Graph</t>
  </si>
  <si>
    <t>Top Mentioned in Entire Graph</t>
  </si>
  <si>
    <t>Top Replied-To in G1</t>
  </si>
  <si>
    <t>Top Replied-To in G2</t>
  </si>
  <si>
    <t>Top Mentioned in G1</t>
  </si>
  <si>
    <t>mikequindaz</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</si>
  <si>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</si>
  <si>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</si>
  <si>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</si>
  <si>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</si>
  <si>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</si>
  <si>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</si>
  <si>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</si>
  <si>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</si>
  <si>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</si>
  <si>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</si>
  <si>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</si>
  <si>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</si>
  <si>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</si>
  <si>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</si>
  <si>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</si>
  <si>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</si>
  <si>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</si>
  <si>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</si>
  <si>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wilkinsonjonny fluid_academy</t>
  </si>
  <si>
    <t>Top Mentioned in Tweet</t>
  </si>
  <si>
    <t>nodexl mikequindazzi ravikikan fisher85m mi mas06706465 pd_mobileapps mikequindaz connectedaction marc_smith</t>
  </si>
  <si>
    <t>nodexl mikequindazzi mi ravikikan fisher85m darshan_h_sheth mikequind motorcycletwitt worldtrendsinfo growurstartup</t>
  </si>
  <si>
    <t>mikequindazzi nodexl mi ravikikan fisher85m haroldsinnott social_molly alan_moratelli thefuturist007 helene_wpli</t>
  </si>
  <si>
    <t>nodexl mikequindazzi fisher85m ravikikan mi harry_robots debashis_dutta hudson_chatbots spirosmargaris jblefevre60</t>
  </si>
  <si>
    <t>nodexl mikequindazzi mi fisher85m ravikikan ipfconline1 sachinlulla vertiai iotrecruiting alvinfoo</t>
  </si>
  <si>
    <t>mikequindazzi nodexl fisher85m mi ravikikan ipfconline1 machinelearn_d ronald_vanloon spirosmargaris evankirstel</t>
  </si>
  <si>
    <t>nodexl mikequindazzi fisher85m ravikikan mi ipfconline1 ronald_vanloon alvinfoo antgrasso spirosmargaris</t>
  </si>
  <si>
    <t>mikequindazzi nodexl fisher85m mi ravikikan ipfconline1 hudson_chatbots evankirstel ronald_vanloon machinelearn_d</t>
  </si>
  <si>
    <t>mikequindazzi nodexl mi ravikikan fisher85m social_molly hudson_chatbots harry_robots</t>
  </si>
  <si>
    <t>mikequindazzi nodexl fisher85m mi ravikikan evankirstel marc_smith cathyhackl grigortw steube</t>
  </si>
  <si>
    <t>nodexl mikequindazzi mi ravikikan fisher85m darshan_h_sheth motorcycl harry_robots reach2ratan</t>
  </si>
  <si>
    <t>nodexl mikequindazzi fisher85m ravikikan mi social_molly clark_rob softnet_search mikequind adeyemoadekunl2</t>
  </si>
  <si>
    <t>nodexl mikequindazzi fisher85m ravikikan mi ronald_vanloon evankirstel kirkdborne ahmedjr_16 ipfconline1</t>
  </si>
  <si>
    <t>mikequindazzi nodexl fisher85m mi ravikikan ipfconline1 ronald_vanloon jblefevre60 machinelearn_d spirosmargaris</t>
  </si>
  <si>
    <t>sophie_icbp mariannesarkis marc_smith smr_foundation</t>
  </si>
  <si>
    <t>mikequindazzi nodexl fisher85m connectedaction marc_smith ravikikan mi</t>
  </si>
  <si>
    <t>nodexl jbarbosapr straqr timothy_hughes mikeschiemer digitalleadersa govengreso m_3jr arkangelscrap micadam</t>
  </si>
  <si>
    <t>nodexl pbouillaud patrickgunz_ch pmddomingos pierrepinna rebekahradice crowdcween</t>
  </si>
  <si>
    <t>nodexl jannajoceli digitalspacelab</t>
  </si>
  <si>
    <t>chenxiaoyan17 m_i_ananse gabrielacmourao</t>
  </si>
  <si>
    <t>ronald_vanloon evankirstel mikequindazzi tsundu_mak ibmwatson ipfconline1 alevergara78 kirkdborne dbrainio antgrasso</t>
  </si>
  <si>
    <t>strachanjamie aroradrn whistlingdixie4 psirides rachaelmoses rosieicm theacprc cgraydoc charlot_summers ics_updates</t>
  </si>
  <si>
    <t>cloudexpo nodexl</t>
  </si>
  <si>
    <t>social_molly nodexl mikequindazzi ravikikan fisher85m mi combat_cyber hudson_chatbots</t>
  </si>
  <si>
    <t>haroldsinnott rickking16 thefuturist007 tipatat grigortw evankirstel researchmrx vrealofficial sketchfab digitaldoctornl</t>
  </si>
  <si>
    <t>nodexl haroldsinnott alan_moratelli mikequindazzi thefuturist007 helene_wpli psb_dc tamaramccleary pat_milligan1 paula_piccard</t>
  </si>
  <si>
    <t>nodexl deb_kumar_c</t>
  </si>
  <si>
    <t>nodexl marshacollier hm_custserv billquiseng ipfconline1 forbes drnatalie hyken nytimes andrewincontact</t>
  </si>
  <si>
    <t>onalytica nodexl antgrasso tamaramccleary imoyse taz_onalytica ahmedjr_16 hanslak haroldsinnott hansmichielscom</t>
  </si>
  <si>
    <t>pnasnews scottdempwolf nodexl hcil_umd umdcs umdscience umdresearch</t>
  </si>
  <si>
    <t>mikequindazzi nodexl iiot_world fisher85m evankirstel rajat_shrimal hannover_messe alevergara78 usinedufutur40 ronald_vanloon</t>
  </si>
  <si>
    <t>helene_wpli nodexl userexperienceu fisher85m paradigminov8 ubinetus mikequindazzi alvinfoo ngage_etx mvollmer1</t>
  </si>
  <si>
    <t>nodexl evankirstel</t>
  </si>
  <si>
    <t>kimberl87759219 jackcoleman219 nodexl mikequindazzi mikequ</t>
  </si>
  <si>
    <t>marc_smith nodexl connectedaction</t>
  </si>
  <si>
    <t>nodexl mikequindazzi social_molly</t>
  </si>
  <si>
    <t>social_molly nodexl mikequindazzi darshan_h_sheth</t>
  </si>
  <si>
    <t>nodexl visibrain audienseco socialelephants</t>
  </si>
  <si>
    <t>brainsparkz junxuez zengzeng688 yiqunli3 guangshuoniu nodexl_mktng</t>
  </si>
  <si>
    <t>nodexl ronald_vanloon evankirstel</t>
  </si>
  <si>
    <t>nodexl mikequindazzi ravikikan fisher85m mi</t>
  </si>
  <si>
    <t>nodexl mikequindazzi</t>
  </si>
  <si>
    <t>nodexl marc_smith</t>
  </si>
  <si>
    <t>docsavagetju rladeiraslopes twitter rafavidalperez rahatheart1 drmarthagulati ce_guerreiro cmichaelgibson periscopeco gmacscotland</t>
  </si>
  <si>
    <t>nodexl mhiesboeck startgrowthhack diofavatas tamaramccleary forbes kashthefuturist marketmonkeyuk ipfconline1</t>
  </si>
  <si>
    <t>sirajraval elonmusk jblefevre60 data_nerd digitalcloudgal evankirstel grattongirl antgrasso kelseyhightower redhat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</si>
  <si>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</si>
  <si>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</si>
  <si>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</si>
  <si>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</si>
  <si>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</si>
  <si>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</si>
  <si>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</si>
  <si>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</si>
  <si>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</si>
  <si>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</si>
  <si>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</si>
  <si>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</si>
  <si>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social_molly iotnewsportal</t>
  </si>
  <si>
    <t>dmalert harry_robots</t>
  </si>
  <si>
    <t>machine_ml softnet_search</t>
  </si>
  <si>
    <t>rodrigonunesca6 marc_smith nodexl connectedaction smr_foundation sophie_icbp 5herrycxz nodexl_mktng</t>
  </si>
  <si>
    <t>smnewsdaily jbarbosapr</t>
  </si>
  <si>
    <t>jannajoceli digitalspacelab</t>
  </si>
  <si>
    <t>m_i_ananse chenxiaoyan17 gabrielacmourao</t>
  </si>
  <si>
    <t>theiotwarehouse mikequindazzi girardmaxime33</t>
  </si>
  <si>
    <t>cloudexpo bigdataexpo devopssummit</t>
  </si>
  <si>
    <t>startupshireme combat_cyber</t>
  </si>
  <si>
    <t>magnifyk deb_kumar_c</t>
  </si>
  <si>
    <t>URLs in Tweet by Count</t>
  </si>
  <si>
    <t>https://nodexlgraphgallery.org/Pages/Graph.aspx?graphID=183472 https://www.nodexlgraphgallery.org/Pages/Registration.aspx</t>
  </si>
  <si>
    <t>https://nodexlgraphgallery.org/Pages/Graph.aspx?graphID=178049 https://nodexlgraphgallery.org/Pages/Graph.aspx?graphID=155615 http://nodexlgraphgallery.org/Pages/Graph.aspx?graphID=138241&amp;utm_content=buffer00ebb&amp;utm_medium=social&amp;utm_source=twitter.com&amp;utm_campaign=buffer https://nodexlgraphgallery.org/Pages/Graph.aspx?graphID=123704</t>
  </si>
  <si>
    <t>http://nodexlgraphgallery.org/Pages/Graph.aspx?graphID=138241&amp;utm_content=buffer00ebb&amp;utm_medium=social&amp;utm_source=twitter.com&amp;utm_campaign=buffer https://nodexlgraphgallery.org/Pages/Graph.aspx?graphID=151232 https://nodexlgraphgallery.org/Pages/Graph.aspx?graphID=130982 https://nodexlgraphgallery.org/Pages/Graph.aspx?graphID=145506 https://nodexlgraphgallery.org/Pages/Graph.aspx?graphID=97459</t>
  </si>
  <si>
    <t>https://nodexlgraphgallery.org/Pages/InteractiveGraph.aspx?graphID=107078&amp;utm_content=buffer4aa49&amp;utm_medium=social&amp;utm_source=twitter.com&amp;utm_campaign=buffer https://nodexlgraphgallery.org/Pages/Graph.aspx?graphID=116401 https://nodexlgraphgallery.org/Pages/Graph.aspx?graphID=172795 https://www.forbes.com/sites/danielmarlin/2018/01/16/millennials-this-is-how-artificial-intelligence-will-impact-your-job-for-better-and-worse/</t>
  </si>
  <si>
    <t>http://nodexlgraphgallery.org/Pages/Graph.aspx?graphID=138241&amp;utm_content=buffer00ebb&amp;utm_medium=social&amp;utm_source=twitter.com&amp;utm_campaign=buffer https://nodexlgraphgallery.org/Pages/Graph.aspx?graphID=138241 https://nodexlgraphgallery.org/Pages/Graph.aspx?graphID=155615 https://twitter.com/jackcoleman219/status/1068401549871738880 https://nodexlgraphgallery.org/Pages/Graph.aspx?graphID=124454#headerTopVertices</t>
  </si>
  <si>
    <t>https://www.searchenginejournal.com/what-is-data-visualization-why-important-seo/288127/ https://www.bbc.com/news/business-46999443 https://www.businessinsider.de/best-jobs-in-america-2019-1 https://www.forbes.com/sites/samshead/2019/01/20/facebook-backs-university-ai-ethics-institute-with-7-5-million/#4d105fa31508</t>
  </si>
  <si>
    <t>https://scotpublichealthdotcom.files.wordpress.com/2019/01/export.search-analytics_ccr19_just_day_1.pdf http://www.twitonomy.com/search-analytics.php?q=%23CCR19 https://www.nodexlgraphgallery.org/Pages/Graph.aspx?graphID=181686 https://www.dropbox.com/s/nexl8mwedk92v66/IFAD2018%20TAGS%20-%202nd%20attempt.xlsx?dl=0 https://scotpublichealth.com/2018/03/13/handing-over-the-reins-crowdsourcing-twitter-data-on-health-campaigns/</t>
  </si>
  <si>
    <t>http://www.ebay.com/itm/like/123623007647 http://www.ebay.com/itm/like/264176978666 http://www.ebay.com/itm/like/264165216377</t>
  </si>
  <si>
    <t>URLs in Tweet by Salience</t>
  </si>
  <si>
    <t>http://nodexlgraphgallery.org/Pages/Graph.aspx?graphID=138241&amp;utm_content=buffer00ebb&amp;utm_medium=social&amp;utm_source=twitter.com&amp;utm_campaign=buffer https://nodexlgraphgallery.org/Pages/Graph.aspx?graphID=138241</t>
  </si>
  <si>
    <t>https://nodexlgraphgallery.org/Pages/Graph.aspx?graphID=138241 https://www.forbes.com/sites/danielmarlin/2018/01/16/millennials-this-is-how-artificial-intelligence-will-impact-your-job-for-better-and-worse/</t>
  </si>
  <si>
    <t>Domains in Tweet by Count</t>
  </si>
  <si>
    <t>searchenginejournal.com bbc.com businessinsider.de forbes.com</t>
  </si>
  <si>
    <t>wordpress.com twitonomy.com nodexlgraphgallery.org dropbox.com scotpublichealth.com</t>
  </si>
  <si>
    <t>Domains in Tweet by Salience</t>
  </si>
  <si>
    <t>twitter.com nodexlgraphgallery.org</t>
  </si>
  <si>
    <t>Hashtags in Tweet by Count</t>
  </si>
  <si>
    <t>nodexl smartdatasprint blacklivesmatter inovamedialab emoji datascience lisbon sna data socialmedia</t>
  </si>
  <si>
    <t>iot bigdata insurtech infographics internetofthings digitalmarketing analytics datascience datascientists socialnetworks</t>
  </si>
  <si>
    <t>iot bigdata datascience digitalmarketing infographic datascientists internetofthings rt infographics analytics</t>
  </si>
  <si>
    <t>iot bigdata datascience digitalmarketing infographic infographics internetofthings analytics datascientists socialnetworks</t>
  </si>
  <si>
    <t>iot bigdata internetofthings digitalmarketing datascience infographic infographics analytics datascientists socialnetworks</t>
  </si>
  <si>
    <t>infographics internetofthings digitalmarketing analytics datascience datascientists socialnetworks rt iot bigdata</t>
  </si>
  <si>
    <t>socialselling socialmedia sales digitalselling influncers</t>
  </si>
  <si>
    <t>digitalmarketing iot bigdata dataanalytics dataviz datascience influencer socialmedia in</t>
  </si>
  <si>
    <t>Hashtags in Tweet by Salience</t>
  </si>
  <si>
    <t>smartdatasprint blacklivesmatter inovamedialab emoji datascience lisbon sna data socialmedia nodexl</t>
  </si>
  <si>
    <t>ai twitter socialmedia tech startups deeplearning machinelearning dataanalytics dataviz influencer</t>
  </si>
  <si>
    <t>ai machinelearning socialmedia deeplearning twitter tech startups rt infographics internetofthings</t>
  </si>
  <si>
    <t>ml ai socialmedia dataanalytics dataviz smm twitter tech startups deeplearning</t>
  </si>
  <si>
    <t>ai deeplearning twitter socialmedia tech startups artificialintelligence machinelearning infographic di</t>
  </si>
  <si>
    <t>ai dataviz twitter machinelearning tech startups deeplearning dataanalytics influencer socialmedia</t>
  </si>
  <si>
    <t>deepl twitter socialmedia tech startups deeplearning machinelearning ai dataanalytics dataviz</t>
  </si>
  <si>
    <t>machinelearning ai deeplearning twitter socialmedia tech startups deepl in bloc</t>
  </si>
  <si>
    <t>ai insurtech machinelearning twitter socialmedia tech startups deeplearning dataanalytics dataviz</t>
  </si>
  <si>
    <t>machinelearning twitter socialmedia tech startups deepl deeplearning ai rt infographics</t>
  </si>
  <si>
    <t>insurtech infographics internetofthings digitalmarketing analytics datascience datascientists socialnetworks rt fintech</t>
  </si>
  <si>
    <t>twitter startups deeplearning tech socialmedia dataanalytics machinelearning ai mr infographics</t>
  </si>
  <si>
    <t>machinelearning twitter tech startups deeplearning deepl socialmedia ai artificialintelligence dataviz</t>
  </si>
  <si>
    <t>iiot ai twitter tech startups machinelearning socialmedia rt deeplearning infographic</t>
  </si>
  <si>
    <t>selfdrivingcars tech startups twitter socialmedia deeplearning machinelearning infographics internetofthings analytics</t>
  </si>
  <si>
    <t>ai machinelearning twitter socialmedia startups deeplearning deepl tech rt futureofwork</t>
  </si>
  <si>
    <t>ai twitter tech startups deeplearning machinelearning socialmedia deepl artificialintelligence dataviz</t>
  </si>
  <si>
    <t>graph r rstudio eclipse eclipselunar ibpad nodexl</t>
  </si>
  <si>
    <t>iot bigdata twitter socialmedia tech startups infographics internetofthings digitalmarketing analytics</t>
  </si>
  <si>
    <t>vr ar virtualreality mixedreality 3d mr blockchain futureofwork wef19 robotics</t>
  </si>
  <si>
    <t>socialmedia in digitalmarketing iot bigdata dataanalytics dataviz datascience influencer</t>
  </si>
  <si>
    <t>Top Words in Tweet by Count</t>
  </si>
  <si>
    <t>jblefevre60 5k followers thank life inspiration sirajraval elonmusk data_nerd digitalcloudgal</t>
  </si>
  <si>
    <t>twitter fischman_david docsavagetju rladeiraslopes rafavidalperez rahatheart1 drmarthagulati ce_guerreiro cmichaelgibson periscopeco</t>
  </si>
  <si>
    <t>data inovamedialab network sna sophie_icbp now analysis powerful medical superconnectors</t>
  </si>
  <si>
    <t>cc mikequindazzi bigdata iot networks digitalmarketing datascience gt infographic twitter</t>
  </si>
  <si>
    <t>mikequindazzi iot bigdata datascience cc gt networks digitalmarketing datascientists infographic</t>
  </si>
  <si>
    <t>mikequindazzi gt iot bigdata cc networks digitalmarketing datascience twitter social</t>
  </si>
  <si>
    <t>mikequindazzi iot bigdata cc networks digitalmarketing datascience types twitter infographics</t>
  </si>
  <si>
    <t>top ai artificialintelligence influencers ronald_vanloon evankirstel mikequindazzi tsundu_mak ibmwatson ipfconline1</t>
  </si>
  <si>
    <t>sophie_icbp now analysis powerful medical superconnectors smr_foundation mariannesarkis here layout</t>
  </si>
  <si>
    <t>mikequindazzi cc bigdata iot networks twitter digitalmarketing datascience infographics internetofthings</t>
  </si>
  <si>
    <t>iot bigdata cc mikequindazzi networks digitalmarketing datascience infographic types twitter</t>
  </si>
  <si>
    <t>cc mikequindazzi iot bigdata types twitter networks infographics internetofthings digitalmarketing</t>
  </si>
  <si>
    <t>iot mikequindazzi bigdata networks digitalmarketing datascience cc internetofthings infographic types</t>
  </si>
  <si>
    <t>iot mikequindazzi bigdata cc datascience internetofthings networks digitalmarketing infographic types</t>
  </si>
  <si>
    <t>mikequindazzi iot bigdata cc albertogaruccio insurtech dd_nana_ softnet_search types twitter</t>
  </si>
  <si>
    <t>mikequindazzi iot bigdata cc datascience networks digitalmarketing infographic gt datascientists</t>
  </si>
  <si>
    <t>mikequindazzi cc iot bigdata networks types twitter infographics internetofthings digitalmarketing</t>
  </si>
  <si>
    <t>amp social new event 2019 media digital humanities methods approaches</t>
  </si>
  <si>
    <t>top meet influencers 10 vertices ranked betweenness centrality read more</t>
  </si>
  <si>
    <t>sophie_icbp now analysis powerful medical superconnectors</t>
  </si>
  <si>
    <t>mikequindazzi cc iot analytics bigdata types twitter networks infographics internetofthings</t>
  </si>
  <si>
    <t>hkumsba hkuisad useful link words analysis use create great plots</t>
  </si>
  <si>
    <t>twitter analysis using hkumsba chenxiaoyan17 m_i_ananse</t>
  </si>
  <si>
    <t>gabrielacmourao twitter analysis using hkumsba chenxiaoyan17 m_i_ananse</t>
  </si>
  <si>
    <t>mikequindazzi iot bigdata cc datascience networks digitalmarketing infographic gt types</t>
  </si>
  <si>
    <t>في تحليل من أجل جميع العرب المهتمين بيانات الإعلام_الاجتماعي وخصوصا</t>
  </si>
  <si>
    <t>getting ready social media pharmaceutical industry conference pharmasocialmedia many thanks</t>
  </si>
  <si>
    <t>iot mikequindazzi bigdata cc networks internetofthings digitalmarketing datascience infographic types</t>
  </si>
  <si>
    <t>types twitter socialmedia networks infographics iot digitalmarketing bigdata analytics datascience</t>
  </si>
  <si>
    <t>cloudexpo re named top data center influencer world datacenter</t>
  </si>
  <si>
    <t>re named top data center influencer world datacenter cloudexpo</t>
  </si>
  <si>
    <t>mikequindazzi cc iot bigdata networks digitalmarketing datascience infographic types twitter</t>
  </si>
  <si>
    <t>honoured rank list thanks really appreciate</t>
  </si>
  <si>
    <t>deb_kumar_c honoured rank list thanks really appreciate</t>
  </si>
  <si>
    <t>iot bigdata cc mikequindazzi types twitter social media networks infographics</t>
  </si>
  <si>
    <t>eclipse de 50 mil tweets respeito rstudio eclipselunar ibpad grafo</t>
  </si>
  <si>
    <t>types twitter socialmedia networks infographics internetofthings digitalmarketing analytics datascience tech</t>
  </si>
  <si>
    <t>cc social_molly types twitter networks infographics internetofthings digitalmarketing analytics datascience</t>
  </si>
  <si>
    <t>rickking16 thefuturist007 tipatat grigortw evankirstel researchmrx vrealofficial sketchfab digitaldoctornl vr</t>
  </si>
  <si>
    <t>here latest book paperbackswap details co spvcljuc0t</t>
  </si>
  <si>
    <t>ai aiio bigdata ml nlu iot cc pbouillaud patrickgunz_ch pmddomingos</t>
  </si>
  <si>
    <t>top influencers futureofwork awesome group thanks haroldsinnott alan_moratelli mikequindazzi thefuturist007</t>
  </si>
  <si>
    <t>top jbarbosapr socialselling accounts tamaramccleary marshacollier hm_custserv billquiseng archonsec ipfconline1</t>
  </si>
  <si>
    <t>combat_cyber hudson_chatbots social_molly mikequindazzi ravikikan fisher85m mi</t>
  </si>
  <si>
    <t>map data wilkinsonjonny strachanjamie discreet method aroradrn whistlingdixie4 psirides rachaelmoses</t>
  </si>
  <si>
    <t>iam platform curated retweet top futureofwork hashtags robotics robots ai</t>
  </si>
  <si>
    <t>gt twitter networks mikequindazzi digitalmarketing iot bigdata dataanalytics dataviz datascience</t>
  </si>
  <si>
    <t>marc_smith smr_foundation mariannesarkis here layout menu</t>
  </si>
  <si>
    <t>proud amp honored ranked global influencer marketing innovation digitaltransformation emergingtech</t>
  </si>
  <si>
    <t>cc kimberl87759219 jackcoleman219 types twitter social media networks infographics iot</t>
  </si>
  <si>
    <t>jbarbosapr top socialselling accounts jan 2019 straqr timothy_hughes mikeschiemer digitalleadersa</t>
  </si>
  <si>
    <t>now analysis powerful medical superconnectors</t>
  </si>
  <si>
    <t>marc_smith usedbook</t>
  </si>
  <si>
    <t>jbarbosapr onalytica antgrasso tamaramccleary imoyse taz_onalytica ahmedjr_16 hanslak haroldsinnott hansmichielscom</t>
  </si>
  <si>
    <t>analyzing social media networks insights connected world socialmedia smm check</t>
  </si>
  <si>
    <t>gt social social_molly network analysis process investigating structures through use</t>
  </si>
  <si>
    <t>hudson_chatbots social_molly mikequindazzi ravikikan fisher85m mi</t>
  </si>
  <si>
    <t>smartdatasprint data experimenting read possible personalized results google play store</t>
  </si>
  <si>
    <t>practical labs pro data extraction analysis thank harald meier more</t>
  </si>
  <si>
    <t>jannajoceli experimenting read possible personalized results google play store smartdatasprint</t>
  </si>
  <si>
    <t>helene_wpli 10 influencers digitaltransformation fintech thanks co vkwm5culhq userexperienceu fisher85m</t>
  </si>
  <si>
    <t>fisher85m helene_wpli 10 influencers digitaltransformation fintech thanks sectest9 userexperienceu paradigminov8</t>
  </si>
  <si>
    <t>mikequindazzi industry40 iiot_world fisher85m evankirstel rajat_shrimal hannover_messe alevergara78 usinedufutur40 ronald_vanloon</t>
  </si>
  <si>
    <t>amp beautiful revealing cover graphic pnasnews special feature creativity collaboration</t>
  </si>
  <si>
    <t>top influencers 10 vertices ranked betweenness centrality ronald_vanloon iot internetofthings</t>
  </si>
  <si>
    <t>jbarbosapr marshacollier hm_custserv billquiseng ipfconline1 forbes drnatalie hyken nytimes andrewincontact</t>
  </si>
  <si>
    <t>Top Words in Tweet by Salience</t>
  </si>
  <si>
    <t>gt social ai socialmedia tech startups ravikikan fisher85m deeplearning media</t>
  </si>
  <si>
    <t>gt social top ai cc machinelearning socialmedia deeplearning tech startups</t>
  </si>
  <si>
    <t>gt ml ai cc social socialmedia fisher85m media dataanalytics dataviz</t>
  </si>
  <si>
    <t>gt ai top social mt ravikikan deeplearning mi ipfconline1 socialmedia</t>
  </si>
  <si>
    <t>gt social ai dataviz mt media machinelearning tech startups ravikikan</t>
  </si>
  <si>
    <t>gt social deepl socialmedia tech startups ravikikan fisher85m deeplearning mt</t>
  </si>
  <si>
    <t>machinelearning ai social media ianljones98 top deeplearning mt socialmedia tech</t>
  </si>
  <si>
    <t>gt social mi top ai mt mas06706465 insurtech harry_robots media</t>
  </si>
  <si>
    <t>gt social deeplearning top media machinelearning socialmedia tech startups ravikikan</t>
  </si>
  <si>
    <t>cc albertogaruccio insurtech dd_nana_ softnet_search types twitter social media networks</t>
  </si>
  <si>
    <t>gt social top startups ravikikan deeplearning tech mt fisher85m socialmedia</t>
  </si>
  <si>
    <t>gt social media machinelearning tech startups ravikikan deeplearning mt deepl</t>
  </si>
  <si>
    <t>iiot ai mi tech startups ravikikan social_molly social media machinelearning</t>
  </si>
  <si>
    <t>gt cc social selfdrivingcars iot bigdata tech startups fisher85m mi</t>
  </si>
  <si>
    <t>gt social ai media machinelearning top socialmedia startups ravikikan deeplearning</t>
  </si>
  <si>
    <t>gt social ai tech startups ravikikan deeplearning mt media machinelearning</t>
  </si>
  <si>
    <t>grafo semântico graph análise sentimento eclipse de 50 mil tweets</t>
  </si>
  <si>
    <t>worldtrendsinfo social media iot bigdata mikequin claire_harris82 socialmedia tech startups</t>
  </si>
  <si>
    <t>data visualization important amp use seo google's brain team 50</t>
  </si>
  <si>
    <t>10 leaders amp friends honored regularly part top influencers futureofwork</t>
  </si>
  <si>
    <t>socialselling tamaramccleary top jbarbosapr marshacollier hm_custserv billquiseng archonsec ipfconline1 forbes</t>
  </si>
  <si>
    <t>discreet method map data aroradrn whistlingdixie4 psirides rachaelmoses rosieicm theacprc</t>
  </si>
  <si>
    <t>twitter social motorcycletwitt kinds socialmedia connectedaction marc_smith pic ht kim</t>
  </si>
  <si>
    <t>check out analyzing social media networks insights connected world socialmedia</t>
  </si>
  <si>
    <t>data experimenting read possible personalized results google play store extraction</t>
  </si>
  <si>
    <t>Top Word Pairs in Tweet by Count</t>
  </si>
  <si>
    <t>5k,followers  followers,thank  thank,life  life,inspiration  inspiration,sirajraval  sirajraval,elonmusk  elonmusk,jblefevre60  jblefevre60,data_nerd  data_nerd,digitalcloudgal  digitalcloudgal,evankirstel</t>
  </si>
  <si>
    <t>fischman_david,docsavagetju  docsavagetju,rladeiraslopes  rladeiraslopes,twitter  twitter,rafavidalperez  rafavidalperez,rahatheart1  rahatheart1,drmarthagulati  drmarthagulati,ce_guerreiro  ce_guerreiro,cmichaelgibson  cmichaelgibson,periscopeco  periscopeco,suggestions</t>
  </si>
  <si>
    <t>sophie_icbp,now  now,nodexl  nodexl,analysis  analysis,powerful  powerful,medical  medical,superconnectors  inovamedialab,nodexl  nodexl,top  top,hashtags  hashtags,smartdatasprint</t>
  </si>
  <si>
    <t>sophie_icbp,now  now,nodexl  nodexl,analysis  analysis,powerful  powerful,medical  medical,superconnectors  smr_foundation,mariannesarkis  mariannesarkis,here  here,nodexl  nodexl,layout</t>
  </si>
  <si>
    <t>cc,mikequindazzi  types,twitter  networks,infographics  infographics,nodexl  internetofthings,digitalmarketing  analytics,datascience  datascientists,socialnetworks  socialnetworks,cc  iot,bigdata  iot,internetofthings</t>
  </si>
  <si>
    <t>cc,mikequindazzi  dd_nana_,softnet_search  softnet_search,types  types,twitter  twitter,social  social,media  media,networks  networks,infographics  infographics,nodexl  nodexl,iot</t>
  </si>
  <si>
    <t>cc,mikequindazzi  types,twitter  iot,bigdata  networks,infographics  infographics,nodexl  internetofthings,digitalmarketing  analytics,datascience  datascientists,socialnetworks  socialnetworks,cc  twitter,socialmedia</t>
  </si>
  <si>
    <t>new,event  event,2019  2019,social  social,media  media,amp  amp,digital  digital,humanities  humanities,methods  methods,approaches  approaches,social</t>
  </si>
  <si>
    <t>meet,top  top,influencers  influencers,top  top,10  10,vertices  vertices,ranked  ranked,betweenness  betweenness,centrality  centrality,nodexl  nodexl,read</t>
  </si>
  <si>
    <t>sophie_icbp,now  now,nodexl  nodexl,analysis  analysis,powerful  powerful,medical  medical,superconnectors</t>
  </si>
  <si>
    <t>hkumsba,hkuisad  hkuisad,useful  useful,link  link,words  words,analysis  analysis,use  use,create  create,great  great,plots  plots,brainsparkz</t>
  </si>
  <si>
    <t>twitter,analysis  analysis,using  using,nodexl  nodexl,hkumsba  hkumsba,chenxiaoyan17  chenxiaoyan17,m_i_ananse</t>
  </si>
  <si>
    <t>gabrielacmourao,twitter  twitter,analysis  analysis,using  using,nodexl  nodexl,hkumsba  hkumsba,chenxiaoyan17  chenxiaoyan17,m_i_ananse</t>
  </si>
  <si>
    <t>من,أجل  أجل,جميع  جميع,العرب  العرب,المهتمين  المهتمين,في  في,تحليل  تحليل,بيانات  بيانات,الإعلام_الاجتماعي  الإعلام_الاجتماعي,وخصوصا  وخصوصا,تحليل</t>
  </si>
  <si>
    <t>getting,ready  ready,social  social,media  media,pharmaceutical  pharmaceutical,industry  industry,conference  conference,pharmasocialmedia  pharmasocialmedia,many  many,thanks  thanks,marc_smith</t>
  </si>
  <si>
    <t>types,twitter  twitter,socialmedia  socialmedia,networks  networks,infographics  infographics,nodexl  nodexl,iot  iot,digitalmarketing  digitalmarketing,bigdata  bigdata,analytics  analytics,datascience</t>
  </si>
  <si>
    <t>cloudexpo,nodexl  nodexl,re  re,named  named,top  top,data  data,center  center,influencer  influencer,world  world,datacenter</t>
  </si>
  <si>
    <t>deb_kumar_c,honoured  honoured,rank  rank,list  list,thanks  thanks,nodexl  nodexl,really  really,appreciate</t>
  </si>
  <si>
    <t>cc,mikequindazzi  types,twitter  twitter,social  social,media  media,networks  networks,infographics  infographics,nodexl  nodexl,iot  iot,internetofthings  internetofthings,digitalmarketing</t>
  </si>
  <si>
    <t>de,50  50,mil  mil,tweets  tweets,respeito  respeito,eclipse  eclipse,rstudio  rstudio,eclipse  eclipse,eclipselunar  ibpad,nodexl  grafo,semântico</t>
  </si>
  <si>
    <t>types,twitter  twitter,socialmedia  socialmedia,networks  networks,infographics  infographics,nodexl  nodexl,internetofthings  internetofthings,digitalmarketing  digitalmarketing,analytics  analytics,datascience  datascience,tech</t>
  </si>
  <si>
    <t>types,twitter  networks,infographics  infographics,nodexl  internetofthings,digitalmarketing  analytics,datascience  datascientists,socialnetworks  socialnetworks,cc  cc,mikequindazzi  worldtrendsinfo,social_molly  social_molly,types</t>
  </si>
  <si>
    <t>here,latest  latest,book  book,paperbackswap  paperbackswap,details  details,here  here,co  co,spvcljuc0t</t>
  </si>
  <si>
    <t>marshacollier,nodexl  nodexl,hm_custserv  hm_custserv,billquiseng  billquiseng,archonsec  archonsec,ipfconline1  ipfconline1,forbes  forbes,drnatalie  drnatalie,hyken  hyken,nytimes  nytimes,andrewincontact</t>
  </si>
  <si>
    <t>combat_cyber,hudson_chatbots  hudson_chatbots,social_molly  social_molly,nodexl  nodexl,mikequindazzi  mikequindazzi,ravikikan  ravikikan,fisher85m  fisher85m,mi</t>
  </si>
  <si>
    <t>wilkinsonjonny,aroradrn  aroradrn,whistlingdixie4  whistlingdixie4,psirides  psirides,rachaelmoses  rachaelmoses,strachanjamie  strachanjamie,rosieicm  rosieicm,theacprc  theacprc,cgraydoc  cgraydoc,charlot_summers  charlot_summers,ics_updates</t>
  </si>
  <si>
    <t>iam,platform  platform,curated  curated,retweet  retweet,top  top,futureofwork  futureofwork,hashtags  hashtags,robotics  robotics,robots  robots,ai  ai,jobsforrobots</t>
  </si>
  <si>
    <t>gt,gt  gt,nodexl  mikequindazzi,gt  gt,digitalmarketing  digitalmarketing,iot  iot,bigdata  bigdata,dataanalytics  dataanalytics,dataviz  dataviz,datascience  datascience,influencer</t>
  </si>
  <si>
    <t>marc_smith,smr_foundation  smr_foundation,mariannesarkis  mariannesarkis,here  here,nodexl  nodexl,layout  layout,menu</t>
  </si>
  <si>
    <t>proud,amp  amp,honored  honored,ranked  ranked,global  global,influencer  influencer,marketing  marketing,innovation  innovation,digitaltransformation  digitaltransformation,emergingtech  emergingtech,nodexl</t>
  </si>
  <si>
    <t>kimberl87759219,jackcoleman219  jackcoleman219,types  types,twitter  twitter,social  social,media  media,networks  networks,infographics  infographics,nodexl  nodexl,iot  iot,internetofthings</t>
  </si>
  <si>
    <t>jbarbosapr,top  top,socialselling  socialselling,accounts  accounts,jan  jan,2019  2019,nodexl  nodexl,jbarbosapr  jbarbosapr,straqr  straqr,timothy_hughes  timothy_hughes,mikeschiemer</t>
  </si>
  <si>
    <t>now,nodexl  nodexl,analysis  analysis,powerful  powerful,medical  medical,superconnectors</t>
  </si>
  <si>
    <t>marc_smith,nodexl  nodexl,usedbook</t>
  </si>
  <si>
    <t>jbarbosapr,onalytica  onalytica,nodexl  nodexl,antgrasso  antgrasso,tamaramccleary  tamaramccleary,imoyse  imoyse,taz_onalytica  taz_onalytica,ahmedjr_16  ahmedjr_16,hanslak  hanslak,haroldsinnott  haroldsinnott,hansmichielscom</t>
  </si>
  <si>
    <t>gt,gt  social_molly,social  social,network  network,analysis  analysis,process  process,investigating  investigating,social  social,structures  structures,through  through,use</t>
  </si>
  <si>
    <t>experimenting,nodexl  nodexl,read  read,possible  possible,personalized  personalized,results  results,google  google,play  play,store  store,smartdatasprint  data,extraction</t>
  </si>
  <si>
    <t>practical,labs  nodexl,pro  labs,data  data,extraction  extraction,analysis  analysis,nodexl  pro,thank  thank,harald  harald,meier  meier,more</t>
  </si>
  <si>
    <t>jannajoceli,experimenting  experimenting,nodexl  nodexl,read  read,possible  possible,personalized  personalized,results  results,google  google,play  play,store  store,smartdatasprint</t>
  </si>
  <si>
    <t>helene_wpli,10  10,influencers  influencers,digitaltransformation  digitaltransformation,fintech  fintech,thanks  thanks,nodexl  nodexl,co  co,vkwm5culhq  vkwm5culhq,userexperienceu  userexperienceu,fisher85m</t>
  </si>
  <si>
    <t>fisher85m,helene_wpli  helene_wpli,10  10,influencers  influencers,digitaltransformation  digitaltransformation,fintech  fintech,thanks  thanks,nodexl  nodexl,sectest9  sectest9,userexperienceu  userexperienceu,fisher85m</t>
  </si>
  <si>
    <t>mikequindazzi,industry40  industry40,nodexl  nodexl,iiot_world  iiot_world,fisher85m  fisher85m,evankirstel  evankirstel,rajat_shrimal  rajat_shrimal,mikequindazzi  mikequindazzi,hannover_messe  hannover_messe,alevergara78  alevergara78,usinedufutur40</t>
  </si>
  <si>
    <t>beautiful,amp  amp,revealing  revealing,cover  cover,graphic  graphic,pnasnews  pnasnews,special  special,feature  feature,creativity  creativity,amp  amp,collaboration</t>
  </si>
  <si>
    <t>top,influencers  influencers,top  top,10  10,vertices  vertices,ranked  ranked,betweenness  betweenness,centrality  centrality,nodexl  nodexl,ronald_vanloon  ronald_vanloon,iot</t>
  </si>
  <si>
    <t>jbarbosapr,nodexl  nodexl,marshacollier  marshacollier,hm_custserv  hm_custserv,billquiseng  billquiseng,ipfconline1  ipfconline1,forbes  forbes,drnatalie  drnatalie,hyken  hyken,nytimes  nytimes,andrewincontact</t>
  </si>
  <si>
    <t>Top Word Pairs in Tweet by Salience</t>
  </si>
  <si>
    <t>gt,gt  twitter,socialmedia  socialmedia,networks  nodexl,internetofthings  digitalmarketing,analytics  datascience,tech  tech,startups  startups,datascientists  mikequindazzi,ravikikan  ravikikan,fisher85m</t>
  </si>
  <si>
    <t>gt,gt  cc,mikequindazzi  twitter,socialmedia  socialmedia,networks  ai,iot  nodexl,internetofthings  digitalmarketing,analytics  datascience,tech  tech,startups  startups,datascientists</t>
  </si>
  <si>
    <t>gt,gt  ai,ml  cc,mikequindazzi  twitter,socialmedia  socialmedia,networks  twitter,social  social,media  media,networks  nodexl,iot  iot,internetofthings</t>
  </si>
  <si>
    <t>gt,gt  infographic,mt  mt,mi  ai,iot  mikequindazzi,ravikikan  ravikikan,fisher85m  fisher85m,deeplearning  deeplearning,iot  bigdata,infographic  nodexl,mikequindazzi</t>
  </si>
  <si>
    <t>gt,gt  nodexl,internetofthings  digitalmarketing,analytics  tech,startups  startups,datascientists  deeplearning,iot  bigdata,infographic  infographic,mt  mt,mi  twitter,social</t>
  </si>
  <si>
    <t>gt,gt  ravikikan,fisher85m  fisher85m,deeplearning  mt,mi  nodexl,iot  mikequindazzi,cc  mikequindazzi,bigdata  infographic,deepl  twitter,socialmedia  socialmedia,networks</t>
  </si>
  <si>
    <t>bigdata,machinelearning  twitter,social  social,media  media,networks  nodexl,iot  iot,internetofthings  digitalmarketing,bigdata  bigdata,analytics  datascience,datascientists  mikequindazzi,cc</t>
  </si>
  <si>
    <t>gt,gt  mt,mi  ravikikan,fisher85m  fisher85m,deeplearning  cc,mikequindazzi  iot,internetofthings  deeplearning,iot  bigdata,infographic  infographic,mt  cc,harry_robots</t>
  </si>
  <si>
    <t>gt,gt  twitter,social  social,media  media,networks  digitalmarketing,bigdata  bigdata,analytics  datascience,datascientists  bigdata,machinelearning  machinelearning,ai  ai,iot</t>
  </si>
  <si>
    <t>gt,gt  cc,mikequindazzi  nodexl,internetofthings  digitalmarketing,analytics  datascience,tech  tech,startups  startups,datascientists  mikequindazzi,ravikikan  ravikikan,fisher85m  fisher85m,deeplearning</t>
  </si>
  <si>
    <t>gt,gt  bigdata,infographic  infographic,mt  mt,mi  twitter,social  social,media  media,networks  nodexl,iot  iot,internetofthings  digitalmarketing,bigdata</t>
  </si>
  <si>
    <t>nodexl,iot  iot,internetofthings  digitalmarketing,bigdata  bigdata,analytics  datascience,datascientists  nodexl,internetofthings  digitalmarketing,analytics  datascience,tech  tech,startups  startups,datascientists</t>
  </si>
  <si>
    <t>gt,gt  cc,mikequindazzi  iot,bigdata  types,twitter  networks,infographics  infographics,nodexl  internetofthings,digitalmarketing  analytics,datascience  datascientists,socialnetworks  socialnetworks,cc</t>
  </si>
  <si>
    <t>gt,gt  ai,iot  iot,internetofthings  twitter,social  social,media  media,networks  digitalmarketing,bigdata  bigdata,analytics  datascience,datascientists  bigdata,machinelearning</t>
  </si>
  <si>
    <t>gt,gt  nodexl,internetofthings  digitalmarketing,analytics  datascience,tech  tech,startups  startups,datascientists  mikequindazzi,ravikikan  ravikikan,fisher85m  fisher85m,deeplearning  deeplearning,iot</t>
  </si>
  <si>
    <t>grafo,semântico  semântico,de  eclipselunar,graph  graph,ibpad  análise,de  de,sentimento  sentimento,de  eclipselunar,ibpad  de,50  50,mil</t>
  </si>
  <si>
    <t>worldtrendsinfo,social_molly  social_molly,types  twitter,social  social,media  media,networks  nodexl,iot  iot,internetofthings  digitalmarketing,bigdata  bigdata,analytics  datascience,datascientists</t>
  </si>
  <si>
    <t>rickking16,thefuturist007  thefuturist007,tipatat  tipatat,grigortw  grigortw,evankirstel  evankirstel,researchmrx  researchmrx,vrealofficial  sketchfab,digitaldoctornl  mikequindazzi,wef  wef,tamaramccleary  tamaramccleary,fca_hq</t>
  </si>
  <si>
    <t>data,visualization  visualization,important  important,amp  amp,use  use,seo  seo,ai  google's,brain  brain,team  team,ai  50,best</t>
  </si>
  <si>
    <t>top,10  10,influencers  group,leaders  leaders,amp  amp,friends  friends,thanks  top,influencers  group,honored  honored,regularly  regularly,part</t>
  </si>
  <si>
    <t>motorcycletwitt,kinds  kinds,twitter  twitter,socialmedia  socialmedia,networks  networks,gt  nodexl,connectedaction  connectedaction,marc_smith  marc_smith,mikequindazzi  influencer,gt  gt,pic</t>
  </si>
  <si>
    <t>mikequindazzi,top  top,artificialintelligence  artificialintelligence,ai  ai,influencers  influencers,ronald_vanloon  ronald_vanloon,evankirstel  evankirstel,mikequindazzi  mikequindazzi,tsundu_mak  tsundu_mak,ibmwatson  ibmwatson,ipfconline1</t>
  </si>
  <si>
    <t>check,out  out,analyzing  analyzing,social  social,media  media,networks  networks,nodexl  nodexl,insights  insights,connected  connected,world  world,socialmedia</t>
  </si>
  <si>
    <t>Count of Tweet Date (UTC)</t>
  </si>
  <si>
    <t>Row Labels</t>
  </si>
  <si>
    <t>Grand Total</t>
  </si>
  <si>
    <t>2017</t>
  </si>
  <si>
    <t>Mar</t>
  </si>
  <si>
    <t>10-Mar</t>
  </si>
  <si>
    <t>Nov</t>
  </si>
  <si>
    <t>25-Nov</t>
  </si>
  <si>
    <t>2018</t>
  </si>
  <si>
    <t>Aug</t>
  </si>
  <si>
    <t>23-Aug</t>
  </si>
  <si>
    <t>Sep</t>
  </si>
  <si>
    <t>19-Sep</t>
  </si>
  <si>
    <t>2-Nov</t>
  </si>
  <si>
    <t>Dec</t>
  </si>
  <si>
    <t>26-Dec</t>
  </si>
  <si>
    <t>27-Dec</t>
  </si>
  <si>
    <t>30-Dec</t>
  </si>
  <si>
    <t>31-Dec</t>
  </si>
  <si>
    <t>Jan</t>
  </si>
  <si>
    <t>1-Jan</t>
  </si>
  <si>
    <t>2-Jan</t>
  </si>
  <si>
    <t>4-Jan</t>
  </si>
  <si>
    <t>5-Jan</t>
  </si>
  <si>
    <t>7-Jan</t>
  </si>
  <si>
    <t>8-Jan</t>
  </si>
  <si>
    <t>9-Jan</t>
  </si>
  <si>
    <t>10-Jan</t>
  </si>
  <si>
    <t>12-Jan</t>
  </si>
  <si>
    <t>13-Jan</t>
  </si>
  <si>
    <t>14-Jan</t>
  </si>
  <si>
    <t>15-Jan</t>
  </si>
  <si>
    <t>16-Jan</t>
  </si>
  <si>
    <t>17-Jan</t>
  </si>
  <si>
    <t>18-Jan</t>
  </si>
  <si>
    <t>19-Jan</t>
  </si>
  <si>
    <t>20-Jan</t>
  </si>
  <si>
    <t>21-Jan</t>
  </si>
  <si>
    <t>22-Jan</t>
  </si>
  <si>
    <t>23-Jan</t>
  </si>
  <si>
    <t>24-Jan</t>
  </si>
  <si>
    <t>25-Jan</t>
  </si>
  <si>
    <t>26-Jan</t>
  </si>
  <si>
    <t>27-Jan</t>
  </si>
  <si>
    <t>28-Jan</t>
  </si>
  <si>
    <t>29-Jan</t>
  </si>
  <si>
    <t>30-Jan</t>
  </si>
  <si>
    <t>31-Jan</t>
  </si>
  <si>
    <t>Feb</t>
  </si>
  <si>
    <t>1-Feb</t>
  </si>
  <si>
    <t>2-Feb</t>
  </si>
  <si>
    <t>3-Feb</t>
  </si>
  <si>
    <t>4-Feb</t>
  </si>
  <si>
    <t>5-Feb</t>
  </si>
  <si>
    <t>128, 128, 128</t>
  </si>
  <si>
    <t>Red</t>
  </si>
  <si>
    <t>G1: bigdata iot digitalmarketing datascience infographics internetofthings rt datascientists socialnetworks infographic</t>
  </si>
  <si>
    <t>G2: bigdata iot digitalmarketing datascience infographic infographics internetofthings analytics datascientists socialnetworks</t>
  </si>
  <si>
    <t>G3: iot bigdata internetofthings digitalmarketing datascience infographics analytics datascientists socialnetworks rt</t>
  </si>
  <si>
    <t>G4: iot bigdata digitalmarketing datascience internetofthings infographic infographics analytics datascientists socialnetworks</t>
  </si>
  <si>
    <t>G5: iot bigdata digitalmarketing datascience infographic infographics internetofthings rt analytics datascientists</t>
  </si>
  <si>
    <t>G6: iot bigdata infographics internetofthings digitalmarketing datascience rt analytics datascientists socialnetworks</t>
  </si>
  <si>
    <t>G7: iot bigdata digitalmarketing datascience infographics internetofthings analytics datascientists socialnetworks rt</t>
  </si>
  <si>
    <t>G8: iot bigdata datascience internetofthings digitalmarketing infographic infographics analytics datascientists socialnetworks</t>
  </si>
  <si>
    <t>G9: iot bigdata infographics internetofthings digitalmarketing analytics datascience datascientists socialnetworks rt</t>
  </si>
  <si>
    <t>G10: iot bigdata datascience digitalmarketing infographic internetofthings datascientists rt infographics analytics</t>
  </si>
  <si>
    <t>G11: iot bigdata digitalmarketing datascience infographic infographics internetofthings analytics datascientists socialnetworks</t>
  </si>
  <si>
    <t>G12: iot analytics bigdata infographics internetofthings digitalmarketing datascience datascientists socialnetworks socialmedia</t>
  </si>
  <si>
    <t>G13: iot bigdata datascience digitalmarketing datascientists infographic ai infographics internetofthings analytics</t>
  </si>
  <si>
    <t>G14: iot bigdata datascience digitalmarketing infographic ai infographics internetofthings analytics datascientists</t>
  </si>
  <si>
    <t>G15: nodexl sna data socialmedia smartdatasprint blacklivesmatter inovamedialab emoji datascience lisbon</t>
  </si>
  <si>
    <t>G16: iot bigdata digitalmarketing datascience infographics internetofthings analytics datascientists socialnetworks rt</t>
  </si>
  <si>
    <t>G17: socialselling influncers socialmedia sales digitalselling socialse</t>
  </si>
  <si>
    <t>G18: ai aiio bigdata ml nlu iot</t>
  </si>
  <si>
    <t>G19: smartdatasprint</t>
  </si>
  <si>
    <t>G20: socialmedia smm</t>
  </si>
  <si>
    <t>G21: nodexl hkumsba</t>
  </si>
  <si>
    <t>G22: ai artificialintelligence machinelearning iot bigdata</t>
  </si>
  <si>
    <t>G23: ccr19 ifad2018</t>
  </si>
  <si>
    <t>G24: datacenter</t>
  </si>
  <si>
    <t>G26: vr ai iot tech ar virtualreality mixedreality 3d mr blockchain</t>
  </si>
  <si>
    <t>G27: influencers futureofwork</t>
  </si>
  <si>
    <t>G28: r rstudio eclipse eclipselunar ibpad nodexl graph</t>
  </si>
  <si>
    <t>G31: proud</t>
  </si>
  <si>
    <t>G33: industry40 iot ai bigdata iiot</t>
  </si>
  <si>
    <t>G34: influencers digitaltransformation fintech</t>
  </si>
  <si>
    <t>G35: nodexl usedbook</t>
  </si>
  <si>
    <t>G36: influencers iot internetofthings artificialintelligence ai bigdata dataanalytics machinelearning ml mwc19</t>
  </si>
  <si>
    <t>G37: infographics iot internetofthings digitalmarketing bigdata analytics datascience datascientists socialnetworks rt</t>
  </si>
  <si>
    <t>G38: smartdatasprint</t>
  </si>
  <si>
    <t>G39: pharmasocialmedia smrfoundation</t>
  </si>
  <si>
    <t>G40: socialmedia infographics iot digitalmarketing bigdata analytics datascience datascientists</t>
  </si>
  <si>
    <t>G41: futureofwork robotics robots ai jobsforrobots automation hr jobs iamplatform topinfluence</t>
  </si>
  <si>
    <t>G42: digitalmarketing iot bigdata dataanalytics dataviz datascienc</t>
  </si>
  <si>
    <t>G43: phdchat socialmedia</t>
  </si>
  <si>
    <t>G46: influencers iot internetofthings ml artificialintelligence ai bigdata dataanalytics machinelearning wef19</t>
  </si>
  <si>
    <t>G47: twitter socialmedia infographics internetofthings digitalmarketing analytics datascience tech startups datascientists</t>
  </si>
  <si>
    <t>G48: iot bigdata infographics internetofthings digitalmarketing analytics datascience datascientists socialnetworks rt</t>
  </si>
  <si>
    <t>G49: influencers digitaltransformation fintech</t>
  </si>
  <si>
    <t>G50: الإعلام_الاجتماعي</t>
  </si>
  <si>
    <t>G52: influencer marketing innovation digitaltransformation emergingtech</t>
  </si>
  <si>
    <t>G54: influencers iot internetofthings artificialintelligence ai bigdata dataanalytics machinelearning ml rt</t>
  </si>
  <si>
    <t>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EdgeVisualAttributes, EdgeGraphMetrics, EdgeOtherColumns, VertexDoNotHide, VertexVisualAttributes, VertexGraphMetrics, VertexOtherColumns, GroupDoNotHide, GroupVisualAttributes,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t>
  </si>
  <si>
    <t xml:space="preserve">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a able about across after ain't all almost also am among an and any are aren't as at b be because been but by c can can't cannot could could've couldn't d did didn't do does doesn't don't e either else ever every f for from g get got h had has hasn't have he he'd he'll he's her hers him his how how'd how'll how's however http https i i i'd i'll i'm i've if in into is isn't it it's its j just k l least let like likely m may me might might've most must must've mustn't my n neither no nor not o of off often on only or other our own p q r rather rt s said say says she she'd she'll she's should should've shouldn't since so some t than that that'll that's the their them then there there's these they they'd they'll they're they've this to too u us v via w wants was wasn't we we'd we'll we're were weren't what what's when where where'd where'll where's which while who who'd who'll who's whom why why'd will with won't would would've wouldn't www x y yet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t>
  </si>
  <si>
    <t>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t>
  </si>
  <si>
    <t>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t>
  </si>
  <si>
    <t>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t>
  </si>
  <si>
    <t xml:space="preserve">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t>
  </si>
  <si>
    <t>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t>
  </si>
  <si>
    <t>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t>
  </si>
  <si>
    <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t>
  </si>
  <si>
    <t>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t>
  </si>
  <si>
    <t xml:space="preserve">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t>
  </si>
  <si>
    <t>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t>
  </si>
  <si>
    <t>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Tweet,Language&lt;/value&gt;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&lt;value&gt;Z:\___nxl\__SMART Data Sprint 2019&lt;/value&gt;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t>
  </si>
  <si>
    <t>Edge Weight▓1▓1▓0▓True▓Gray▓Red▓▓Edge Weight▓1▓1▓0▓3▓10▓False▓Edge Weight▓1▓2▓0▓32▓6▓False▓▓0▓0▓0▓True▓Black▓Black▓▓In-Degree▓1▓7▓0▓900▓1000▓False▓▓0▓0▓0▓0▓0▓False▓▓0▓0▓0▓0▓0▓False▓▓0▓0▓0▓0▓0▓False</t>
  </si>
  <si>
    <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Solid Square&lt;/value&gt;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&lt;value&gt;True False 1 0 900 1000 False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&lt;value&gt;Grid&lt;/value&gt;
      &lt;/setting&gt;
      &lt;setting name="LayoutStyle" serializeAs="String"&gt;
        &lt;value&gt;Normal&lt;/value&gt;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&lt;value&gt;5&lt;/value&gt;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t>
  </si>
  <si>
    <t>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&lt;value&gt;Straight&lt;/value&gt;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&lt;value&gt;None&lt;/value&gt;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name="FolderPath" serializeAs="String"&gt;
        &lt;value&gt;C:\Users\Marc Smith\Dropbox\_NodeXL\NodeXL Data\Facebook&lt;/value&gt;
      &lt;/setting&gt;
      &lt;setting name="Footer" serializeAs="String"&gt;
        &lt;value&gt;Created with NodeXL (http://nodexl.codeplex.com) from the Social Media Research Foundation (http://www.smrfoundation.org)&lt;/value&gt;
      &lt;/setting&gt;
    &lt;/ExportToPowerPointUserSettings&gt;
  &lt;/userSettings&gt;
&lt;/configuration&gt;</t>
  </si>
  <si>
    <t>GraphSource░GraphServerTwitterSearch▓GraphTerm░NodeXL▓ImportDescription░The graph represents a network of 2,154 Twitter users whose tweets in the requested range contained "NodeXL", or who were replied to or mentioned in those tweets.  The network was obtained from the NodeXL Graph Server on Wednesday, 06 February 2019 at 07:41 UTC.
The requested start date was Wednesday, 06 February 2019 at 08:40 UTC and the maximum number of tweets (going backward in time) was 5,000.
The tweets in the network were tweeted over the 1337-day, 6-hour, 17-minute period from Tuesday, 09 June 2015 at 17:13 UTC to Tuesday, 05 February 2019 at 23:30 UTC.
There is an edge for each "replies-to" relationship in a tweet, an edge for each "mentions" relationship in a tweet, and a self-loop edge for each tweet that is not a "replies-to" or "mentions".▓ImportSuggestedTitle░NodeXL Twitter NodeXL SNA Map and Report for Wednesday, 06 February 2019 at 07:41 UTC▓ImportSuggestedFileNameNoExtension░2019-02-06 07-41-02 NodeXL Graph Server NodeXL▓GroupingDescription░The graph's vertices were grouped by cluster using the Clauset-Newman-Moore cluster algorithm.▓LayoutAlgorithm░The graph was laid out using the Grid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</si>
</sst>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64" fontId="0" fillId="3" borderId="1" xfId="23" applyNumberFormat="1" applyFont="1" applyBorder="1" applyAlignment="1">
      <alignment/>
    </xf>
    <xf numFmtId="49" fontId="6" fillId="5" borderId="1" xfId="25" applyNumberFormat="1" applyBorder="1" applyAlignment="1">
      <alignment/>
    </xf>
    <xf numFmtId="165" fontId="0" fillId="6" borderId="1" xfId="26" applyNumberFormat="1" applyFont="1" applyBorder="1" applyAlignment="1">
      <alignment/>
    </xf>
    <xf numFmtId="0" fontId="0" fillId="6" borderId="1" xfId="26" applyNumberFormat="1" applyFont="1" applyBorder="1" applyAlignment="1">
      <alignment/>
    </xf>
    <xf numFmtId="166" fontId="0" fillId="6" borderId="1" xfId="26" applyNumberFormat="1" applyFont="1" applyBorder="1" applyAlignment="1">
      <alignment/>
    </xf>
    <xf numFmtId="1" fontId="0" fillId="4" borderId="1" xfId="24" applyNumberFormat="1" applyFont="1" applyBorder="1" applyAlignment="1">
      <alignment/>
    </xf>
    <xf numFmtId="0" fontId="0" fillId="2" borderId="1" xfId="20" applyNumberFormat="1"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fill>
        <patternFill patternType="none"/>
      </fil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fill>
        <patternFill patternType="none"/>
      </fil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microsoft.com/office/2007/relationships/slicerCache" Target="/xl/slicerCaches/slicerCache3.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3827858"/>
        <c:axId val="14688675"/>
      </c:barChart>
      <c:catAx>
        <c:axId val="5382785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688675"/>
        <c:crosses val="autoZero"/>
        <c:auto val="1"/>
        <c:lblOffset val="100"/>
        <c:noMultiLvlLbl val="0"/>
      </c:catAx>
      <c:valAx>
        <c:axId val="14688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8278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NodeXL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Series'!$A$26:$A$79</c:f>
              <c:strCache>
                <c:ptCount val="42"/>
                <c:pt idx="0">
                  <c:v>10-Mar
Mar
2017</c:v>
                </c:pt>
                <c:pt idx="1">
                  <c:v>25-Nov
Nov</c:v>
                </c:pt>
                <c:pt idx="2">
                  <c:v>23-Aug
Aug
2018</c:v>
                </c:pt>
                <c:pt idx="3">
                  <c:v>19-Sep
Sep</c:v>
                </c:pt>
                <c:pt idx="4">
                  <c:v>2-Nov
Nov</c:v>
                </c:pt>
                <c:pt idx="5">
                  <c:v>26-Dec
Dec</c:v>
                </c:pt>
                <c:pt idx="6">
                  <c:v>27-Dec</c:v>
                </c:pt>
                <c:pt idx="7">
                  <c:v>30-Dec</c:v>
                </c:pt>
                <c:pt idx="8">
                  <c:v>31-Dec</c:v>
                </c:pt>
                <c:pt idx="9">
                  <c:v>1-Jan
Jan
2019</c:v>
                </c:pt>
                <c:pt idx="10">
                  <c:v>2-Jan</c:v>
                </c:pt>
                <c:pt idx="11">
                  <c:v>4-Jan</c:v>
                </c:pt>
                <c:pt idx="12">
                  <c:v>5-Jan</c:v>
                </c:pt>
                <c:pt idx="13">
                  <c:v>7-Jan</c:v>
                </c:pt>
                <c:pt idx="14">
                  <c:v>8-Jan</c:v>
                </c:pt>
                <c:pt idx="15">
                  <c:v>9-Jan</c:v>
                </c:pt>
                <c:pt idx="16">
                  <c:v>10-Jan</c:v>
                </c:pt>
                <c:pt idx="17">
                  <c:v>12-Jan</c:v>
                </c:pt>
                <c:pt idx="18">
                  <c:v>13-Jan</c:v>
                </c:pt>
                <c:pt idx="19">
                  <c:v>14-Jan</c:v>
                </c:pt>
                <c:pt idx="20">
                  <c:v>15-Jan</c:v>
                </c:pt>
                <c:pt idx="21">
                  <c:v>16-Jan</c:v>
                </c:pt>
                <c:pt idx="22">
                  <c:v>17-Jan</c:v>
                </c:pt>
                <c:pt idx="23">
                  <c:v>18-Jan</c:v>
                </c:pt>
                <c:pt idx="24">
                  <c:v>19-Jan</c:v>
                </c:pt>
                <c:pt idx="25">
                  <c:v>20-Jan</c:v>
                </c:pt>
                <c:pt idx="26">
                  <c:v>21-Jan</c:v>
                </c:pt>
                <c:pt idx="27">
                  <c:v>22-Jan</c:v>
                </c:pt>
                <c:pt idx="28">
                  <c:v>23-Jan</c:v>
                </c:pt>
                <c:pt idx="29">
                  <c:v>24-Jan</c:v>
                </c:pt>
                <c:pt idx="30">
                  <c:v>25-Jan</c:v>
                </c:pt>
                <c:pt idx="31">
                  <c:v>26-Jan</c:v>
                </c:pt>
                <c:pt idx="32">
                  <c:v>27-Jan</c:v>
                </c:pt>
                <c:pt idx="33">
                  <c:v>28-Jan</c:v>
                </c:pt>
                <c:pt idx="34">
                  <c:v>29-Jan</c:v>
                </c:pt>
                <c:pt idx="35">
                  <c:v>30-Jan</c:v>
                </c:pt>
                <c:pt idx="36">
                  <c:v>31-Jan</c:v>
                </c:pt>
                <c:pt idx="37">
                  <c:v>1-Feb
Feb</c:v>
                </c:pt>
                <c:pt idx="38">
                  <c:v>2-Feb</c:v>
                </c:pt>
                <c:pt idx="39">
                  <c:v>3-Feb</c:v>
                </c:pt>
                <c:pt idx="40">
                  <c:v>4-Feb</c:v>
                </c:pt>
                <c:pt idx="41">
                  <c:v>5-Feb</c:v>
                </c:pt>
              </c:strCache>
            </c:strRef>
          </c:cat>
          <c:val>
            <c:numRef>
              <c:f>'Time Series'!$B$26:$B$79</c:f>
              <c:numCache>
                <c:formatCode>General</c:formatCode>
                <c:ptCount val="42"/>
                <c:pt idx="0">
                  <c:v>1</c:v>
                </c:pt>
                <c:pt idx="1">
                  <c:v>1</c:v>
                </c:pt>
                <c:pt idx="2">
                  <c:v>1</c:v>
                </c:pt>
                <c:pt idx="3">
                  <c:v>1</c:v>
                </c:pt>
                <c:pt idx="4">
                  <c:v>1</c:v>
                </c:pt>
                <c:pt idx="5">
                  <c:v>1</c:v>
                </c:pt>
                <c:pt idx="6">
                  <c:v>2</c:v>
                </c:pt>
                <c:pt idx="7">
                  <c:v>2</c:v>
                </c:pt>
                <c:pt idx="8">
                  <c:v>2</c:v>
                </c:pt>
                <c:pt idx="9">
                  <c:v>2</c:v>
                </c:pt>
                <c:pt idx="10">
                  <c:v>1</c:v>
                </c:pt>
                <c:pt idx="11">
                  <c:v>4</c:v>
                </c:pt>
                <c:pt idx="12">
                  <c:v>3</c:v>
                </c:pt>
                <c:pt idx="13">
                  <c:v>2</c:v>
                </c:pt>
                <c:pt idx="14">
                  <c:v>1</c:v>
                </c:pt>
                <c:pt idx="15">
                  <c:v>2</c:v>
                </c:pt>
                <c:pt idx="16">
                  <c:v>2</c:v>
                </c:pt>
                <c:pt idx="17">
                  <c:v>2</c:v>
                </c:pt>
                <c:pt idx="18">
                  <c:v>1</c:v>
                </c:pt>
                <c:pt idx="19">
                  <c:v>3</c:v>
                </c:pt>
                <c:pt idx="20">
                  <c:v>2</c:v>
                </c:pt>
                <c:pt idx="21">
                  <c:v>13</c:v>
                </c:pt>
                <c:pt idx="22">
                  <c:v>10</c:v>
                </c:pt>
                <c:pt idx="23">
                  <c:v>3</c:v>
                </c:pt>
                <c:pt idx="24">
                  <c:v>6</c:v>
                </c:pt>
                <c:pt idx="25">
                  <c:v>25</c:v>
                </c:pt>
                <c:pt idx="26">
                  <c:v>23</c:v>
                </c:pt>
                <c:pt idx="27">
                  <c:v>17</c:v>
                </c:pt>
                <c:pt idx="28">
                  <c:v>12</c:v>
                </c:pt>
                <c:pt idx="29">
                  <c:v>16</c:v>
                </c:pt>
                <c:pt idx="30">
                  <c:v>12</c:v>
                </c:pt>
                <c:pt idx="31">
                  <c:v>21</c:v>
                </c:pt>
                <c:pt idx="32">
                  <c:v>5</c:v>
                </c:pt>
                <c:pt idx="33">
                  <c:v>13</c:v>
                </c:pt>
                <c:pt idx="34">
                  <c:v>12</c:v>
                </c:pt>
                <c:pt idx="35">
                  <c:v>27</c:v>
                </c:pt>
                <c:pt idx="36">
                  <c:v>8</c:v>
                </c:pt>
                <c:pt idx="37">
                  <c:v>7</c:v>
                </c:pt>
                <c:pt idx="38">
                  <c:v>18</c:v>
                </c:pt>
                <c:pt idx="39">
                  <c:v>26</c:v>
                </c:pt>
                <c:pt idx="40">
                  <c:v>22</c:v>
                </c:pt>
                <c:pt idx="41">
                  <c:v>17</c:v>
                </c:pt>
              </c:numCache>
            </c:numRef>
          </c:val>
        </c:ser>
        <c:axId val="1432716"/>
        <c:axId val="12894445"/>
      </c:barChart>
      <c:catAx>
        <c:axId val="1432716"/>
        <c:scaling>
          <c:orientation val="minMax"/>
        </c:scaling>
        <c:axPos val="b"/>
        <c:delete val="0"/>
        <c:numFmt formatCode="General" sourceLinked="1"/>
        <c:majorTickMark val="out"/>
        <c:minorTickMark val="none"/>
        <c:tickLblPos val="nextTo"/>
        <c:crossAx val="12894445"/>
        <c:crosses val="autoZero"/>
        <c:auto val="1"/>
        <c:lblOffset val="100"/>
        <c:noMultiLvlLbl val="0"/>
      </c:catAx>
      <c:valAx>
        <c:axId val="12894445"/>
        <c:scaling>
          <c:orientation val="minMax"/>
        </c:scaling>
        <c:axPos val="l"/>
        <c:majorGridlines/>
        <c:delete val="0"/>
        <c:numFmt formatCode="General" sourceLinked="1"/>
        <c:majorTickMark val="out"/>
        <c:minorTickMark val="none"/>
        <c:tickLblPos val="nextTo"/>
        <c:crossAx val="1432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5089212"/>
        <c:axId val="48931997"/>
      </c:barChart>
      <c:catAx>
        <c:axId val="650892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931997"/>
        <c:crosses val="autoZero"/>
        <c:auto val="1"/>
        <c:lblOffset val="100"/>
        <c:noMultiLvlLbl val="0"/>
      </c:catAx>
      <c:valAx>
        <c:axId val="48931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089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7734790"/>
        <c:axId val="4068791"/>
      </c:barChart>
      <c:catAx>
        <c:axId val="377347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68791"/>
        <c:crosses val="autoZero"/>
        <c:auto val="1"/>
        <c:lblOffset val="100"/>
        <c:noMultiLvlLbl val="0"/>
      </c:catAx>
      <c:valAx>
        <c:axId val="406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34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6619120"/>
        <c:axId val="61136625"/>
      </c:barChart>
      <c:catAx>
        <c:axId val="366191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136625"/>
        <c:crosses val="autoZero"/>
        <c:auto val="1"/>
        <c:lblOffset val="100"/>
        <c:noMultiLvlLbl val="0"/>
      </c:catAx>
      <c:valAx>
        <c:axId val="61136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191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3358714"/>
        <c:axId val="53119563"/>
      </c:barChart>
      <c:catAx>
        <c:axId val="133587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119563"/>
        <c:crosses val="autoZero"/>
        <c:auto val="1"/>
        <c:lblOffset val="100"/>
        <c:noMultiLvlLbl val="0"/>
      </c:catAx>
      <c:valAx>
        <c:axId val="531195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58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8314020"/>
        <c:axId val="7717317"/>
      </c:barChart>
      <c:catAx>
        <c:axId val="8314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717317"/>
        <c:crosses val="autoZero"/>
        <c:auto val="1"/>
        <c:lblOffset val="100"/>
        <c:noMultiLvlLbl val="0"/>
      </c:catAx>
      <c:valAx>
        <c:axId val="77173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14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46990"/>
        <c:axId val="21122911"/>
      </c:barChart>
      <c:catAx>
        <c:axId val="23469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22911"/>
        <c:crosses val="autoZero"/>
        <c:auto val="1"/>
        <c:lblOffset val="100"/>
        <c:noMultiLvlLbl val="0"/>
      </c:catAx>
      <c:valAx>
        <c:axId val="21122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69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5888472"/>
        <c:axId val="33234201"/>
      </c:barChart>
      <c:catAx>
        <c:axId val="558884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3234201"/>
        <c:crosses val="autoZero"/>
        <c:auto val="1"/>
        <c:lblOffset val="100"/>
        <c:noMultiLvlLbl val="0"/>
      </c:catAx>
      <c:valAx>
        <c:axId val="332342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84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0672354"/>
        <c:axId val="7615731"/>
      </c:barChart>
      <c:catAx>
        <c:axId val="30672354"/>
        <c:scaling>
          <c:orientation val="minMax"/>
        </c:scaling>
        <c:axPos val="b"/>
        <c:delete val="1"/>
        <c:majorTickMark val="out"/>
        <c:minorTickMark val="none"/>
        <c:tickLblPos val="none"/>
        <c:crossAx val="7615731"/>
        <c:crosses val="autoZero"/>
        <c:auto val="1"/>
        <c:lblOffset val="100"/>
        <c:noMultiLvlLbl val="0"/>
      </c:catAx>
      <c:valAx>
        <c:axId val="7615731"/>
        <c:scaling>
          <c:orientation val="minMax"/>
        </c:scaling>
        <c:axPos val="l"/>
        <c:delete val="1"/>
        <c:majorTickMark val="out"/>
        <c:minorTickMark val="none"/>
        <c:tickLblPos val="none"/>
        <c:crossAx val="3067235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9</xdr:col>
      <xdr:colOff>304800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5" name="Language"/>
            <xdr:cNvGraphicFramePr/>
          </xdr:nvGraphicFramePr>
          <xdr:xfrm>
            <a:off x="7115175" y="4191000"/>
            <a:ext cx="1266825" cy="1266825"/>
          </xdr:xfrm>
          <a:graphic>
            <a:graphicData uri="http://schemas.microsoft.com/office/drawing/2010/slicer">
              <sle:slicer xmlns:sle="http://schemas.microsoft.com/office/drawing/2010/slicer" name="Language"/>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50" refreshedBy="Space Lab" refreshedVersion="6">
  <cacheSource type="worksheet">
    <worksheetSource ref="A2:BL352" sheet="Time Series Edges"/>
  </cacheSource>
  <cacheFields count="66">
    <cacheField name="Vertex 1" numFmtId="49">
      <sharedItems containsMixedTypes="0" count="0"/>
    </cacheField>
    <cacheField name="Vertex 2">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V2">
      <sharedItems containsMixedTypes="0"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8">
        <m/>
        <s v="influencers iot internetofthings artificialintelligence ai bigdata dataanalytics machinelearning ml rt"/>
        <s v="influencer marketing innovation digitaltransformation emergingtech"/>
        <s v="influncers"/>
        <s v="artificialintelligence ai"/>
        <s v="twitter socialmedia infographics internetofthings digitalmarketing analytics datascience tech startups datascientists socialnetworks rt deeplearning iot bigdata infographic"/>
        <s v="twitter socialmedia infographics internetofthings digitalmarketing analytics datascience tech startups datascientists socialnetworks rt"/>
        <s v="leadership startups startup internetofthings digitalmarketing datascience tech datascientists socialnetworks rt socialmedia digitaltransformation deeplearning bigdata infographics machinelearning"/>
        <s v="ifad2018"/>
        <s v="infographics iot internetofthings digitalmarketing bigdata analytics datascience datascientists socialnetworks rt bigdata machinelearning ai iot infographic deepl"/>
        <s v="digitalmarketing iot bigdata dataanalytics dataviz datascience influencer infographic"/>
        <s v="digitalmarketing iot bigdata dataanalytics dataviz datascience influencer infographic ai deeplear"/>
        <s v="influencers futureofwork"/>
        <s v="insurtech insurtech fintech ai bigdata machinelearning iot deeplearning"/>
        <s v="الإعلام_الاجتماعي"/>
        <s v="infographics iot internetofthings digitalmarketing bigdata analytics datascience datascientists socialnetworks rt bigdat"/>
        <s v="infographics iot internetofthings digitalmarketing bigdata analytics datascience datascientists socialnetworks rt"/>
        <s v="digitalmarketing iot bigdata dataanalytics dataviz datascience influencer in"/>
        <s v="digitalmarketing iot bigdata dataanalytics dataviz datascience influencer infographic smm"/>
        <s v="infographics iot internetofthings digitalmarketing bigdata analytics datascience datascientists socialnetworks rt bigdata machinelearning ai iot infographic"/>
        <s v="socialmedia smm"/>
        <s v="iot iot ai bigdata machinelearning bloc"/>
        <s v="futureofwork robotics robots ai jobsforrobots automation hr jobs"/>
        <s v="socialmedia digitalmarketing iot bigdata dataanalytics dataviz datascience influencer"/>
        <s v="influencers digitaltransformation fintech"/>
        <s v="datacenter"/>
        <s v="influencers iot internetofthings iot ai bigdata blockchain de"/>
        <s v="infographics iot internetofthings digitalmarketing bigdata analytics datascience datascientists socialnetworks rt ai ml dl iot infographic ai ml"/>
        <s v="r rstudio eclipse eclipselunar ibpad nodexl"/>
        <s v="r rstudio eclipse eclipselunar graph ibpad nodexl"/>
        <s v="deeplearning ai machinelearning bigdata datascience iot"/>
        <s v="twitter socialmedia infographics internetofthings digitalmarketing analytics datascience tech startups datascientists socialnetworks rt deeplearning iot bigdata in"/>
        <s v="socialmedia infographics iot internetofthings digitalmarketing bigdata analytics datascience datascientists socialnetworks machinelearning ai iot infographic deeplearning"/>
        <s v="socialmedia digitalmarketing iot bigdata dataanalytics dataviz datascience influencermarketing smm"/>
        <s v="futureofwork ai iot wef19 tech robotics digitaltransformation innovation robot automation"/>
        <s v="influencers iot internetofthings ml artificialintelligence ai bigdata dataanalytics machinelearning wef19"/>
        <s v="ccr19"/>
        <s v="fintech"/>
        <s v="ai aiio bigdata ml nlu iot"/>
        <s v="artificialintelligence ai ai machinelearning iot bigdata"/>
        <s v="nodexl hkumsba"/>
        <s v="phdchat socialmedia"/>
        <s v="artificialintelligence ai ai iot bigdata machinelearnin"/>
        <s v="infographics iot internetofthings digitalmarketing bigdata analytics datascience datascientists socialnetworks rt bigdata machinelearning ai iot infographic deepl machinelearni"/>
        <s v="digitalmarketing iot bigdata dataanalytics dataviz datascienc"/>
        <s v="datascience datascientist datascientists"/>
        <s v="selfdrivingcars selfdrivingcars ai autonomous iot smartcity"/>
        <s v="infographics iot internetofthings digitalmarketing bigdata analytics datascience datascientists socialnetworks cybersecurity bigdata machinelearning ai iot infographic deepl"/>
        <s v="ai"/>
        <s v="sna nodexl data socialmedia"/>
        <s v="infographics iot internetofthings digitalmarketing bigdata analytics datascience datascientists socialnetworks rt bigdata mac"/>
        <s v="futureofwork robotics robots ai jobsforrobots automation hr jobs iamplatform topinfluence artificialintelligence"/>
        <s v="socialmedia infographics iot digitalmarketing bigdata analytics datascience datascientists"/>
        <s v="pharmasocialmedia smrfoundation"/>
        <s v="smartdatasprint nodexl blacklivesmatter inovamedialab emoji datascience lisbon"/>
        <s v="smartdatasprint"/>
        <s v="vr vr ar virtualreality ai iot mixedreality tech 3d mr blockchain"/>
        <s v="socialmedia infographics internetofthings iot bigdata ai artificialintelligence infosec digital connecteddevices connectivity dataviz visualization rt"/>
        <s v="finserv fintech banking ai blockchain bigdata ml startups"/>
        <s v="datascience data tech"/>
        <s v="influencers iot internetofthings iot ai bigdata blockchain devops"/>
        <s v="ai iot machinelearning bigdata blockchain deeplearning"/>
        <s v="iiot hashtags iiot iot ai bigdata cybersecurity analytics industry40 m"/>
        <s v="socialmedia infographics iot internetofthings digitalmarketing bigdata analytics datascience datascientists socialnetworks machinelearning ai iot infographic a"/>
        <s v="artificialintelligence ai ai iot bigdata di"/>
        <s v="socialselling socialse"/>
        <s v="socialselling socialselling socialmedia sales digitalselling"/>
        <s v="influencers iot internetofthings artificialintelligence ai bigdata dataanalytics machinelearning ml mwc19 rt"/>
        <s v="nodexl usedbook"/>
        <s v="infographics iot internetofthings digitalmarketing bigdata analytics datascience datascientists socialnetworks rt art"/>
        <s v="datascientist datascience ai machinelearning bigdata iot"/>
        <s v="artificialintelligence ai ai iot bigdata machinelearning blockchain"/>
        <s v="mr mr ar vr tech virtualreality xr augmentedreality mixedreality games"/>
        <s v="industry40 industry40 iot ai bigdata iiot"/>
        <s v="fintech finserv fintech ai insurtech banking payments blockchain regtech bigdata"/>
        <s v="futureofwork ai iot ces2019 tech innovation digitalt"/>
        <s v="ai ai iot bigdata machinelearning block"/>
        <s v="proud"/>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349">
        <d v="2017-03-10T18:14:47.000"/>
        <d v="2019-01-21T13:14:48.000"/>
        <d v="2019-01-21T15:09:37.000"/>
        <d v="2018-08-23T21:13:08.000"/>
        <d v="2018-09-19T12:41:08.000"/>
        <d v="2017-11-25T07:27:43.000"/>
        <d v="2018-11-02T22:01:30.000"/>
        <d v="2019-01-02T20:55:38.000"/>
        <d v="2018-12-27T13:00:45.000"/>
        <d v="2018-12-27T23:38:09.000"/>
        <d v="2018-12-30T07:47:58.000"/>
        <d v="2018-12-30T11:43:41.000"/>
        <d v="2018-12-26T04:28:31.000"/>
        <d v="2018-12-31T17:58:00.000"/>
        <d v="2018-12-31T15:39:54.000"/>
        <d v="2019-01-01T01:59:00.000"/>
        <d v="2019-01-01T08:21:47.000"/>
        <d v="2019-01-16T00:40:49.000"/>
        <d v="2019-01-14T02:26:21.000"/>
        <d v="2019-01-14T08:09:27.000"/>
        <d v="2019-01-14T14:13:00.000"/>
        <d v="2019-01-15T00:41:36.000"/>
        <d v="2019-01-27T23:06:10.000"/>
        <d v="2019-01-15T14:40:52.000"/>
        <d v="2019-01-09T08:05:04.000"/>
        <d v="2019-01-09T11:12:19.000"/>
        <d v="2019-01-04T12:21:51.000"/>
        <d v="2019-01-04T19:09:21.000"/>
        <d v="2019-01-04T21:04:54.000"/>
        <d v="2019-01-04T22:15:00.000"/>
        <d v="2019-01-05T03:11:20.000"/>
        <d v="2019-01-05T02:51:48.000"/>
        <d v="2019-01-05T02:53:55.000"/>
        <d v="2019-01-10T09:29:49.000"/>
        <d v="2019-01-10T22:51:43.000"/>
        <d v="2019-01-12T00:06:16.000"/>
        <d v="2019-01-07T02:08:33.000"/>
        <d v="2019-01-12T11:58:20.000"/>
        <d v="2019-01-07T19:59:43.000"/>
        <d v="2019-01-08T09:26:31.000"/>
        <d v="2019-01-13T16:39:04.000"/>
        <d v="2019-01-28T12:36:21.000"/>
        <d v="2019-01-26T13:37:42.000"/>
        <d v="2019-01-26T13:54:30.000"/>
        <d v="2019-01-26T13:50:46.000"/>
        <d v="2019-01-26T15:15:55.000"/>
        <d v="2019-01-26T12:45:40.000"/>
        <d v="2019-01-26T12:36:27.000"/>
        <d v="2019-01-26T12:52:07.000"/>
        <d v="2019-01-26T19:03:54.000"/>
        <d v="2019-01-26T18:13:48.000"/>
        <d v="2019-01-26T18:40:46.000"/>
        <d v="2019-01-26T18:46:16.000"/>
        <d v="2019-01-26T18:54:56.000"/>
        <d v="2019-01-26T16:26:47.000"/>
        <d v="2019-01-26T16:31:43.000"/>
        <d v="2019-01-26T15:26:22.000"/>
        <d v="2019-01-26T17:20:50.000"/>
        <d v="2019-01-26T15:29:59.000"/>
        <d v="2019-01-26T17:37:20.000"/>
        <d v="2019-01-26T15:40:10.000"/>
        <d v="2019-01-26T17:47:57.000"/>
        <d v="2019-01-26T16:14:02.000"/>
        <d v="2019-01-27T17:32:39.000"/>
        <d v="2019-01-27T14:01:07.000"/>
        <d v="2019-01-27T16:45:55.000"/>
        <d v="2019-01-28T08:01:40.000"/>
        <d v="2019-01-21T08:02:51.000"/>
        <d v="2019-01-21T08:18:57.000"/>
        <d v="2019-01-21T08:02:58.000"/>
        <d v="2019-01-21T08:19:24.000"/>
        <d v="2019-01-16T11:50:30.000"/>
        <d v="2019-01-21T16:42:34.000"/>
        <d v="2019-01-16T08:21:39.000"/>
        <d v="2019-01-16T09:18:57.000"/>
        <d v="2019-01-21T17:26:43.000"/>
        <d v="2019-01-21T17:35:05.000"/>
        <d v="2019-01-21T13:19:51.000"/>
        <d v="2019-01-21T15:14:00.000"/>
        <d v="2019-01-21T13:23:24.000"/>
        <d v="2019-01-21T15:22:13.000"/>
        <d v="2019-01-21T13:26:45.000"/>
        <d v="2019-01-16T12:14:56.000"/>
        <d v="2019-01-21T15:46:35.000"/>
        <d v="2019-01-16T12:56:04.000"/>
        <d v="2019-01-21T14:12:32.000"/>
        <d v="2019-01-21T14:13:08.000"/>
        <d v="2019-01-16T13:15:06.000"/>
        <d v="2019-01-16T21:05:02.000"/>
        <d v="2019-01-16T21:05:56.000"/>
        <d v="2019-01-16T18:40:57.000"/>
        <d v="2019-01-16T16:49:42.000"/>
        <d v="2019-01-16T16:59:37.000"/>
        <d v="2019-01-21T20:07:25.000"/>
        <d v="2019-01-21T20:49:34.000"/>
        <d v="2019-01-21T20:56:01.000"/>
        <d v="2019-01-21T19:42:30.000"/>
        <d v="2019-01-21T19:45:43.000"/>
        <d v="2019-01-16T22:18:43.000"/>
        <d v="2019-01-17T02:53:05.000"/>
        <d v="2019-01-17T02:57:32.000"/>
        <d v="2019-01-17T05:03:20.000"/>
        <d v="2019-01-17T03:18:27.000"/>
        <d v="2019-01-22T13:59:39.000"/>
        <d v="2019-01-22T16:01:57.000"/>
        <d v="2019-01-22T16:08:01.000"/>
        <d v="2019-01-22T16:20:24.000"/>
        <d v="2019-01-22T21:22:25.000"/>
        <d v="2019-01-22T17:46:54.000"/>
        <d v="2019-01-22T21:46:19.000"/>
        <d v="2019-01-22T19:55:12.000"/>
        <d v="2019-01-22T18:09:58.000"/>
        <d v="2019-01-22T18:10:57.000"/>
        <d v="2019-01-22T20:05:00.000"/>
        <d v="2019-01-17T17:33:38.000"/>
        <d v="2019-01-22T18:49:17.000"/>
        <d v="2019-01-17T19:41:07.000"/>
        <d v="2019-01-22T20:52:33.000"/>
        <d v="2019-01-22T19:00:46.000"/>
        <d v="2019-01-22T21:00:20.000"/>
        <d v="2019-01-17T22:48:48.000"/>
        <d v="2019-01-17T22:52:53.000"/>
        <d v="2019-01-17T23:24:55.000"/>
        <d v="2019-01-17T21:46:35.000"/>
        <d v="2019-01-22T23:16:34.000"/>
        <d v="2019-01-22T23:23:35.000"/>
        <d v="2019-01-23T11:36:33.000"/>
        <d v="2019-01-23T11:40:16.000"/>
        <d v="2019-01-23T13:15:55.000"/>
        <d v="2019-01-23T17:02:14.000"/>
        <d v="2019-01-23T19:08:36.000"/>
        <d v="2019-01-23T19:10:34.000"/>
        <d v="2019-01-23T19:17:01.000"/>
        <d v="2019-01-23T18:16:22.000"/>
        <d v="2019-01-23T23:34:15.000"/>
        <d v="2019-01-18T20:51:03.000"/>
        <d v="2019-01-24T08:00:16.000"/>
        <d v="2019-01-23T22:01:02.000"/>
        <d v="2019-01-23T22:12:22.000"/>
        <d v="2019-01-24T08:00:12.000"/>
        <d v="2019-01-23T22:03:29.000"/>
        <d v="2019-01-18T21:06:02.000"/>
        <d v="2019-01-18T23:06:11.000"/>
        <d v="2019-01-24T01:55:44.000"/>
        <d v="2019-01-19T01:52:50.000"/>
        <d v="2019-01-24T04:58:46.000"/>
        <d v="2019-01-19T04:13:56.000"/>
        <d v="2019-01-19T06:31:42.000"/>
        <d v="2019-01-19T04:10:09.000"/>
        <d v="2019-01-24T13:29:01.000"/>
        <d v="2019-01-24T14:05:05.000"/>
        <d v="2019-01-24T14:33:08.000"/>
        <d v="2019-01-24T19:40:04.000"/>
        <d v="2019-01-24T19:43:14.000"/>
        <d v="2019-01-24T18:35:06.000"/>
        <d v="2019-01-24T18:42:41.000"/>
        <d v="2019-01-19T17:38:23.000"/>
        <d v="2019-01-25T00:56:32.000"/>
        <d v="2019-01-24T22:32:24.000"/>
        <d v="2019-01-24T22:35:55.000"/>
        <d v="2019-01-24T23:00:43.000"/>
        <d v="2019-01-24T21:26:09.000"/>
        <d v="2019-01-24T21:38:25.000"/>
        <d v="2019-01-19T22:49:42.000"/>
        <d v="2019-01-25T01:01:34.000"/>
        <d v="2019-01-20T01:44:31.000"/>
        <d v="2019-01-20T04:57:30.000"/>
        <d v="2019-01-20T07:05:33.000"/>
        <d v="2019-01-20T09:30:15.000"/>
        <d v="2019-01-25T13:02:44.000"/>
        <d v="2019-01-25T11:43:15.000"/>
        <d v="2019-01-20T10:29:23.000"/>
        <d v="2019-01-25T19:46:36.000"/>
        <d v="2019-01-20T18:09:54.000"/>
        <d v="2019-01-20T18:17:07.000"/>
        <d v="2019-01-20T14:15:05.000"/>
        <d v="2019-01-20T14:25:14.000"/>
        <d v="2019-01-20T16:29:35.000"/>
        <d v="2019-01-20T16:31:09.000"/>
        <d v="2019-01-20T14:37:53.000"/>
        <d v="2019-01-20T14:43:12.000"/>
        <d v="2019-01-20T16:44:08.000"/>
        <d v="2019-01-20T16:46:23.000"/>
        <d v="2019-01-25T16:06:03.000"/>
        <d v="2019-01-20T16:55:57.000"/>
        <d v="2019-01-25T18:19:59.000"/>
        <d v="2019-01-20T15:26:48.000"/>
        <d v="2019-01-20T15:32:38.000"/>
        <d v="2019-01-20T15:36:30.000"/>
        <d v="2019-01-20T15:41:08.000"/>
        <d v="2019-01-20T15:48:28.000"/>
        <d v="2019-01-27T12:00:01.000"/>
        <d v="2019-01-25T21:43:16.000"/>
        <d v="2019-01-20T20:31:49.000"/>
        <d v="2019-01-25T21:45:20.000"/>
        <d v="2019-01-20T20:38:30.000"/>
        <d v="2019-01-20T20:59:08.000"/>
        <d v="2019-01-25T20:18:52.000"/>
        <d v="2019-01-20T19:55:29.000"/>
        <d v="2019-02-02T18:13:49.000"/>
        <d v="2019-01-28T17:15:56.000"/>
        <d v="2019-02-02T16:24:02.000"/>
        <d v="2019-01-28T15:19:31.000"/>
        <d v="2019-01-28T13:48:01.000"/>
        <d v="2019-01-28T15:39:51.000"/>
        <d v="2019-02-02T15:35:22.000"/>
        <d v="2019-02-02T17:38:49.000"/>
        <d v="2019-02-02T17:44:10.000"/>
        <d v="2019-01-28T16:43:47.000"/>
        <d v="2019-01-28T16:44:01.000"/>
        <d v="2019-02-02T17:54:50.000"/>
        <d v="2019-02-02T22:47:03.000"/>
        <d v="2019-02-02T22:56:35.000"/>
        <d v="2019-01-28T22:04:59.000"/>
        <d v="2019-02-02T23:20:43.000"/>
        <d v="2019-01-28T17:42:53.000"/>
        <d v="2019-02-02T19:35:09.000"/>
        <d v="2019-02-02T21:36:31.000"/>
        <d v="2019-02-02T19:43:08.000"/>
        <d v="2019-01-28T20:48:10.000"/>
        <d v="2019-01-28T20:56:01.000"/>
        <d v="2019-01-28T21:26:12.000"/>
        <d v="2019-02-03T08:12:33.000"/>
        <d v="2019-02-03T00:35:17.000"/>
        <d v="2019-01-29T02:03:43.000"/>
        <d v="2019-02-03T06:43:46.000"/>
        <d v="2019-01-29T03:41:32.000"/>
        <d v="2019-02-03T05:33:39.000"/>
        <d v="2019-02-03T07:46:16.000"/>
        <d v="2019-02-03T12:44:30.000"/>
        <d v="2019-02-03T12:50:42.000"/>
        <d v="2019-02-03T13:04:50.000"/>
        <d v="2019-02-03T13:08:35.000"/>
        <d v="2019-02-03T11:15:58.000"/>
        <d v="2019-02-03T09:37:46.000"/>
        <d v="2019-02-03T18:08:18.000"/>
        <d v="2019-01-29T16:19:50.000"/>
        <d v="2019-01-29T16:33:42.000"/>
        <d v="2019-01-29T16:37:47.000"/>
        <d v="2019-01-29T13:18:54.000"/>
        <d v="2019-02-03T16:25:03.000"/>
        <d v="2019-02-03T16:35:13.000"/>
        <d v="2019-01-29T15:52:21.000"/>
        <d v="2019-02-03T17:05:35.000"/>
        <d v="2019-01-29T21:34:53.000"/>
        <d v="2019-01-29T21:00:58.000"/>
        <d v="2019-01-29T18:54:18.000"/>
        <d v="2019-02-03T21:01:03.000"/>
        <d v="2019-02-03T21:05:03.000"/>
        <d v="2019-02-03T21:12:37.000"/>
        <d v="2019-01-29T20:00:33.000"/>
        <d v="2019-02-03T19:22:14.000"/>
        <d v="2019-02-03T21:14:23.000"/>
        <d v="2019-02-03T21:17:58.000"/>
        <d v="2019-02-03T21:31:50.000"/>
        <d v="2019-02-03T21:33:45.000"/>
        <d v="2019-02-03T23:31:33.000"/>
        <d v="2019-02-03T23:51:04.000"/>
        <d v="2019-02-03T23:57:35.000"/>
        <d v="2019-02-04T00:23:36.000"/>
        <d v="2019-02-04T00:27:05.000"/>
        <d v="2019-01-29T23:21:48.000"/>
        <d v="2019-02-04T05:29:20.000"/>
        <d v="2019-02-04T03:38:03.000"/>
        <d v="2019-01-30T11:18:39.000"/>
        <d v="2019-01-30T11:24:52.000"/>
        <d v="2019-02-04T08:33:29.000"/>
        <d v="2019-02-04T10:35:14.000"/>
        <d v="2019-02-04T10:39:46.000"/>
        <d v="2019-01-30T09:38:19.000"/>
        <d v="2019-01-30T09:38:28.000"/>
        <d v="2019-02-04T08:57:20.000"/>
        <d v="2019-02-04T08:59:26.000"/>
        <d v="2019-02-04T10:57:02.000"/>
        <d v="2019-01-30T15:38:03.000"/>
        <d v="2019-01-30T15:40:45.000"/>
        <d v="2019-01-30T21:57:53.000"/>
        <d v="2019-01-30T21:55:39.000"/>
        <d v="2019-01-30T16:28:32.000"/>
        <d v="2019-01-30T17:05:32.000"/>
        <d v="2019-01-30T22:00:02.000"/>
        <d v="2019-01-30T11:40:45.000"/>
        <d v="2019-01-30T13:36:08.000"/>
        <d v="2019-02-04T17:21:04.000"/>
        <d v="2019-01-30T13:53:20.000"/>
        <d v="2019-01-30T13:52:07.000"/>
        <d v="2019-01-30T13:57:16.000"/>
        <d v="2019-02-04T15:40:22.000"/>
        <d v="2019-02-04T14:23:13.000"/>
        <d v="2019-02-04T19:27:44.000"/>
        <d v="2019-01-30T16:43:34.000"/>
        <d v="2019-01-30T18:50:35.000"/>
        <d v="2019-01-30T17:00:57.000"/>
        <d v="2019-01-30T16:59:05.000"/>
        <d v="2019-02-04T22:01:10.000"/>
        <d v="2019-01-30T17:07:43.000"/>
        <d v="2019-01-30T19:10:35.000"/>
        <d v="2019-01-30T17:19:15.000"/>
        <d v="2019-02-04T18:48:07.000"/>
        <d v="2019-02-04T19:01:15.000"/>
        <d v="2019-02-04T19:12:21.000"/>
        <d v="2019-01-30T18:00:16.000"/>
        <d v="2019-01-30T18:04:02.000"/>
        <d v="2019-01-30T22:56:42.000"/>
        <d v="2019-02-04T22:21:01.000"/>
        <d v="2019-01-30T23:08:52.000"/>
        <d v="2019-02-04T23:16:46.000"/>
        <d v="2019-02-05T01:14:51.000"/>
        <d v="2019-02-04T23:41:41.000"/>
        <d v="2019-02-05T06:36:56.000"/>
        <d v="2019-02-05T07:49:14.000"/>
        <d v="2019-02-05T10:11:32.000"/>
        <d v="2019-02-05T12:22:39.000"/>
        <d v="2019-02-05T12:34:10.000"/>
        <d v="2019-01-31T19:29:33.000"/>
        <d v="2019-01-31T19:42:46.000"/>
        <d v="2019-02-05T21:01:24.000"/>
        <d v="2019-01-31T15:38:05.000"/>
        <d v="2019-01-31T17:31:06.000"/>
        <d v="2019-01-31T17:36:14.000"/>
        <d v="2019-01-31T15:41:55.000"/>
        <d v="2019-02-05T19:06:49.000"/>
        <d v="2019-02-05T19:21:03.000"/>
        <d v="2019-02-05T19:29:10.000"/>
        <d v="2019-01-31T18:42:44.000"/>
        <d v="2019-02-05T20:18:16.000"/>
        <d v="2019-02-05T20:17:01.000"/>
        <d v="2019-02-05T20:23:43.000"/>
        <d v="2019-02-05T22:33:44.000"/>
        <d v="2019-02-05T23:10:48.000"/>
        <d v="2019-01-31T22:03:00.000"/>
        <d v="2019-02-01T01:14:05.000"/>
        <d v="2019-02-01T08:01:39.000"/>
        <d v="2019-02-01T17:04:38.000"/>
        <d v="2019-02-02T00:35:11.000"/>
        <d v="2019-02-01T16:42:58.000"/>
        <d v="2019-02-01T20:42:10.000"/>
        <d v="2019-02-01T22:41:02.000"/>
        <d v="2019-02-01T22:41:45.000"/>
        <d v="2019-02-02T00:30:43.000"/>
        <d v="2019-02-02T00:32:51.000"/>
        <d v="2019-02-02T12:22:05.000"/>
        <d v="2019-02-02T12:38:27.000"/>
        <d v="2019-02-02T12:46:16.000"/>
        <d v="2019-01-25T04:10:09.000"/>
        <d v="2019-01-25T05:12:16.000"/>
        <d v="2019-02-04T16:15:42.000"/>
        <d v="2019-02-05T20:50:09.000"/>
        <d v="2019-02-05T20:23:54.000"/>
      </sharedItems>
      <fieldGroup par="65" base="22">
        <rangePr groupBy="days" autoEnd="1" autoStart="1" startDate="2017-03-10T18:14:47.000" endDate="2019-02-05T23:10:48.000"/>
        <groupItems count="368">
          <s v="&lt;3/1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6">
        <s v="en"/>
        <s v="ar"/>
        <s v="pt"/>
        <s v="nl"/>
        <s v="de"/>
        <s v="und"/>
      </sharedItems>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Your list of keywords Word Count" numFmtId="1">
      <sharedItems containsSemiMixedTypes="0" containsString="0" containsMixedTypes="0" containsNumber="1" containsInteger="1" count="0"/>
    </cacheField>
    <cacheField name="Sentiment List #3: Your list of keywords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Months" databaseField="0">
      <sharedItems containsMixedTypes="0" count="0"/>
      <fieldGroup base="22">
        <rangePr groupBy="months" autoEnd="1" autoStart="1" startDate="2017-03-10T18:14:47.000" endDate="2019-02-05T23:10:48.000"/>
        <groupItems count="14">
          <s v="&lt;3/10/2017"/>
          <s v="Jan"/>
          <s v="Feb"/>
          <s v="Mar"/>
          <s v="Apr"/>
          <s v="May"/>
          <s v="Jun"/>
          <s v="Jul"/>
          <s v="Aug"/>
          <s v="Sep"/>
          <s v="Oct"/>
          <s v="Nov"/>
          <s v="Dec"/>
          <s v="&gt;2/5/2019"/>
        </groupItems>
      </fieldGroup>
    </cacheField>
    <cacheField name="Years" databaseField="0">
      <sharedItems containsMixedTypes="0" count="0"/>
      <fieldGroup base="22">
        <rangePr groupBy="years" autoEnd="1" autoStart="1" startDate="2017-03-10T18:14:47.000" endDate="2019-02-05T23:10:48.000"/>
        <groupItems count="5">
          <s v="&lt;3/10/2017"/>
          <s v="2017"/>
          <s v="2018"/>
          <s v="2019"/>
          <s v="&gt;2/5/2019"/>
        </groupItems>
      </fieldGroup>
    </cacheField>
  </cacheFields>
  <extLst>
    <ext xmlns:x14="http://schemas.microsoft.com/office/spreadsheetml/2009/9/main" uri="{725AE2AE-9491-48be-B2B4-4EB974FC3084}">
      <x14:pivotCacheDefinition pivotCacheId="937147625"/>
    </ext>
  </extLst>
</pivotCacheDefinition>
</file>

<file path=xl/pivotCache/pivotCacheRecords1.xml><?xml version="1.0" encoding="utf-8"?>
<pivotCacheRecords xmlns="http://schemas.openxmlformats.org/spreadsheetml/2006/main" xmlns:r="http://schemas.openxmlformats.org/officeDocument/2006/relationships" count="350">
  <r>
    <s v="deb_kumar_c"/>
    <s v="https://pbs.twimg.com/media/C6k4QiMW0AEdjTp.jpg"/>
    <m/>
    <m/>
    <m/>
    <m/>
    <m/>
    <m/>
    <m/>
    <m/>
    <s v="No"/>
    <n v="3"/>
    <m/>
    <s v="nodexl"/>
    <x v="0"/>
    <d v="2017-03-10T18:14:47.000"/>
    <s v="It's honoured to be in the rank list. Thanks to @nodexl . Really appreciate. https://t.co/Qzz99AuNSk"/>
    <m/>
    <m/>
    <x v="0"/>
    <s v="https://pbs.twimg.com/media/C6k4QiMW0AEdjTp.jpg"/>
    <s v="https://pbs.twimg.com/media/C6k4QiMW0AEdjTp.jpg"/>
    <x v="0"/>
    <s v="https://twitter.com/#!/deb_kumar_c/status/840264685953961985"/>
    <m/>
    <m/>
    <s v="840264685953961985"/>
    <m/>
    <b v="0"/>
    <n v="109"/>
    <s v=""/>
    <b v="0"/>
    <x v="0"/>
    <m/>
    <s v=""/>
    <b v="0"/>
    <n v="69"/>
    <s v=""/>
    <s v="Twitter for Android"/>
    <b v="0"/>
    <s v="840264685953961985"/>
    <s v="Retweet"/>
    <n v="0"/>
    <n v="0"/>
    <m/>
    <m/>
    <m/>
    <m/>
    <m/>
    <m/>
    <m/>
    <m/>
    <n v="1"/>
    <s v="29"/>
    <s v="29"/>
    <n v="1"/>
    <n v="7.6923076923076925"/>
    <n v="0"/>
    <n v="0"/>
    <n v="0"/>
    <n v="0"/>
    <n v="12"/>
    <n v="92.3076923076923"/>
    <n v="13"/>
  </r>
  <r>
    <s v="magnifyk"/>
    <s v="https://pbs.twimg.com/media/C6k4QiMW0AEdjTp.jpg"/>
    <m/>
    <m/>
    <m/>
    <m/>
    <m/>
    <m/>
    <m/>
    <m/>
    <s v="No"/>
    <n v="4"/>
    <m/>
    <s v="deb_kumar_c"/>
    <x v="0"/>
    <d v="2019-01-21T13:14:48.000"/>
    <s v="RT @deb_kumar_c: It's honoured to be in the rank list. Thanks to @nodexl . Really appreciate. https://t.co/Qzz99AuNSk"/>
    <m/>
    <m/>
    <x v="0"/>
    <s v="https://pbs.twimg.com/media/C6k4QiMW0AEdjTp.jpg"/>
    <s v="https://pbs.twimg.com/media/C6k4QiMW0AEdjTp.jpg"/>
    <x v="1"/>
    <s v="https://twitter.com/#!/magnifyk/status/1087337719322370048"/>
    <m/>
    <m/>
    <s v="1087337719322370048"/>
    <m/>
    <b v="0"/>
    <n v="0"/>
    <s v=""/>
    <b v="0"/>
    <x v="0"/>
    <m/>
    <s v=""/>
    <b v="0"/>
    <n v="69"/>
    <s v="840264685953961985"/>
    <s v="Twitter for iPhone"/>
    <b v="0"/>
    <s v="840264685953961985"/>
    <s v="Tweet"/>
    <n v="0"/>
    <n v="0"/>
    <m/>
    <m/>
    <m/>
    <m/>
    <m/>
    <m/>
    <m/>
    <m/>
    <n v="1"/>
    <s v="29"/>
    <s v="29"/>
    <n v="1"/>
    <n v="6.666666666666667"/>
    <n v="0"/>
    <n v="0"/>
    <n v="0"/>
    <n v="0"/>
    <n v="14"/>
    <n v="93.33333333333333"/>
    <n v="15"/>
  </r>
  <r>
    <s v="claudiomkd"/>
    <s v="https://pbs.twimg.com/media/DbFQWzCWsAEB-zC.jpg"/>
    <m/>
    <m/>
    <m/>
    <m/>
    <m/>
    <m/>
    <m/>
    <m/>
    <s v="No"/>
    <n v="5"/>
    <m/>
    <s v="claudiomkd"/>
    <x v="1"/>
    <d v="2019-01-21T15:09:37.000"/>
    <s v="Meet the Top #Influencers: Top 10 Vertices, Ranked by Betweenness Centrality_x000a_ by nodexl | _x000a__x000a_Read more: https://t.co/UJXOc3F8Gt _x000a__x000a_#IoT #InternetofThings #ArtificialIntelligence #AI #BigData #DataAnalytics #MachineLearning #ML #RT_x000a__x000a_Cc: evankirstel https://t.co/cx2CJvnHbh …"/>
    <s v="https://nodexlgraphgallery.org/Pages/Graph.aspx?graphID=145506"/>
    <s v="nodexlgraphgallery.org"/>
    <x v="1"/>
    <s v="https://pbs.twimg.com/media/DbFQWzCWsAEB-zC.jpg"/>
    <s v="https://pbs.twimg.com/media/DbFQWzCWsAEB-zC.jpg"/>
    <x v="2"/>
    <s v="https://twitter.com/#!/claudiomkd/status/1087366610959122432"/>
    <m/>
    <m/>
    <s v="1087366610959122432"/>
    <m/>
    <b v="0"/>
    <n v="6"/>
    <s v=""/>
    <b v="0"/>
    <x v="0"/>
    <m/>
    <s v=""/>
    <b v="0"/>
    <n v="2"/>
    <s v=""/>
    <s v="IFTTT"/>
    <b v="0"/>
    <s v="1087366610959122432"/>
    <s v="Tweet"/>
    <n v="0"/>
    <n v="0"/>
    <m/>
    <m/>
    <m/>
    <m/>
    <m/>
    <m/>
    <m/>
    <m/>
    <n v="1"/>
    <s v="54"/>
    <s v="54"/>
    <n v="2"/>
    <n v="7.6923076923076925"/>
    <n v="0"/>
    <n v="0"/>
    <n v="0"/>
    <n v="0"/>
    <n v="24"/>
    <n v="92.3076923076923"/>
    <n v="26"/>
  </r>
  <r>
    <s v="francescociull4"/>
    <s v="https://pbs.twimg.com/media/DlUDYyYXoAECz6k.jpg"/>
    <m/>
    <m/>
    <m/>
    <m/>
    <m/>
    <m/>
    <m/>
    <m/>
    <s v="No"/>
    <n v="6"/>
    <m/>
    <s v="biiiionminds"/>
    <x v="0"/>
    <d v="2018-08-23T21:13:08.000"/>
    <s v="5K Followers! Thank to all my life inspiration_x000a_@sirajraval _x000a_@elonmusk _x000a_@jblefevre60 _x000a_@data_nerd _x000a_@digitalcloudgal _x000a_@evankirstel _x000a_@grattongirl _x000a_@antgrasso _x000a_@kelseyhightower _x000a_@RedHat _x000a_@jblefevre60 _x000a_@kuriharan _x000a_@MikeQuindazzi _x000a_@TamaraMcCleary _x000a_@nodexl _x000a_@Ronald_vanLoon_x000a_@BiIIionMinds https://t.co/ZPs6ZzxKux"/>
    <m/>
    <m/>
    <x v="0"/>
    <s v="https://pbs.twimg.com/media/DlUDYyYXoAECz6k.jpg"/>
    <s v="https://pbs.twimg.com/media/DlUDYyYXoAECz6k.jpg"/>
    <x v="3"/>
    <s v="https://twitter.com/#!/francescociull4/status/1032737525893357569"/>
    <m/>
    <m/>
    <s v="1032737525893357569"/>
    <m/>
    <b v="0"/>
    <n v="113"/>
    <s v=""/>
    <b v="0"/>
    <x v="0"/>
    <m/>
    <s v=""/>
    <b v="0"/>
    <n v="29"/>
    <s v=""/>
    <s v="Twitter Web Client"/>
    <b v="0"/>
    <s v="1032737525893357569"/>
    <s v="Retweet"/>
    <n v="0"/>
    <n v="0"/>
    <m/>
    <m/>
    <m/>
    <m/>
    <m/>
    <m/>
    <m/>
    <m/>
    <n v="1"/>
    <s v="53"/>
    <s v="53"/>
    <n v="2"/>
    <n v="8"/>
    <n v="0"/>
    <n v="0"/>
    <n v="0"/>
    <n v="0"/>
    <n v="23"/>
    <n v="92"/>
    <n v="25"/>
  </r>
  <r>
    <s v="enricomolinari"/>
    <s v="https://pbs.twimg.com/media/DndP6aBXsAA825b.jpg"/>
    <m/>
    <m/>
    <m/>
    <m/>
    <m/>
    <m/>
    <m/>
    <m/>
    <s v="No"/>
    <n v="7"/>
    <m/>
    <s v="marketmonkeyuk"/>
    <x v="0"/>
    <d v="2018-09-19T12:41:08.000"/>
    <s v="Proud &amp;amp; honored to be ranked as 1# global 🌎#influencer #marketing on #innovation #digitaltransformation #EmergingTech_x000a_https://t.co/wvj98YXg9E V/@nodexl 🙏🏼_x000a_🔝community_x000a_@mhiesboeck_x000a_@startgrowthhack_x000a_@diofavatas_x000a_@tamaramccleary_x000a_@forbes_x000a_@kashthefuturist_x000a_@marketmonkeyuk_x000a_@ipfconline1 https://t.co/n1J6HmgdiG"/>
    <s v="https://nodexlgraphgallery.org/Pages/Graph.aspx?graphID=167051"/>
    <s v="nodexlgraphgallery.org"/>
    <x v="2"/>
    <s v="https://pbs.twimg.com/media/DndP6aBXsAA825b.jpg"/>
    <s v="https://pbs.twimg.com/media/DndP6aBXsAA825b.jpg"/>
    <x v="4"/>
    <s v="https://twitter.com/#!/enricomolinari/status/1042393148746592256"/>
    <m/>
    <m/>
    <s v="1042393148746592256"/>
    <m/>
    <b v="0"/>
    <n v="108"/>
    <s v=""/>
    <b v="0"/>
    <x v="0"/>
    <m/>
    <s v=""/>
    <b v="0"/>
    <n v="46"/>
    <s v=""/>
    <s v="Twitter Web Client"/>
    <b v="0"/>
    <s v="1042393148746592256"/>
    <s v="Retweet"/>
    <n v="0"/>
    <n v="0"/>
    <s v="9.040628,45.3867262 _x000a_9.2780451,45.3867262 _x000a_9.2780451,45.5359644 _x000a_9.040628,45.5359644"/>
    <s v="Italy"/>
    <s v="IT"/>
    <s v="Milan, Lombardy"/>
    <s v="1ea588c12abd39d7"/>
    <s v="Milan"/>
    <s v="city"/>
    <s v="https://api.twitter.com/1.1/geo/id/1ea588c12abd39d7.json"/>
    <n v="1"/>
    <s v="52"/>
    <s v="52"/>
    <n v="3"/>
    <n v="11.538461538461538"/>
    <n v="0"/>
    <n v="0"/>
    <n v="0"/>
    <n v="0"/>
    <n v="23"/>
    <n v="88.46153846153847"/>
    <n v="26"/>
  </r>
  <r>
    <s v="anastasiasmihai"/>
    <s v="https://pbs.twimg.com/media/DPdgcMJVAAA-8H3.jpg"/>
    <m/>
    <m/>
    <m/>
    <m/>
    <m/>
    <m/>
    <m/>
    <m/>
    <s v="No"/>
    <n v="8"/>
    <m/>
    <s v="periscopeco"/>
    <x v="0"/>
    <d v="2017-11-25T07:27:43.000"/>
    <s v="@fischman_david @DocSavageTJU @rladeiraslopes @Twitter @rafavidalperez @rahatheart1 @DrMarthaGulati @CE_Guerreiro @CMichaelGibson @PeriscopeCo Suggestions: _x000a_-connecting ppl who would likely never have met or taken many yrs_x000a_-not sure if you have seen great read @gmacscotland: What healthcare workers can learn from Twitter via green spaghetti junctions https://t.co/IGxnbqyUDD &amp;amp; showing one of his NodeXL plots👌 https://t.co/wHH8lFOy93"/>
    <s v="https://scotpublichealth.com/2017/11/06/what-healthcare-workers-can-learn-from-twitter-via-green-spaghetti-junctions/"/>
    <s v="scotpublichealth.com"/>
    <x v="0"/>
    <s v="https://pbs.twimg.com/media/DPdgcMJVAAA-8H3.jpg"/>
    <s v="https://pbs.twimg.com/media/DPdgcMJVAAA-8H3.jpg"/>
    <x v="5"/>
    <s v="https://twitter.com/#!/anastasiasmihai/status/934322690827042816"/>
    <m/>
    <m/>
    <s v="934322690827042816"/>
    <s v="934226285483741185"/>
    <b v="0"/>
    <n v="13"/>
    <s v="915574471"/>
    <b v="0"/>
    <x v="0"/>
    <m/>
    <s v=""/>
    <b v="0"/>
    <n v="4"/>
    <s v=""/>
    <s v="Twitter Web Client"/>
    <b v="0"/>
    <s v="934226285483741185"/>
    <s v="Retweet"/>
    <n v="0"/>
    <n v="0"/>
    <m/>
    <m/>
    <m/>
    <m/>
    <m/>
    <m/>
    <m/>
    <m/>
    <n v="1"/>
    <s v="51"/>
    <s v="51"/>
    <n v="1"/>
    <n v="2"/>
    <n v="0"/>
    <n v="0"/>
    <n v="0"/>
    <n v="0"/>
    <n v="49"/>
    <n v="98"/>
    <n v="50"/>
  </r>
  <r>
    <s v="gmacscotland"/>
    <s v="https://pbs.twimg.com/media/DrB3bvFXQAAcf4M.jpg"/>
    <m/>
    <m/>
    <m/>
    <m/>
    <m/>
    <m/>
    <m/>
    <m/>
    <s v="No"/>
    <n v="9"/>
    <m/>
    <s v="gmacscotland"/>
    <x v="1"/>
    <d v="2018-11-02T22:01:30.000"/>
    <s v="Listening to Brian Eno's &quot;Discreet Music&quot;(*) tonight, I am struck by parallels between the method Eno used to produce his album and the &quot;top tweet&quot; method I use on NodeXL data: _x000a_https://t.co/9GMLu0DNaC_x000a__x000a_Experiments in algorithmic production_x000a__x000a_* Discreet: &quot;careful and circumspect&quot; https://t.co/ccV91kwcOb"/>
    <s v="https://scotpublichealth.com/2018/03/13/handing-over-the-reins-crowdsourcing-twitter-data-on-health-campaigns/"/>
    <s v="scotpublichealth.com"/>
    <x v="0"/>
    <s v="https://pbs.twimg.com/media/DrB3bvFXQAAcf4M.jpg"/>
    <s v="https://pbs.twimg.com/media/DrB3bvFXQAAcf4M.jpg"/>
    <x v="6"/>
    <s v="https://twitter.com/#!/gmacscotland/status/1058479238070845442"/>
    <m/>
    <m/>
    <s v="1058479238070845442"/>
    <m/>
    <b v="0"/>
    <n v="9"/>
    <s v=""/>
    <b v="0"/>
    <x v="0"/>
    <m/>
    <s v=""/>
    <b v="0"/>
    <n v="2"/>
    <s v=""/>
    <s v="Twitter Web Client"/>
    <b v="0"/>
    <s v="1058479238070845442"/>
    <s v="Retweet"/>
    <n v="0"/>
    <n v="0"/>
    <m/>
    <m/>
    <m/>
    <m/>
    <m/>
    <m/>
    <m/>
    <m/>
    <n v="1"/>
    <s v="23"/>
    <s v="23"/>
    <n v="1"/>
    <n v="2.5641025641025643"/>
    <n v="1"/>
    <n v="2.5641025641025643"/>
    <n v="0"/>
    <n v="0"/>
    <n v="37"/>
    <n v="94.87179487179488"/>
    <n v="39"/>
  </r>
  <r>
    <s v="jbarbosapr"/>
    <s v="https://pbs.twimg.com/media/Dv7yMscX0AAgjEa.jpg"/>
    <m/>
    <m/>
    <m/>
    <m/>
    <m/>
    <m/>
    <m/>
    <m/>
    <s v="No"/>
    <n v="10"/>
    <m/>
    <s v="meghanmbiro"/>
    <x v="0"/>
    <d v="2019-01-02T20:55:38.000"/>
    <s v="TOP @onalytica #influncers accounts via @NodeXL https://t.co/sqwZIJ7ND6 _x000a_@antgrasso_x000a_@tamaramccleary_x000a_@imoyse_x000a_@taz_onalytica_x000a_@ahmedjr_16_x000a_@hanslak_x000a_@haroldsinnott_x000a_@hansmichielscom_x000a_@ianknowlson_x000a_Top Mentioned G4:_x000a_@TamaraMcCleary_x000a_@JBarbosaPR _x000a_@Tiffani_Bova_x000a_@TopCyberNews _x000a_@MeghanMBiro https://t.co/qc2ufrcQbU"/>
    <s v="https://nodexlgraphgallery.org/Pages/Graph.aspx?graphID=178768"/>
    <s v="nodexlgraphgallery.org"/>
    <x v="3"/>
    <s v="https://pbs.twimg.com/media/Dv7yMscX0AAgjEa.jpg"/>
    <s v="https://pbs.twimg.com/media/Dv7yMscX0AAgjEa.jpg"/>
    <x v="7"/>
    <s v="https://twitter.com/#!/jbarbosapr/status/1080568321668460553"/>
    <m/>
    <m/>
    <s v="1080568321668460553"/>
    <m/>
    <b v="0"/>
    <n v="18"/>
    <s v=""/>
    <b v="0"/>
    <x v="0"/>
    <m/>
    <s v=""/>
    <b v="0"/>
    <n v="10"/>
    <s v=""/>
    <s v="Twitter Web Client"/>
    <b v="0"/>
    <s v="1080568321668460553"/>
    <s v="Retweet"/>
    <n v="0"/>
    <n v="0"/>
    <m/>
    <m/>
    <m/>
    <m/>
    <m/>
    <m/>
    <m/>
    <m/>
    <n v="1"/>
    <s v="17"/>
    <s v="17"/>
    <n v="2"/>
    <n v="8.695652173913043"/>
    <n v="0"/>
    <n v="0"/>
    <n v="0"/>
    <n v="0"/>
    <n v="21"/>
    <n v="91.30434782608695"/>
    <n v="23"/>
  </r>
  <r>
    <s v="clark_robotics"/>
    <s v="https://pbs.twimg.com/media/DvbM3mvU0AEoU3Y.jpg"/>
    <m/>
    <m/>
    <m/>
    <m/>
    <m/>
    <m/>
    <m/>
    <m/>
    <s v="No"/>
    <n v="11"/>
    <m/>
    <s v="david_worley1"/>
    <x v="0"/>
    <d v="2018-12-27T13:00:45.000"/>
    <s v="Millennials, This Is How Artificial Intelligence Will Impact Your Job https://t.co/jZjIIsVbXa #ArtificialIntelligence #AI @ipfconline1@enkronos @nodexl_x000a_@machinelearn_d @ronald_vanloon @spirosmargaris @evankirstel @fisher85m_x000a_@jblefevre60 @MikeQuindazzi @David_Worley1 https://t.co/305uje1MNX"/>
    <s v="https://www.forbes.com/sites/danielmarlin/2018/01/16/millennials-this-is-how-artificial-intelligence-will-impact-your-job-for-better-and-worse/"/>
    <s v="forbes.com"/>
    <x v="4"/>
    <s v="https://pbs.twimg.com/media/DvbM3mvU0AEoU3Y.jpg"/>
    <s v="https://pbs.twimg.com/media/DvbM3mvU0AEoU3Y.jpg"/>
    <x v="8"/>
    <s v="https://twitter.com/#!/clark_robotics/status/1078274484598071297"/>
    <m/>
    <m/>
    <s v="1078274484598071297"/>
    <m/>
    <b v="0"/>
    <n v="2"/>
    <s v=""/>
    <b v="0"/>
    <x v="0"/>
    <m/>
    <s v=""/>
    <b v="0"/>
    <n v="5"/>
    <s v=""/>
    <s v="Twitter Web Client"/>
    <b v="0"/>
    <s v="1078274484598071297"/>
    <s v="Retweet"/>
    <n v="0"/>
    <n v="0"/>
    <m/>
    <m/>
    <m/>
    <m/>
    <m/>
    <m/>
    <m/>
    <m/>
    <n v="1"/>
    <s v="6"/>
    <s v="6"/>
    <n v="1"/>
    <n v="4.3478260869565215"/>
    <n v="0"/>
    <n v="0"/>
    <n v="0"/>
    <n v="0"/>
    <n v="22"/>
    <n v="95.65217391304348"/>
    <n v="23"/>
  </r>
  <r>
    <s v="hudson_chatbots"/>
    <s v="https://pbs.twimg.com/media/DvdewmmVAAAm8-V.jpg"/>
    <m/>
    <m/>
    <m/>
    <m/>
    <m/>
    <m/>
    <m/>
    <m/>
    <s v="No"/>
    <n v="12"/>
    <m/>
    <s v="mi"/>
    <x v="0"/>
    <d v="2018-12-27T23:38: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4078E8mQX"/>
    <m/>
    <m/>
    <x v="5"/>
    <s v="https://pbs.twimg.com/media/DvdewmmVAAAm8-V.jpg"/>
    <s v="https://pbs.twimg.com/media/DvdewmmVAAAm8-V.jpg"/>
    <x v="9"/>
    <s v="https://twitter.com/#!/hudson_chatbots/status/1078434894718525440"/>
    <m/>
    <m/>
    <s v="1078434894718525440"/>
    <m/>
    <b v="0"/>
    <n v="8"/>
    <s v=""/>
    <b v="0"/>
    <x v="0"/>
    <m/>
    <s v=""/>
    <b v="0"/>
    <n v="6"/>
    <s v=""/>
    <s v="Twitter Web Client"/>
    <b v="0"/>
    <s v="1078434894718525440"/>
    <s v="Retweet"/>
    <n v="0"/>
    <n v="0"/>
    <m/>
    <m/>
    <m/>
    <m/>
    <m/>
    <m/>
    <m/>
    <m/>
    <n v="1"/>
    <s v="1"/>
    <s v="1"/>
    <n v="0"/>
    <n v="0"/>
    <n v="0"/>
    <n v="0"/>
    <n v="0"/>
    <n v="0"/>
    <n v="28"/>
    <n v="100"/>
    <n v="28"/>
  </r>
  <r>
    <s v="hudson_chatbots"/>
    <s v="https://pbs.twimg.com/media/DvpiC91UYAEIjAI.jpg"/>
    <m/>
    <m/>
    <m/>
    <m/>
    <m/>
    <m/>
    <m/>
    <m/>
    <s v="No"/>
    <n v="13"/>
    <m/>
    <s v="mi"/>
    <x v="0"/>
    <d v="2018-12-30T07:47:5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OKJ6rKcsD"/>
    <m/>
    <m/>
    <x v="5"/>
    <s v="https://pbs.twimg.com/media/DvpiC91UYAEIjAI.jpg"/>
    <s v="https://pbs.twimg.com/media/DvpiC91UYAEIjAI.jpg"/>
    <x v="10"/>
    <s v="https://twitter.com/#!/hudson_chatbots/status/1079282933368639488"/>
    <m/>
    <m/>
    <s v="1079282933368639488"/>
    <m/>
    <b v="0"/>
    <n v="8"/>
    <s v=""/>
    <b v="0"/>
    <x v="0"/>
    <m/>
    <s v=""/>
    <b v="0"/>
    <n v="7"/>
    <s v=""/>
    <s v="Twitter Web Client"/>
    <b v="0"/>
    <s v="1079282933368639488"/>
    <s v="Retweet"/>
    <n v="0"/>
    <n v="0"/>
    <m/>
    <m/>
    <m/>
    <m/>
    <m/>
    <m/>
    <m/>
    <m/>
    <n v="1"/>
    <s v="1"/>
    <s v="1"/>
    <n v="0"/>
    <n v="0"/>
    <n v="0"/>
    <n v="0"/>
    <n v="0"/>
    <n v="0"/>
    <n v="28"/>
    <n v="100"/>
    <n v="28"/>
  </r>
  <r>
    <s v="hudson_chatbots"/>
    <s v="https://pbs.twimg.com/media/DvqX_5RVAAAPfEw.jpg"/>
    <m/>
    <m/>
    <m/>
    <m/>
    <m/>
    <m/>
    <m/>
    <m/>
    <s v="No"/>
    <n v="14"/>
    <m/>
    <s v="mi"/>
    <x v="0"/>
    <d v="2018-12-30T11:43:4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7A4OuIkee4"/>
    <m/>
    <m/>
    <x v="5"/>
    <s v="https://pbs.twimg.com/media/DvqX_5RVAAAPfEw.jpg"/>
    <s v="https://pbs.twimg.com/media/DvqX_5RVAAAPfEw.jpg"/>
    <x v="11"/>
    <s v="https://twitter.com/#!/hudson_chatbots/status/1079342254173483008"/>
    <m/>
    <m/>
    <s v="1079342254173483008"/>
    <m/>
    <b v="0"/>
    <n v="12"/>
    <s v=""/>
    <b v="0"/>
    <x v="0"/>
    <m/>
    <s v=""/>
    <b v="0"/>
    <n v="6"/>
    <s v=""/>
    <s v="Twitter Web Client"/>
    <b v="0"/>
    <s v="1079342254173483008"/>
    <s v="Retweet"/>
    <n v="0"/>
    <n v="0"/>
    <m/>
    <m/>
    <m/>
    <m/>
    <m/>
    <m/>
    <m/>
    <m/>
    <n v="1"/>
    <s v="1"/>
    <s v="1"/>
    <n v="0"/>
    <n v="0"/>
    <n v="0"/>
    <n v="0"/>
    <n v="0"/>
    <n v="0"/>
    <n v="28"/>
    <n v="100"/>
    <n v="28"/>
  </r>
  <r>
    <s v="clark_robotics"/>
    <s v="https://pbs.twimg.com/media/DvUOCe3UYAAyXlM.jpg"/>
    <m/>
    <m/>
    <m/>
    <m/>
    <m/>
    <m/>
    <m/>
    <m/>
    <s v="No"/>
    <n v="15"/>
    <m/>
    <s v="david_worley1"/>
    <x v="0"/>
    <d v="2018-12-26T04:28:31.000"/>
    <s v="Millennials, This Is How Artificial Intelligence Will Impact Your Job https://t.co/jZjIIsVbXa #ArtificialIntelligence #AI @ipfconline1@enkronos @nodexl_x000a_@machinelearn_d @ronald_vanloon @spirosmargaris @evankirstel @fisher85m_x000a_@jblefevre60 @MikeQuindazzi @David_Worley1 https://t.co/KvmrvhGoSe"/>
    <s v="https://www.forbes.com/sites/danielmarlin/2018/01/16/millennials-this-is-how-artificial-intelligence-will-impact-your-job-for-better-and-worse/"/>
    <s v="forbes.com"/>
    <x v="4"/>
    <s v="https://pbs.twimg.com/media/DvUOCe3UYAAyXlM.jpg"/>
    <s v="https://pbs.twimg.com/media/DvUOCe3UYAAyXlM.jpg"/>
    <x v="12"/>
    <s v="https://twitter.com/#!/clark_robotics/status/1077783189391736832"/>
    <m/>
    <m/>
    <s v="1077783189391736832"/>
    <m/>
    <b v="0"/>
    <n v="3"/>
    <s v=""/>
    <b v="0"/>
    <x v="0"/>
    <m/>
    <s v=""/>
    <b v="0"/>
    <n v="7"/>
    <s v=""/>
    <s v="Twitter Web Client"/>
    <b v="0"/>
    <s v="1077783189391736832"/>
    <s v="Retweet"/>
    <n v="0"/>
    <n v="0"/>
    <m/>
    <m/>
    <m/>
    <m/>
    <m/>
    <m/>
    <m/>
    <m/>
    <n v="1"/>
    <s v="6"/>
    <s v="6"/>
    <n v="1"/>
    <n v="4.3478260869565215"/>
    <n v="0"/>
    <n v="0"/>
    <n v="0"/>
    <n v="0"/>
    <n v="22"/>
    <n v="95.65217391304348"/>
    <n v="23"/>
  </r>
  <r>
    <s v="softnet_search"/>
    <s v="https://pbs.twimg.com/media/Dvw3Q0mUwAADVF9.jpg"/>
    <m/>
    <m/>
    <m/>
    <m/>
    <m/>
    <m/>
    <m/>
    <m/>
    <s v="No"/>
    <n v="16"/>
    <m/>
    <s v="david_worley1"/>
    <x v="0"/>
    <d v="2018-12-31T17:58:00.000"/>
    <s v="Millennials, This Is How Artificial Intelligence Will Impact Your Job https://t.co/q0IUmugV3Y #ArtificialIntelligence #AI @ipfconline1@enkronos @nodexl_x000a_@machinelearn_d @ronald_vanloon @spirosmargaris @evankirstel @fisher85m_x000a_@jblefevre60 @MikeQuindazzi @David_Worley1 https://t.co/cvXGdbkBkt"/>
    <s v="https://www.forbes.com/sites/danielmarlin/2018/01/16/millennials-this-is-how-artificial-intelligence-will-impact-your-job-for-better-and-worse/"/>
    <s v="forbes.com"/>
    <x v="4"/>
    <s v="https://pbs.twimg.com/media/Dvw3Q0mUwAADVF9.jpg"/>
    <s v="https://pbs.twimg.com/media/Dvw3Q0mUwAADVF9.jpg"/>
    <x v="13"/>
    <s v="https://twitter.com/#!/softnet_search/status/1079798842885697537"/>
    <m/>
    <m/>
    <s v="1079798842885697537"/>
    <m/>
    <b v="0"/>
    <n v="15"/>
    <s v=""/>
    <b v="0"/>
    <x v="0"/>
    <m/>
    <s v=""/>
    <b v="0"/>
    <n v="17"/>
    <s v=""/>
    <s v="Twitter Web Client"/>
    <b v="0"/>
    <s v="1079798842885697537"/>
    <s v="Retweet"/>
    <n v="0"/>
    <n v="0"/>
    <m/>
    <m/>
    <m/>
    <m/>
    <m/>
    <m/>
    <m/>
    <m/>
    <n v="1"/>
    <s v="8"/>
    <s v="8"/>
    <n v="1"/>
    <n v="4.3478260869565215"/>
    <n v="0"/>
    <n v="0"/>
    <n v="0"/>
    <n v="0"/>
    <n v="22"/>
    <n v="95.65217391304348"/>
    <n v="23"/>
  </r>
  <r>
    <s v="angelhealthtech"/>
    <s v="https://pbs.twimg.com/media/DvwXp7HV4AIstNT.jpg"/>
    <m/>
    <m/>
    <m/>
    <m/>
    <m/>
    <m/>
    <m/>
    <m/>
    <s v="No"/>
    <n v="17"/>
    <m/>
    <s v="david_worley1"/>
    <x v="0"/>
    <d v="2018-12-31T15:39:54.000"/>
    <s v="Millennials, This Is How Artificial Intelligence Will Impact Your Job https://t.co/stl7mPeIYh #ArtificialIntelligence #AI @ipfconline1@enkronos @nodexl_x000a_@machinelearn_d @ronald_vanloon @spirosmargaris @evankirstel @fisher85m_x000a_@jblefevre60 @MikeQuindazzi @David_Worley1 https://t.co/8ffrbkAUlh"/>
    <s v="https://www.forbes.com/sites/danielmarlin/2018/01/16/millennials-this-is-how-artificial-intelligence-will-impact-your-job-for-better-and-worse/"/>
    <s v="forbes.com"/>
    <x v="4"/>
    <s v="https://pbs.twimg.com/media/DvwXp7HV4AIstNT.jpg"/>
    <s v="https://pbs.twimg.com/media/DvwXp7HV4AIstNT.jpg"/>
    <x v="14"/>
    <s v="https://twitter.com/#!/angelhealthtech/status/1079764089578999808"/>
    <m/>
    <m/>
    <s v="1079764089578999808"/>
    <m/>
    <b v="0"/>
    <n v="8"/>
    <s v=""/>
    <b v="0"/>
    <x v="0"/>
    <m/>
    <s v=""/>
    <b v="0"/>
    <n v="9"/>
    <s v=""/>
    <s v="Twitter Web Client"/>
    <b v="0"/>
    <s v="1079764089578999808"/>
    <s v="Retweet"/>
    <n v="0"/>
    <n v="0"/>
    <m/>
    <m/>
    <m/>
    <m/>
    <m/>
    <m/>
    <m/>
    <m/>
    <n v="1"/>
    <s v="14"/>
    <s v="14"/>
    <n v="1"/>
    <n v="4.3478260869565215"/>
    <n v="0"/>
    <n v="0"/>
    <n v="0"/>
    <n v="0"/>
    <n v="22"/>
    <n v="95.65217391304348"/>
    <n v="23"/>
  </r>
  <r>
    <s v="motorcycletwitt"/>
    <s v="https://pbs.twimg.com/media/DvylW0MVsAEORIV.jpg"/>
    <m/>
    <m/>
    <m/>
    <m/>
    <m/>
    <m/>
    <m/>
    <m/>
    <s v="No"/>
    <n v="18"/>
    <m/>
    <s v="hudson_chatbots"/>
    <x v="0"/>
    <d v="2019-01-01T01:59:00.000"/>
    <s v="RT @Social_Molly: RT @hudson_chatbots: 6 Types of #Twitter #SocialMedia Networks [#INFOGRAPHICS] _x000a_by @nodexl _x000a__x000a_#InternetOfThings #DigitalMarketing #Analytics #DataScience #tech #startups #DataScientists #SocialNetworks #RT _x000a__x000a_Cc: @MikeQuindazzi @ravikikan… mt: @MikeQuindazzi https://t.co/8oGJNjFlZi"/>
    <m/>
    <m/>
    <x v="6"/>
    <s v="https://pbs.twimg.com/media/DvylW0MVsAEORIV.jpg"/>
    <s v="https://pbs.twimg.com/media/DvylW0MVsAEORIV.jpg"/>
    <x v="15"/>
    <s v="https://twitter.com/#!/motorcycletwitt/status/1079919892210434048"/>
    <m/>
    <m/>
    <s v="1079919892210434048"/>
    <m/>
    <b v="0"/>
    <n v="5"/>
    <s v=""/>
    <b v="0"/>
    <x v="0"/>
    <m/>
    <s v=""/>
    <b v="0"/>
    <n v="6"/>
    <s v=""/>
    <s v="Twitter Web Client"/>
    <b v="0"/>
    <s v="1079919892210434048"/>
    <s v="Retweet"/>
    <n v="0"/>
    <n v="0"/>
    <m/>
    <m/>
    <m/>
    <m/>
    <m/>
    <m/>
    <m/>
    <m/>
    <n v="1"/>
    <s v="9"/>
    <s v="9"/>
    <n v="0"/>
    <n v="0"/>
    <n v="0"/>
    <n v="0"/>
    <n v="0"/>
    <n v="0"/>
    <n v="27"/>
    <n v="100"/>
    <n v="27"/>
  </r>
  <r>
    <s v="hudson_chatbots"/>
    <s v="https://pbs.twimg.com/media/Dvz8-IOV4AAYcjF.jpg"/>
    <m/>
    <m/>
    <m/>
    <m/>
    <m/>
    <m/>
    <m/>
    <m/>
    <s v="No"/>
    <n v="19"/>
    <m/>
    <s v="mi"/>
    <x v="0"/>
    <d v="2019-01-01T08:21:4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qeam2TUUE"/>
    <m/>
    <m/>
    <x v="5"/>
    <s v="https://pbs.twimg.com/media/Dvz8-IOV4AAYcjF.jpg"/>
    <s v="https://pbs.twimg.com/media/Dvz8-IOV4AAYcjF.jpg"/>
    <x v="16"/>
    <s v="https://twitter.com/#!/hudson_chatbots/status/1080016222966562816"/>
    <m/>
    <m/>
    <s v="1080016222966562816"/>
    <m/>
    <b v="0"/>
    <n v="9"/>
    <s v=""/>
    <b v="0"/>
    <x v="0"/>
    <m/>
    <s v=""/>
    <b v="0"/>
    <n v="6"/>
    <s v=""/>
    <s v="Twitter Web Client"/>
    <b v="0"/>
    <s v="1080016222966562816"/>
    <s v="Retweet"/>
    <n v="0"/>
    <n v="0"/>
    <m/>
    <m/>
    <m/>
    <m/>
    <m/>
    <m/>
    <m/>
    <m/>
    <n v="1"/>
    <s v="1"/>
    <s v="1"/>
    <n v="0"/>
    <n v="0"/>
    <n v="0"/>
    <n v="0"/>
    <n v="0"/>
    <n v="0"/>
    <n v="28"/>
    <n v="100"/>
    <n v="28"/>
  </r>
  <r>
    <s v="claire_harris82"/>
    <s v="https://pbs.twimg.com/media/Dw_jTtgUUAAmVhd.jpg"/>
    <m/>
    <m/>
    <m/>
    <m/>
    <m/>
    <m/>
    <m/>
    <m/>
    <s v="No"/>
    <n v="20"/>
    <m/>
    <s v="mi"/>
    <x v="0"/>
    <d v="2019-01-16T00:40:4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wy3BUuh1V"/>
    <m/>
    <m/>
    <x v="5"/>
    <s v="https://pbs.twimg.com/media/Dw_jTtgUUAAmVhd.jpg"/>
    <s v="https://pbs.twimg.com/media/Dw_jTtgUUAAmVhd.jpg"/>
    <x v="17"/>
    <s v="https://twitter.com/#!/claire_harris82/status/1085336031795113984"/>
    <m/>
    <m/>
    <s v="1085336031795113984"/>
    <m/>
    <b v="0"/>
    <n v="9"/>
    <s v=""/>
    <b v="0"/>
    <x v="0"/>
    <m/>
    <s v=""/>
    <b v="0"/>
    <n v="12"/>
    <s v=""/>
    <s v="Twitter Web Client"/>
    <b v="0"/>
    <s v="1085336031795113984"/>
    <s v="Retweet"/>
    <n v="0"/>
    <n v="0"/>
    <m/>
    <m/>
    <m/>
    <m/>
    <m/>
    <m/>
    <m/>
    <m/>
    <n v="1"/>
    <s v="10"/>
    <s v="10"/>
    <n v="0"/>
    <n v="0"/>
    <n v="0"/>
    <n v="0"/>
    <n v="0"/>
    <n v="0"/>
    <n v="28"/>
    <n v="100"/>
    <n v="28"/>
  </r>
  <r>
    <s v="hudson_chatbots"/>
    <s v="https://pbs.twimg.com/media/Dw1oSIsUUAA5_Hi.jpg"/>
    <m/>
    <m/>
    <m/>
    <m/>
    <m/>
    <m/>
    <m/>
    <m/>
    <s v="No"/>
    <n v="21"/>
    <m/>
    <s v="nodexl"/>
    <x v="0"/>
    <d v="2019-01-14T02:26:21.000"/>
    <s v="Planning For #Leadership _x000a__x000a_#startups #startup #InternetOfThings #DigitalMarketing #DataScience #tech #DataScientists #SocialNetworks #RT #socialmedia #DigitalTransformation_x000a__x000a_Cc: @MikeQuindazzi @ravikikan @Fisher85M #DeepLearning #BigData #infographics @nodexl #machinelearning https://t.co/lKGe6Vp3gS"/>
    <m/>
    <m/>
    <x v="7"/>
    <s v="https://pbs.twimg.com/media/Dw1oSIsUUAA5_Hi.jpg"/>
    <s v="https://pbs.twimg.com/media/Dw1oSIsUUAA5_Hi.jpg"/>
    <x v="18"/>
    <s v="https://twitter.com/#!/hudson_chatbots/status/1084637816078819328"/>
    <m/>
    <m/>
    <s v="1084637816078819328"/>
    <m/>
    <b v="0"/>
    <n v="6"/>
    <s v=""/>
    <b v="0"/>
    <x v="0"/>
    <m/>
    <s v=""/>
    <b v="0"/>
    <n v="10"/>
    <s v=""/>
    <s v="Twitter Web Client"/>
    <b v="0"/>
    <s v="1084637816078819328"/>
    <s v="Retweet"/>
    <n v="0"/>
    <n v="0"/>
    <m/>
    <m/>
    <m/>
    <m/>
    <m/>
    <m/>
    <m/>
    <m/>
    <n v="1"/>
    <s v="1"/>
    <s v="1"/>
    <n v="0"/>
    <n v="0"/>
    <n v="0"/>
    <n v="0"/>
    <n v="0"/>
    <n v="0"/>
    <n v="23"/>
    <n v="100"/>
    <n v="23"/>
  </r>
  <r>
    <s v="gmacscotland"/>
    <s v="https://pbs.twimg.com/media/Dw22h8SXQAELy2H.jpg"/>
    <m/>
    <m/>
    <m/>
    <m/>
    <m/>
    <m/>
    <m/>
    <m/>
    <s v="No"/>
    <n v="22"/>
    <m/>
    <s v="ccpractitioner"/>
    <x v="0"/>
    <d v="2019-01-14T08:09:27.000"/>
    <s v="@fluid_academy @gas_craic @manu_malbrain @foamecmo @anesthcritcare @strachanjamie @wilkinsonjonny @totalbodydolor @avkwong @ccpractitioner_x000a__x000a_Thanks to @marc_smith @nodexl here's a complete map of #IFAD2018, using TAGS data_x000a__x000a_Map https://t.co/jm1WGfaGCE_x000a_Data https://t.co/6NlWdXqcT0 https://t.co/4NvVbVPiOq"/>
    <s v="https://www.nodexlgraphgallery.org/Pages/Graph.aspx?graphID=181686 https://www.dropbox.com/s/nexl8mwedk92v66/IFAD2018%20TAGS%20-%202nd%20attempt.xlsx?dl=0"/>
    <s v="nodexlgraphgallery.org dropbox.com"/>
    <x v="8"/>
    <s v="https://pbs.twimg.com/media/Dw22h8SXQAELy2H.jpg"/>
    <s v="https://pbs.twimg.com/media/Dw22h8SXQAELy2H.jpg"/>
    <x v="19"/>
    <s v="https://twitter.com/#!/gmacscotland/status/1084724161031880704"/>
    <m/>
    <m/>
    <s v="1084724161031880704"/>
    <m/>
    <b v="0"/>
    <n v="10"/>
    <s v="517456587"/>
    <b v="0"/>
    <x v="0"/>
    <m/>
    <s v=""/>
    <b v="0"/>
    <n v="9"/>
    <s v=""/>
    <s v="Twitter Web Client"/>
    <b v="0"/>
    <s v="1084724161031880704"/>
    <s v="Retweet"/>
    <n v="0"/>
    <n v="0"/>
    <m/>
    <m/>
    <m/>
    <m/>
    <m/>
    <m/>
    <m/>
    <m/>
    <n v="1"/>
    <s v="23"/>
    <s v="23"/>
    <n v="0"/>
    <n v="0"/>
    <n v="0"/>
    <n v="0"/>
    <n v="0"/>
    <n v="0"/>
    <n v="25"/>
    <n v="100"/>
    <n v="25"/>
  </r>
  <r>
    <s v="kimberl87759219"/>
    <s v="https://pbs.twimg.com/media/Dw4KBdkWoAAtltG.jpg"/>
    <m/>
    <m/>
    <m/>
    <m/>
    <m/>
    <m/>
    <m/>
    <m/>
    <s v="No"/>
    <n v="23"/>
    <m/>
    <s v="mi"/>
    <x v="0"/>
    <d v="2019-01-14T14:13: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8WuhcSl5A"/>
    <m/>
    <m/>
    <x v="5"/>
    <s v="https://pbs.twimg.com/media/Dw4KBdkWoAAtltG.jpg"/>
    <s v="https://pbs.twimg.com/media/Dw4KBdkWoAAtltG.jpg"/>
    <x v="20"/>
    <s v="https://twitter.com/#!/kimberl87759219/status/1084815648440635392"/>
    <m/>
    <m/>
    <s v="1084815648440635392"/>
    <m/>
    <b v="0"/>
    <n v="5"/>
    <s v=""/>
    <b v="0"/>
    <x v="0"/>
    <m/>
    <s v=""/>
    <b v="0"/>
    <n v="4"/>
    <s v=""/>
    <s v="Twitter Web Client"/>
    <b v="0"/>
    <s v="1084815648440635392"/>
    <s v="Retweet"/>
    <n v="0"/>
    <n v="0"/>
    <m/>
    <m/>
    <m/>
    <m/>
    <m/>
    <m/>
    <m/>
    <m/>
    <n v="1"/>
    <s v="11"/>
    <s v="11"/>
    <n v="0"/>
    <n v="0"/>
    <n v="0"/>
    <n v="0"/>
    <n v="0"/>
    <n v="0"/>
    <n v="28"/>
    <n v="100"/>
    <n v="28"/>
  </r>
  <r>
    <s v="marc_smith"/>
    <s v="https://pbs.twimg.com/media/Dw6Z5lYUwAUKNgu.jpg"/>
    <m/>
    <m/>
    <m/>
    <m/>
    <m/>
    <m/>
    <m/>
    <m/>
    <s v="No"/>
    <n v="24"/>
    <m/>
    <s v="mariannesarkis"/>
    <x v="0"/>
    <d v="2019-01-15T00:41:36.000"/>
    <s v="@smr_foundation @mariannesarkis Here is the NodeXL Layout menu: https://t.co/DLWIFRvufj"/>
    <m/>
    <m/>
    <x v="0"/>
    <s v="https://pbs.twimg.com/media/Dw6Z5lYUwAUKNgu.jpg"/>
    <s v="https://pbs.twimg.com/media/Dw6Z5lYUwAUKNgu.jpg"/>
    <x v="21"/>
    <s v="https://twitter.com/#!/marc_smith/status/1084973841745555457"/>
    <m/>
    <m/>
    <s v="1084973841745555457"/>
    <s v="1084948941567799296"/>
    <b v="0"/>
    <n v="2"/>
    <s v="151934168"/>
    <b v="0"/>
    <x v="0"/>
    <m/>
    <s v=""/>
    <b v="0"/>
    <n v="1"/>
    <s v=""/>
    <s v="Twitter Web Client"/>
    <b v="0"/>
    <s v="1084948941567799296"/>
    <s v="Retweet"/>
    <n v="0"/>
    <n v="0"/>
    <m/>
    <m/>
    <m/>
    <m/>
    <m/>
    <m/>
    <m/>
    <m/>
    <n v="1"/>
    <s v="15"/>
    <s v="15"/>
    <n v="0"/>
    <n v="0"/>
    <n v="0"/>
    <n v="0"/>
    <n v="0"/>
    <n v="0"/>
    <n v="8"/>
    <n v="100"/>
    <n v="8"/>
  </r>
  <r>
    <s v="rodrigonunesca6"/>
    <s v="https://pbs.twimg.com/media/Dw6Z5lYUwAUKNgu.jpg"/>
    <m/>
    <m/>
    <m/>
    <m/>
    <m/>
    <m/>
    <m/>
    <m/>
    <s v="No"/>
    <n v="25"/>
    <m/>
    <s v="mariannesarkis"/>
    <x v="0"/>
    <d v="2019-01-27T23:06:10.000"/>
    <s v="RT @marc_smith: @smr_foundation @mariannesarkis Here is the NodeXL Layout menu: https://t.co/DLWIFRvufj"/>
    <m/>
    <m/>
    <x v="0"/>
    <s v="https://pbs.twimg.com/media/Dw6Z5lYUwAUKNgu.jpg"/>
    <s v="https://pbs.twimg.com/media/Dw6Z5lYUwAUKNgu.jpg"/>
    <x v="22"/>
    <s v="https://twitter.com/#!/rodrigonunesca6/status/1089660867711590400"/>
    <m/>
    <m/>
    <s v="1089660867711590400"/>
    <m/>
    <b v="0"/>
    <n v="0"/>
    <s v=""/>
    <b v="0"/>
    <x v="0"/>
    <m/>
    <s v=""/>
    <b v="0"/>
    <n v="0"/>
    <s v="1084973841745555457"/>
    <s v="Twitter Web Client"/>
    <b v="0"/>
    <s v="1084973841745555457"/>
    <s v="Tweet"/>
    <n v="0"/>
    <n v="0"/>
    <m/>
    <m/>
    <m/>
    <m/>
    <m/>
    <m/>
    <m/>
    <m/>
    <n v="1"/>
    <s v="15"/>
    <s v="15"/>
    <n v="0"/>
    <n v="0"/>
    <n v="0"/>
    <n v="0"/>
    <n v="0"/>
    <n v="0"/>
    <n v="10"/>
    <n v="100"/>
    <n v="10"/>
  </r>
  <r>
    <s v="iot_recruiting"/>
    <s v="https://pbs.twimg.com/media/Dw9Z_eEVAAAPgiz.jpg"/>
    <m/>
    <m/>
    <m/>
    <m/>
    <m/>
    <m/>
    <m/>
    <m/>
    <s v="No"/>
    <n v="26"/>
    <m/>
    <s v="mikequindazzi"/>
    <x v="0"/>
    <d v="2019-01-15T14:40:5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bOXJfFmNa"/>
    <m/>
    <m/>
    <x v="9"/>
    <s v="https://pbs.twimg.com/media/Dw9Z_eEVAAAPgiz.jpg"/>
    <s v="https://pbs.twimg.com/media/Dw9Z_eEVAAAPgiz.jpg"/>
    <x v="23"/>
    <s v="https://twitter.com/#!/iot_recruiting/status/1085185050704961546"/>
    <m/>
    <m/>
    <s v="1085185050704961546"/>
    <m/>
    <b v="0"/>
    <n v="12"/>
    <s v=""/>
    <b v="0"/>
    <x v="0"/>
    <m/>
    <s v=""/>
    <b v="0"/>
    <n v="9"/>
    <s v=""/>
    <s v="Twitter Web Client"/>
    <b v="0"/>
    <s v="1085185050704961546"/>
    <s v="Retweet"/>
    <n v="0"/>
    <n v="0"/>
    <m/>
    <m/>
    <m/>
    <m/>
    <m/>
    <m/>
    <m/>
    <m/>
    <n v="1"/>
    <s v="16"/>
    <s v="16"/>
    <n v="0"/>
    <n v="0"/>
    <n v="0"/>
    <n v="0"/>
    <n v="0"/>
    <n v="0"/>
    <n v="29"/>
    <n v="100"/>
    <n v="29"/>
  </r>
  <r>
    <s v="hudson_chatbots"/>
    <s v="https://pbs.twimg.com/media/DwdF2_3VAAA11_e.jpg"/>
    <m/>
    <m/>
    <m/>
    <m/>
    <m/>
    <m/>
    <m/>
    <m/>
    <s v="No"/>
    <n v="27"/>
    <m/>
    <s v="mi"/>
    <x v="0"/>
    <d v="2019-01-09T08:05: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9kKXAxW8iZ"/>
    <m/>
    <m/>
    <x v="5"/>
    <s v="https://pbs.twimg.com/media/DwdF2_3VAAA11_e.jpg"/>
    <s v="https://pbs.twimg.com/media/DwdF2_3VAAA11_e.jpg"/>
    <x v="24"/>
    <s v="https://twitter.com/#!/hudson_chatbots/status/1082911117066694657"/>
    <m/>
    <m/>
    <s v="1082911117066694657"/>
    <m/>
    <b v="0"/>
    <n v="7"/>
    <s v=""/>
    <b v="0"/>
    <x v="0"/>
    <m/>
    <s v=""/>
    <b v="0"/>
    <n v="9"/>
    <s v=""/>
    <s v="Twitter Web Client"/>
    <b v="0"/>
    <s v="1082911117066694657"/>
    <s v="Retweet"/>
    <n v="0"/>
    <n v="0"/>
    <m/>
    <m/>
    <m/>
    <m/>
    <m/>
    <m/>
    <m/>
    <m/>
    <n v="1"/>
    <s v="1"/>
    <s v="1"/>
    <n v="0"/>
    <n v="0"/>
    <n v="0"/>
    <n v="0"/>
    <n v="0"/>
    <n v="0"/>
    <n v="28"/>
    <n v="100"/>
    <n v="28"/>
  </r>
  <r>
    <s v="hudson_chatbots"/>
    <s v="https://pbs.twimg.com/media/Dwdwt-sUcAACdgh.jpg"/>
    <m/>
    <m/>
    <m/>
    <m/>
    <m/>
    <m/>
    <m/>
    <m/>
    <s v="No"/>
    <n v="28"/>
    <m/>
    <s v="mi"/>
    <x v="0"/>
    <d v="2019-01-09T11:12:1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TrBj6tqgg"/>
    <m/>
    <m/>
    <x v="5"/>
    <s v="https://pbs.twimg.com/media/Dwdwt-sUcAACdgh.jpg"/>
    <s v="https://pbs.twimg.com/media/Dwdwt-sUcAACdgh.jpg"/>
    <x v="25"/>
    <s v="https://twitter.com/#!/hudson_chatbots/status/1082958240260845573"/>
    <m/>
    <m/>
    <s v="1082958240260845573"/>
    <m/>
    <b v="0"/>
    <n v="9"/>
    <s v=""/>
    <b v="0"/>
    <x v="0"/>
    <m/>
    <s v=""/>
    <b v="0"/>
    <n v="9"/>
    <s v=""/>
    <s v="Twitter Web Client"/>
    <b v="0"/>
    <s v="1082958240260845573"/>
    <s v="Retweet"/>
    <n v="0"/>
    <n v="0"/>
    <m/>
    <m/>
    <m/>
    <m/>
    <m/>
    <m/>
    <m/>
    <m/>
    <n v="1"/>
    <s v="1"/>
    <s v="1"/>
    <n v="0"/>
    <n v="0"/>
    <n v="0"/>
    <n v="0"/>
    <n v="0"/>
    <n v="0"/>
    <n v="28"/>
    <n v="100"/>
    <n v="28"/>
  </r>
  <r>
    <s v="worldtrendsinfo"/>
    <s v="https://pbs.twimg.com/media/DwEQr2uVAAEe7tV.jpg"/>
    <m/>
    <m/>
    <m/>
    <m/>
    <m/>
    <m/>
    <m/>
    <m/>
    <s v="No"/>
    <n v="29"/>
    <m/>
    <s v="mi"/>
    <x v="0"/>
    <d v="2019-01-04T12:21:5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rO40ZMtmU"/>
    <m/>
    <m/>
    <x v="5"/>
    <s v="https://pbs.twimg.com/media/DwEQr2uVAAEe7tV.jpg"/>
    <s v="https://pbs.twimg.com/media/DwEQr2uVAAEe7tV.jpg"/>
    <x v="26"/>
    <s v="https://twitter.com/#!/worldtrendsinfo/status/1081163799497912320"/>
    <m/>
    <m/>
    <s v="1081163799497912320"/>
    <m/>
    <b v="0"/>
    <n v="8"/>
    <s v=""/>
    <b v="0"/>
    <x v="0"/>
    <m/>
    <s v=""/>
    <b v="0"/>
    <n v="5"/>
    <s v=""/>
    <s v="Twitter Web Client"/>
    <b v="0"/>
    <s v="1081163799497912320"/>
    <s v="Retweet"/>
    <n v="0"/>
    <n v="0"/>
    <m/>
    <m/>
    <m/>
    <m/>
    <m/>
    <m/>
    <m/>
    <m/>
    <n v="1"/>
    <s v="7"/>
    <s v="7"/>
    <n v="0"/>
    <n v="0"/>
    <n v="0"/>
    <n v="0"/>
    <n v="0"/>
    <n v="0"/>
    <n v="28"/>
    <n v="100"/>
    <n v="28"/>
  </r>
  <r>
    <s v="softnet_search"/>
    <s v="https://pbs.twimg.com/media/DwFt89GU0AAVFJ1.jpg"/>
    <m/>
    <m/>
    <m/>
    <m/>
    <m/>
    <m/>
    <m/>
    <m/>
    <s v="No"/>
    <n v="30"/>
    <m/>
    <s v="darshan_h_sheth"/>
    <x v="0"/>
    <d v="2019-01-04T19:09:21.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antgrasso https://t.co/rmEU2J6koW"/>
    <m/>
    <m/>
    <x v="10"/>
    <s v="https://pbs.twimg.com/media/DwFt89GU0AAVFJ1.jpg"/>
    <s v="https://pbs.twimg.com/media/DwFt89GU0AAVFJ1.jpg"/>
    <x v="27"/>
    <s v="https://twitter.com/#!/softnet_search/status/1081266351690240000"/>
    <m/>
    <m/>
    <s v="1081266351690240000"/>
    <m/>
    <b v="0"/>
    <n v="15"/>
    <s v=""/>
    <b v="0"/>
    <x v="0"/>
    <m/>
    <s v=""/>
    <b v="0"/>
    <n v="5"/>
    <s v=""/>
    <s v="Twitter Web Client"/>
    <b v="0"/>
    <s v="1081266351690240000"/>
    <s v="Retweet"/>
    <n v="0"/>
    <n v="0"/>
    <m/>
    <m/>
    <m/>
    <m/>
    <m/>
    <m/>
    <m/>
    <m/>
    <n v="1"/>
    <s v="8"/>
    <s v="8"/>
    <n v="0"/>
    <n v="0"/>
    <n v="0"/>
    <n v="0"/>
    <n v="0"/>
    <n v="0"/>
    <n v="38"/>
    <n v="100"/>
    <n v="38"/>
  </r>
  <r>
    <s v="harry_robots"/>
    <s v="https://pbs.twimg.com/media/DwGIZnRU0AENd9h.jpg"/>
    <m/>
    <m/>
    <m/>
    <m/>
    <m/>
    <m/>
    <m/>
    <m/>
    <s v="No"/>
    <n v="31"/>
    <m/>
    <s v="mikequindazzi"/>
    <x v="0"/>
    <d v="2019-01-04T21:04:5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capOQU1ec"/>
    <m/>
    <m/>
    <x v="9"/>
    <s v="https://pbs.twimg.com/media/DwGIZnRU0AENd9h.jpg"/>
    <s v="https://pbs.twimg.com/media/DwGIZnRU0AENd9h.jpg"/>
    <x v="28"/>
    <s v="https://twitter.com/#!/harry_robots/status/1081295429323517952"/>
    <m/>
    <m/>
    <s v="1081295429323517952"/>
    <m/>
    <b v="0"/>
    <n v="5"/>
    <s v=""/>
    <b v="0"/>
    <x v="0"/>
    <m/>
    <s v=""/>
    <b v="0"/>
    <n v="5"/>
    <s v=""/>
    <s v="Twitter Web Client"/>
    <b v="0"/>
    <s v="1081295429323517952"/>
    <s v="Retweet"/>
    <n v="0"/>
    <n v="0"/>
    <m/>
    <m/>
    <m/>
    <m/>
    <m/>
    <m/>
    <m/>
    <m/>
    <n v="1"/>
    <s v="5"/>
    <s v="5"/>
    <n v="0"/>
    <n v="0"/>
    <n v="0"/>
    <n v="0"/>
    <n v="0"/>
    <n v="0"/>
    <n v="29"/>
    <n v="100"/>
    <n v="29"/>
  </r>
  <r>
    <s v="hudson_chatbots"/>
    <s v="https://pbs.twimg.com/media/DwGYcs0U8AAFYoz.jpg"/>
    <m/>
    <m/>
    <m/>
    <m/>
    <m/>
    <m/>
    <m/>
    <m/>
    <s v="No"/>
    <n v="32"/>
    <m/>
    <s v="mi"/>
    <x v="0"/>
    <d v="2019-01-04T22:15: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K4DWamfdH"/>
    <m/>
    <m/>
    <x v="5"/>
    <s v="https://pbs.twimg.com/media/DwGYcs0U8AAFYoz.jpg"/>
    <s v="https://pbs.twimg.com/media/DwGYcs0U8AAFYoz.jpg"/>
    <x v="29"/>
    <s v="https://twitter.com/#!/hudson_chatbots/status/1081313072411697153"/>
    <m/>
    <m/>
    <s v="1081313072411697153"/>
    <m/>
    <b v="0"/>
    <n v="8"/>
    <s v=""/>
    <b v="0"/>
    <x v="0"/>
    <m/>
    <s v=""/>
    <b v="0"/>
    <n v="6"/>
    <s v=""/>
    <s v="Twitter Web Client"/>
    <b v="0"/>
    <s v="1081313072411697153"/>
    <s v="Retweet"/>
    <n v="0"/>
    <n v="0"/>
    <m/>
    <m/>
    <m/>
    <m/>
    <m/>
    <m/>
    <m/>
    <m/>
    <n v="1"/>
    <s v="1"/>
    <s v="1"/>
    <n v="0"/>
    <n v="0"/>
    <n v="0"/>
    <n v="0"/>
    <n v="0"/>
    <n v="0"/>
    <n v="28"/>
    <n v="100"/>
    <n v="28"/>
  </r>
  <r>
    <s v="hudson_chatbots"/>
    <s v="https://pbs.twimg.com/media/DwHcRevVYAAFmS9.jpg"/>
    <m/>
    <m/>
    <m/>
    <m/>
    <m/>
    <m/>
    <m/>
    <m/>
    <s v="No"/>
    <n v="33"/>
    <m/>
    <s v="mi"/>
    <x v="0"/>
    <d v="2019-01-05T03:11:2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ZdiduYxbW"/>
    <m/>
    <m/>
    <x v="5"/>
    <s v="https://pbs.twimg.com/media/DwHcRevVYAAFmS9.jpg"/>
    <s v="https://pbs.twimg.com/media/DwHcRevVYAAFmS9.jpg"/>
    <x v="30"/>
    <s v="https://twitter.com/#!/hudson_chatbots/status/1081387646444699649"/>
    <m/>
    <m/>
    <s v="1081387646444699649"/>
    <m/>
    <b v="0"/>
    <n v="9"/>
    <s v=""/>
    <b v="0"/>
    <x v="0"/>
    <m/>
    <s v=""/>
    <b v="0"/>
    <n v="12"/>
    <s v=""/>
    <s v="Twitter Web Client"/>
    <b v="0"/>
    <s v="1081387646444699649"/>
    <s v="Retweet"/>
    <n v="0"/>
    <n v="0"/>
    <m/>
    <m/>
    <m/>
    <m/>
    <m/>
    <m/>
    <m/>
    <m/>
    <n v="1"/>
    <s v="1"/>
    <s v="1"/>
    <n v="0"/>
    <n v="0"/>
    <n v="0"/>
    <n v="0"/>
    <n v="0"/>
    <n v="0"/>
    <n v="28"/>
    <n v="100"/>
    <n v="28"/>
  </r>
  <r>
    <s v="softnet_search"/>
    <s v="https://pbs.twimg.com/media/DwHXzFTU8AAEjxP.jpg"/>
    <m/>
    <m/>
    <m/>
    <m/>
    <m/>
    <m/>
    <m/>
    <m/>
    <s v="No"/>
    <n v="34"/>
    <m/>
    <s v="mikequindazzi"/>
    <x v="0"/>
    <d v="2019-01-05T02:51:48.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tZCk77CYX"/>
    <m/>
    <m/>
    <x v="9"/>
    <s v="https://pbs.twimg.com/media/DwHXzFTU8AAEjxP.jpg"/>
    <s v="https://pbs.twimg.com/media/DwHXzFTU8AAEjxP.jpg"/>
    <x v="31"/>
    <s v="https://twitter.com/#!/softnet_search/status/1081382728346460160"/>
    <m/>
    <m/>
    <s v="1081382728346460160"/>
    <m/>
    <b v="0"/>
    <n v="7"/>
    <s v=""/>
    <b v="0"/>
    <x v="0"/>
    <m/>
    <s v=""/>
    <b v="0"/>
    <n v="6"/>
    <s v=""/>
    <s v="Twitter Web Client"/>
    <b v="0"/>
    <s v="1081382728346460160"/>
    <s v="Retweet"/>
    <n v="0"/>
    <n v="0"/>
    <m/>
    <m/>
    <m/>
    <m/>
    <m/>
    <m/>
    <m/>
    <m/>
    <n v="1"/>
    <s v="8"/>
    <s v="8"/>
    <n v="0"/>
    <n v="0"/>
    <n v="0"/>
    <n v="0"/>
    <n v="0"/>
    <n v="0"/>
    <n v="29"/>
    <n v="100"/>
    <n v="29"/>
  </r>
  <r>
    <s v="kimberl87759219"/>
    <s v="https://pbs.twimg.com/media/DwHYSCeUYAAHDWF.jpg"/>
    <m/>
    <m/>
    <m/>
    <m/>
    <m/>
    <m/>
    <m/>
    <m/>
    <s v="No"/>
    <n v="35"/>
    <m/>
    <s v="mi"/>
    <x v="0"/>
    <d v="2019-01-05T02:53:5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HBYX99pQk"/>
    <m/>
    <m/>
    <x v="5"/>
    <s v="https://pbs.twimg.com/media/DwHYSCeUYAAHDWF.jpg"/>
    <s v="https://pbs.twimg.com/media/DwHYSCeUYAAHDWF.jpg"/>
    <x v="32"/>
    <s v="https://twitter.com/#!/kimberl87759219/status/1081383260574437377"/>
    <m/>
    <m/>
    <s v="1081383260574437377"/>
    <m/>
    <b v="0"/>
    <n v="5"/>
    <s v=""/>
    <b v="0"/>
    <x v="0"/>
    <m/>
    <s v=""/>
    <b v="0"/>
    <n v="6"/>
    <s v=""/>
    <s v="Twitter Web Client"/>
    <b v="0"/>
    <s v="1081383260574437377"/>
    <s v="Retweet"/>
    <n v="0"/>
    <n v="0"/>
    <m/>
    <m/>
    <m/>
    <m/>
    <m/>
    <m/>
    <m/>
    <m/>
    <n v="1"/>
    <s v="11"/>
    <s v="11"/>
    <n v="0"/>
    <n v="0"/>
    <n v="0"/>
    <n v="0"/>
    <n v="0"/>
    <n v="0"/>
    <n v="28"/>
    <n v="100"/>
    <n v="28"/>
  </r>
  <r>
    <s v="hudson_chatbots"/>
    <s v="https://pbs.twimg.com/media/Dwii2L9VsAAkHWz.jpg"/>
    <m/>
    <m/>
    <m/>
    <m/>
    <m/>
    <m/>
    <m/>
    <m/>
    <s v="No"/>
    <n v="36"/>
    <m/>
    <s v="mikequindazzi"/>
    <x v="0"/>
    <d v="2019-01-10T09:29:49.000"/>
    <s v="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PHqSpqf4bc"/>
    <m/>
    <m/>
    <x v="11"/>
    <s v="https://pbs.twimg.com/media/Dwii2L9VsAAkHWz.jpg"/>
    <s v="https://pbs.twimg.com/media/Dwii2L9VsAAkHWz.jpg"/>
    <x v="33"/>
    <s v="https://twitter.com/#!/hudson_chatbots/status/1083294831831470080"/>
    <m/>
    <m/>
    <s v="1083294831831470080"/>
    <m/>
    <b v="0"/>
    <n v="11"/>
    <s v=""/>
    <b v="0"/>
    <x v="0"/>
    <m/>
    <s v=""/>
    <b v="0"/>
    <n v="7"/>
    <s v=""/>
    <s v="Twitter Web Client"/>
    <b v="0"/>
    <s v="1083294831831470080"/>
    <s v="Retweet"/>
    <n v="0"/>
    <n v="0"/>
    <m/>
    <m/>
    <m/>
    <m/>
    <m/>
    <m/>
    <m/>
    <m/>
    <n v="1"/>
    <s v="1"/>
    <s v="1"/>
    <n v="0"/>
    <n v="0"/>
    <n v="0"/>
    <n v="0"/>
    <n v="0"/>
    <n v="0"/>
    <n v="39"/>
    <n v="100"/>
    <n v="39"/>
  </r>
  <r>
    <s v="kimberl87759219"/>
    <s v="https://pbs.twimg.com/media/DwlaY5fVYAAn-yo.jpg"/>
    <m/>
    <m/>
    <m/>
    <m/>
    <m/>
    <m/>
    <m/>
    <m/>
    <s v="No"/>
    <n v="37"/>
    <m/>
    <s v="mikequindazzi"/>
    <x v="0"/>
    <d v="2019-01-10T22:51:4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3fWDZJLler"/>
    <m/>
    <m/>
    <x v="9"/>
    <s v="https://pbs.twimg.com/media/DwlaY5fVYAAn-yo.jpg"/>
    <s v="https://pbs.twimg.com/media/DwlaY5fVYAAn-yo.jpg"/>
    <x v="34"/>
    <s v="https://twitter.com/#!/kimberl87759219/status/1083496637291524097"/>
    <m/>
    <m/>
    <s v="1083496637291524097"/>
    <m/>
    <b v="0"/>
    <n v="6"/>
    <s v=""/>
    <b v="0"/>
    <x v="0"/>
    <m/>
    <s v=""/>
    <b v="0"/>
    <n v="4"/>
    <s v=""/>
    <s v="Twitter Web Client"/>
    <b v="0"/>
    <s v="1083496637291524097"/>
    <s v="Retweet"/>
    <n v="0"/>
    <n v="0"/>
    <m/>
    <m/>
    <m/>
    <m/>
    <m/>
    <m/>
    <m/>
    <m/>
    <n v="1"/>
    <s v="11"/>
    <s v="11"/>
    <n v="0"/>
    <n v="0"/>
    <n v="0"/>
    <n v="0"/>
    <n v="0"/>
    <n v="0"/>
    <n v="29"/>
    <n v="100"/>
    <n v="29"/>
  </r>
  <r>
    <s v="helene_wpli"/>
    <s v="https://pbs.twimg.com/media/Dwq1GCbUYAAN_8D.jpg"/>
    <m/>
    <m/>
    <m/>
    <m/>
    <m/>
    <m/>
    <m/>
    <m/>
    <s v="No"/>
    <n v="38"/>
    <m/>
    <s v="alan_moratelli"/>
    <x v="0"/>
    <d v="2019-01-12T00:06:16.000"/>
    <s v="Top #Influencers on #FutureofWork _x000a_Awesome group I’m honored to be regularly part of 👍🏆_x000a_Thanks @nodexl _x000a__x000a_https://t.co/WETnrVR3RY_x000a__x000a_@HaroldSinnott _x000a_@alan_moratelli _x000a_@MikeQuindazzi _x000a_@TheFuturist007 _x000a_@helene_wpli _x000a_@psb_dc _x000a_@TamaraMcCleary _x000a_@pat_milligan1 _x000a_@Paula_Piccard _x000a_@wef https://t.co/TPlqnAV579"/>
    <s v="https://nodexlgraphgallery.org/Pages/Graph.aspx?graphID=181428"/>
    <s v="nodexlgraphgallery.org"/>
    <x v="12"/>
    <s v="https://pbs.twimg.com/media/Dwq1GCbUYAAN_8D.jpg"/>
    <s v="https://pbs.twimg.com/media/Dwq1GCbUYAAN_8D.jpg"/>
    <x v="35"/>
    <s v="https://twitter.com/#!/helene_wpli/status/1083877784861077504"/>
    <m/>
    <m/>
    <s v="1083877784861077504"/>
    <m/>
    <b v="0"/>
    <n v="65"/>
    <s v=""/>
    <b v="0"/>
    <x v="0"/>
    <m/>
    <s v=""/>
    <b v="0"/>
    <n v="52"/>
    <s v=""/>
    <s v="Twitter for iPhone"/>
    <b v="0"/>
    <s v="1083877784861077504"/>
    <s v="Retweet"/>
    <n v="0"/>
    <n v="0"/>
    <m/>
    <m/>
    <m/>
    <m/>
    <m/>
    <m/>
    <m/>
    <m/>
    <n v="1"/>
    <s v="27"/>
    <s v="27"/>
    <n v="3"/>
    <n v="11.538461538461538"/>
    <n v="0"/>
    <n v="0"/>
    <n v="0"/>
    <n v="0"/>
    <n v="23"/>
    <n v="88.46153846153847"/>
    <n v="26"/>
  </r>
  <r>
    <s v="hudson_chatbots"/>
    <s v="https://pbs.twimg.com/media/DwRhFT0UYAANyyX.jpg"/>
    <m/>
    <m/>
    <m/>
    <m/>
    <m/>
    <m/>
    <m/>
    <m/>
    <s v="No"/>
    <n v="39"/>
    <m/>
    <s v="mi"/>
    <x v="0"/>
    <d v="2019-01-07T02:08: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J8VZISC8C"/>
    <m/>
    <m/>
    <x v="5"/>
    <s v="https://pbs.twimg.com/media/DwRhFT0UYAANyyX.jpg"/>
    <s v="https://pbs.twimg.com/media/DwRhFT0UYAANyyX.jpg"/>
    <x v="36"/>
    <s v="https://twitter.com/#!/hudson_chatbots/status/1082096622614376448"/>
    <m/>
    <m/>
    <s v="1082096622614376448"/>
    <m/>
    <b v="0"/>
    <n v="8"/>
    <s v=""/>
    <b v="0"/>
    <x v="0"/>
    <m/>
    <s v=""/>
    <b v="0"/>
    <n v="8"/>
    <s v=""/>
    <s v="Twitter Web Client"/>
    <b v="0"/>
    <s v="1082096622614376448"/>
    <s v="Retweet"/>
    <n v="0"/>
    <n v="0"/>
    <m/>
    <m/>
    <m/>
    <m/>
    <m/>
    <m/>
    <m/>
    <m/>
    <n v="1"/>
    <s v="1"/>
    <s v="1"/>
    <n v="0"/>
    <n v="0"/>
    <n v="0"/>
    <n v="0"/>
    <n v="0"/>
    <n v="0"/>
    <n v="28"/>
    <n v="100"/>
    <n v="28"/>
  </r>
  <r>
    <s v="machine_ml"/>
    <s v="https://pbs.twimg.com/media/DwtGDNWUwAEDTeM.jpg"/>
    <m/>
    <m/>
    <m/>
    <m/>
    <m/>
    <m/>
    <m/>
    <m/>
    <s v="No"/>
    <n v="40"/>
    <m/>
    <s v="mcins_"/>
    <x v="0"/>
    <d v="2019-01-12T11:58:20.000"/>
    <s v="RT @albertogaruccio: RT @hudson_chatbots: #insurtech via NodeXL @spirosmargaris @jblefevre60 @albertogaruccio @ipfconline1 @fisher85m @mikequindazzi @helene_wpli @mcins_ Top hashtags: #insurtech #fintech #ai #bigdata #machinelearning #iot #deeplearning #… https://t.co/ioRmHnsin4"/>
    <m/>
    <m/>
    <x v="13"/>
    <s v="https://pbs.twimg.com/media/DwtGDNWUwAEDTeM.jpg"/>
    <s v="https://pbs.twimg.com/media/DwtGDNWUwAEDTeM.jpg"/>
    <x v="37"/>
    <s v="https://twitter.com/#!/machine_ml/status/1084056983496519682"/>
    <m/>
    <m/>
    <s v="1084056983496519682"/>
    <m/>
    <b v="0"/>
    <n v="13"/>
    <s v=""/>
    <b v="0"/>
    <x v="0"/>
    <m/>
    <s v=""/>
    <b v="0"/>
    <n v="10"/>
    <s v=""/>
    <s v="IFTTT"/>
    <b v="0"/>
    <s v="1084056983496519682"/>
    <s v="Retweet"/>
    <n v="0"/>
    <n v="0"/>
    <m/>
    <m/>
    <m/>
    <m/>
    <m/>
    <m/>
    <m/>
    <m/>
    <n v="1"/>
    <s v="8"/>
    <s v="8"/>
    <n v="1"/>
    <n v="4.166666666666667"/>
    <n v="0"/>
    <n v="0"/>
    <n v="0"/>
    <n v="0"/>
    <n v="23"/>
    <n v="95.83333333333333"/>
    <n v="24"/>
  </r>
  <r>
    <s v="khamisambusaidi"/>
    <s v="https://pbs.twimg.com/media/DwVWT42WkAEY1V0.jpg"/>
    <m/>
    <m/>
    <m/>
    <m/>
    <m/>
    <m/>
    <m/>
    <m/>
    <s v="No"/>
    <n v="41"/>
    <m/>
    <s v="marc_smith"/>
    <x v="0"/>
    <d v="2019-01-07T19:59:43.000"/>
    <s v="من أجل جميع العرب المهتمين في تحليل بيانات #الإعلام_الاجتماعي وخصوصا تحليل الشبكات الاجتماعية والمعروفة بsocial network analysis _x000a_تم التعاون مع @nodexl و @marc_smith في الدعم الفني واللوجستي للراغبين تعلم هذه الأداة._x000a__x000a_يسعدني تواصلكم لعمل ورش تدريبية مستقبلا أو أية استفسارات آخرى https://t.co/Ll4NAJLc05"/>
    <m/>
    <m/>
    <x v="14"/>
    <s v="https://pbs.twimg.com/media/DwVWT42WkAEY1V0.jpg"/>
    <s v="https://pbs.twimg.com/media/DwVWT42WkAEY1V0.jpg"/>
    <x v="38"/>
    <s v="https://twitter.com/#!/khamisambusaidi/status/1082366190767476736"/>
    <m/>
    <m/>
    <s v="1082366190767476736"/>
    <m/>
    <b v="0"/>
    <n v="65"/>
    <s v=""/>
    <b v="0"/>
    <x v="1"/>
    <m/>
    <s v=""/>
    <b v="0"/>
    <n v="25"/>
    <s v=""/>
    <s v="Twitter for iPhone"/>
    <b v="0"/>
    <s v="1082366190767476736"/>
    <s v="Retweet"/>
    <n v="0"/>
    <n v="0"/>
    <m/>
    <m/>
    <m/>
    <m/>
    <m/>
    <m/>
    <m/>
    <m/>
    <n v="1"/>
    <s v="50"/>
    <s v="50"/>
    <n v="0"/>
    <n v="0"/>
    <n v="0"/>
    <n v="0"/>
    <n v="0"/>
    <n v="0"/>
    <n v="41"/>
    <n v="100"/>
    <n v="41"/>
  </r>
  <r>
    <s v="hudson_chatbots"/>
    <s v="https://pbs.twimg.com/media/DwYO6aBVsAA1lDQ.jpg"/>
    <m/>
    <m/>
    <m/>
    <m/>
    <m/>
    <m/>
    <m/>
    <m/>
    <s v="No"/>
    <n v="42"/>
    <m/>
    <s v="mi"/>
    <x v="0"/>
    <d v="2019-01-08T09:26:3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RFGaT2IK4"/>
    <m/>
    <m/>
    <x v="5"/>
    <s v="https://pbs.twimg.com/media/DwYO6aBVsAA1lDQ.jpg"/>
    <s v="https://pbs.twimg.com/media/DwYO6aBVsAA1lDQ.jpg"/>
    <x v="39"/>
    <s v="https://twitter.com/#!/hudson_chatbots/status/1082569226697682945"/>
    <m/>
    <m/>
    <s v="1082569226697682945"/>
    <m/>
    <b v="0"/>
    <n v="12"/>
    <s v=""/>
    <b v="0"/>
    <x v="0"/>
    <m/>
    <s v=""/>
    <b v="0"/>
    <n v="4"/>
    <s v=""/>
    <s v="Twitter Web Client"/>
    <b v="0"/>
    <s v="1082569226697682945"/>
    <s v="Retweet"/>
    <n v="0"/>
    <n v="0"/>
    <m/>
    <m/>
    <m/>
    <m/>
    <m/>
    <m/>
    <m/>
    <m/>
    <n v="1"/>
    <s v="1"/>
    <s v="1"/>
    <n v="0"/>
    <n v="0"/>
    <n v="0"/>
    <n v="0"/>
    <n v="0"/>
    <n v="0"/>
    <n v="28"/>
    <n v="100"/>
    <n v="28"/>
  </r>
  <r>
    <s v="bigdata_joe"/>
    <s v="https://pbs.twimg.com/media/Dwzh3gkUUAACUWe.jpg"/>
    <m/>
    <m/>
    <m/>
    <m/>
    <m/>
    <m/>
    <m/>
    <m/>
    <s v="No"/>
    <n v="43"/>
    <m/>
    <s v="mcins_"/>
    <x v="0"/>
    <d v="2019-01-13T16:39:04.000"/>
    <s v="RT @debashis_dutta: RT @hudson_chatbots: #insurtech via NodeXL _x000a_@spirosmargaris_x000a_@jblefevre60_x000a_@albertogaruccio_x000a_@ipfconline1_x000a_@fisher85m_x000a_@mikequindazzi_x000a_@helene_wpli_x000a_@mcins__x000a__x000a_Top hashtags:_x000a_#insurtech_x000a_#fintech_x000a_#ai_x000a_#bigdata_x000a_#machinelearning_x000a_#iot_x000a_#deeplearning_x000a_… https://t.co/tPGa4vkppy"/>
    <m/>
    <m/>
    <x v="13"/>
    <s v="https://pbs.twimg.com/media/Dwzh3gkUUAACUWe.jpg"/>
    <s v="https://pbs.twimg.com/media/Dwzh3gkUUAACUWe.jpg"/>
    <x v="40"/>
    <s v="https://twitter.com/#!/bigdata_joe/status/1084490022525448193"/>
    <m/>
    <m/>
    <s v="1084490022525448193"/>
    <m/>
    <b v="0"/>
    <n v="17"/>
    <s v=""/>
    <b v="0"/>
    <x v="0"/>
    <m/>
    <s v=""/>
    <b v="0"/>
    <n v="15"/>
    <s v=""/>
    <s v="Twitter Web Client"/>
    <b v="0"/>
    <s v="1084490022525448193"/>
    <s v="Retweet"/>
    <n v="0"/>
    <n v="0"/>
    <m/>
    <m/>
    <m/>
    <m/>
    <m/>
    <m/>
    <m/>
    <m/>
    <n v="1"/>
    <s v="4"/>
    <s v="4"/>
    <n v="1"/>
    <n v="4.166666666666667"/>
    <n v="0"/>
    <n v="0"/>
    <n v="0"/>
    <n v="0"/>
    <n v="23"/>
    <n v="95.83333333333333"/>
    <n v="24"/>
  </r>
  <r>
    <s v="motorcycletwitt"/>
    <s v="https://pbs.twimg.com/media/Dx_6KCJUUAAJ7ry.jpg"/>
    <m/>
    <m/>
    <m/>
    <m/>
    <m/>
    <m/>
    <m/>
    <m/>
    <s v="No"/>
    <n v="44"/>
    <m/>
    <s v="mikequindazzi"/>
    <x v="0"/>
    <d v="2019-01-28T12:36:2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erWJpeAnw"/>
    <m/>
    <m/>
    <x v="9"/>
    <s v="https://pbs.twimg.com/media/Dx_6KCJUUAAJ7ry.jpg"/>
    <s v="https://pbs.twimg.com/media/Dx_6KCJUUAAJ7ry.jpg"/>
    <x v="41"/>
    <s v="https://twitter.com/#!/motorcycletwitt/status/1089864755307700230"/>
    <m/>
    <m/>
    <s v="1089864755307700230"/>
    <m/>
    <b v="0"/>
    <n v="5"/>
    <s v=""/>
    <b v="0"/>
    <x v="0"/>
    <m/>
    <s v=""/>
    <b v="0"/>
    <n v="6"/>
    <s v=""/>
    <s v="Twitter Web Client"/>
    <b v="0"/>
    <s v="1089864755307700230"/>
    <s v="Tweet"/>
    <n v="0"/>
    <n v="0"/>
    <m/>
    <m/>
    <m/>
    <m/>
    <m/>
    <m/>
    <m/>
    <m/>
    <n v="1"/>
    <s v="9"/>
    <s v="9"/>
    <n v="0"/>
    <n v="0"/>
    <n v="0"/>
    <n v="0"/>
    <n v="0"/>
    <n v="0"/>
    <n v="29"/>
    <n v="100"/>
    <n v="29"/>
  </r>
  <r>
    <s v="claire_harris82"/>
    <s v="https://pbs.twimg.com/media/Dx11CteV4AA6lU0.jpg"/>
    <m/>
    <m/>
    <m/>
    <m/>
    <m/>
    <m/>
    <m/>
    <m/>
    <s v="No"/>
    <n v="45"/>
    <m/>
    <s v="mi"/>
    <x v="0"/>
    <d v="2019-01-26T13:37:4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mb6fomRzU"/>
    <m/>
    <m/>
    <x v="5"/>
    <s v="https://pbs.twimg.com/media/Dx11CteV4AA6lU0.jpg"/>
    <s v="https://pbs.twimg.com/media/Dx11CteV4AA6lU0.jpg"/>
    <x v="42"/>
    <s v="https://twitter.com/#!/claire_harris82/status/1089155422718578688"/>
    <m/>
    <m/>
    <s v="1089155422718578688"/>
    <m/>
    <b v="0"/>
    <n v="7"/>
    <s v=""/>
    <b v="0"/>
    <x v="0"/>
    <m/>
    <s v=""/>
    <b v="0"/>
    <n v="10"/>
    <s v=""/>
    <s v="Twitter Web Client"/>
    <b v="0"/>
    <s v="1089155422718578688"/>
    <s v="Tweet"/>
    <n v="0"/>
    <n v="0"/>
    <m/>
    <m/>
    <m/>
    <m/>
    <m/>
    <m/>
    <m/>
    <m/>
    <n v="1"/>
    <s v="10"/>
    <s v="10"/>
    <n v="0"/>
    <n v="0"/>
    <n v="0"/>
    <n v="0"/>
    <n v="0"/>
    <n v="0"/>
    <n v="28"/>
    <n v="100"/>
    <n v="28"/>
  </r>
  <r>
    <s v="worldtrendsinfo"/>
    <s v="https://pbs.twimg.com/media/Dx143foUwAIUuYx.jpg"/>
    <m/>
    <m/>
    <m/>
    <m/>
    <m/>
    <m/>
    <m/>
    <m/>
    <s v="No"/>
    <n v="46"/>
    <m/>
    <s v="antgrasso"/>
    <x v="0"/>
    <d v="2019-01-26T13:54:30.000"/>
    <s v="RT @mas06706465: RT @iotnewsportal: RT @mas06706465: RT @PD_MobileApps: 6 Types of Twitter Social Media Networks [#INFOGRAPHICS] _x000a_by @nodexl |_x000a__x000a_#IoT #InternetOfThings #DigitalMarketing #BigData #Analytics #DataScience #DataScientists #SocialNetworks #RT … CC @antgrasso #BigDat https://t.co/0ZLMg4dv2F"/>
    <m/>
    <m/>
    <x v="15"/>
    <s v="https://pbs.twimg.com/media/Dx143foUwAIUuYx.jpg"/>
    <s v="https://pbs.twimg.com/media/Dx143foUwAIUuYx.jpg"/>
    <x v="43"/>
    <s v="https://twitter.com/#!/worldtrendsinfo/status/1089159650186911744"/>
    <m/>
    <m/>
    <s v="1089159650186911744"/>
    <m/>
    <b v="0"/>
    <n v="5"/>
    <s v=""/>
    <b v="0"/>
    <x v="0"/>
    <m/>
    <s v=""/>
    <b v="0"/>
    <n v="3"/>
    <s v=""/>
    <s v="Twitter Web Client"/>
    <b v="0"/>
    <s v="1089159650186911744"/>
    <s v="Tweet"/>
    <n v="0"/>
    <n v="0"/>
    <m/>
    <m/>
    <m/>
    <m/>
    <m/>
    <m/>
    <m/>
    <m/>
    <n v="1"/>
    <s v="7"/>
    <s v="7"/>
    <n v="0"/>
    <n v="0"/>
    <n v="0"/>
    <n v="0"/>
    <n v="0"/>
    <n v="0"/>
    <n v="30"/>
    <n v="100"/>
    <n v="30"/>
  </r>
  <r>
    <s v="softnet_search"/>
    <s v="https://pbs.twimg.com/media/Dx14A-YU8AEovLc.jpg"/>
    <m/>
    <m/>
    <m/>
    <m/>
    <m/>
    <m/>
    <m/>
    <m/>
    <s v="No"/>
    <n v="47"/>
    <m/>
    <s v="mikequindazzi"/>
    <x v="0"/>
    <d v="2019-01-26T13:50: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Vy8JFhnpnG"/>
    <m/>
    <m/>
    <x v="9"/>
    <s v="https://pbs.twimg.com/media/Dx14A-YU8AEovLc.jpg"/>
    <s v="https://pbs.twimg.com/media/Dx14A-YU8AEovLc.jpg"/>
    <x v="44"/>
    <s v="https://twitter.com/#!/softnet_search/status/1089158711065554944"/>
    <m/>
    <m/>
    <s v="1089158711065554944"/>
    <m/>
    <b v="0"/>
    <n v="10"/>
    <s v=""/>
    <b v="0"/>
    <x v="0"/>
    <m/>
    <s v=""/>
    <b v="0"/>
    <n v="8"/>
    <s v=""/>
    <s v="Twitter Web Client"/>
    <b v="0"/>
    <s v="1089158711065554944"/>
    <s v="Tweet"/>
    <n v="0"/>
    <n v="0"/>
    <m/>
    <m/>
    <m/>
    <m/>
    <m/>
    <m/>
    <m/>
    <m/>
    <n v="1"/>
    <s v="8"/>
    <s v="8"/>
    <n v="0"/>
    <n v="0"/>
    <n v="0"/>
    <n v="0"/>
    <n v="0"/>
    <n v="0"/>
    <n v="29"/>
    <n v="100"/>
    <n v="29"/>
  </r>
  <r>
    <s v="machine_ml"/>
    <s v="https://pbs.twimg.com/media/Dx14A-YU8AEovLc.jpg"/>
    <m/>
    <m/>
    <m/>
    <m/>
    <m/>
    <m/>
    <m/>
    <m/>
    <s v="No"/>
    <n v="48"/>
    <m/>
    <s v="dd_nana_"/>
    <x v="0"/>
    <d v="2019-01-26T15:15:55.000"/>
    <s v="RT @DD_NaNa_: RT @Softnet_Search: 6 Types of Twitter Social Media Networks [#INFOGRAPHICS] _x000a_by @nodexl |_x000a__x000a_#IoT #InternetOfThings #DigitalMarketing #BigData #Analytics #DataScience #DataScientists #SocialNetworks #RT _x000a__x000a_Cc: @MikeQuindazzi CC @mikequindazzi… https://t.co/UnCIBhxHmT"/>
    <m/>
    <m/>
    <x v="16"/>
    <s v="https://pbs.twimg.com/media/Dx14A-YU8AEovLc.jpg"/>
    <s v="https://pbs.twimg.com/media/Dx14A-YU8AEovLc.jpg"/>
    <x v="45"/>
    <s v="https://twitter.com/#!/machine_ml/status/1089180138435162112"/>
    <m/>
    <m/>
    <s v="1089180138435162112"/>
    <m/>
    <b v="0"/>
    <n v="4"/>
    <s v=""/>
    <b v="0"/>
    <x v="0"/>
    <m/>
    <s v=""/>
    <b v="0"/>
    <n v="3"/>
    <s v=""/>
    <s v="IFTTT"/>
    <b v="0"/>
    <s v="1089180138435162112"/>
    <s v="Tweet"/>
    <n v="0"/>
    <n v="0"/>
    <m/>
    <m/>
    <m/>
    <m/>
    <m/>
    <m/>
    <m/>
    <m/>
    <n v="1"/>
    <s v="8"/>
    <s v="8"/>
    <n v="0"/>
    <n v="0"/>
    <n v="0"/>
    <n v="0"/>
    <n v="0"/>
    <n v="0"/>
    <n v="27"/>
    <n v="100"/>
    <n v="27"/>
  </r>
  <r>
    <s v="dmalert"/>
    <s v="https://pbs.twimg.com/media/Dx1nAWDU8AM2QXM.jpg"/>
    <m/>
    <m/>
    <m/>
    <m/>
    <m/>
    <m/>
    <m/>
    <m/>
    <s v="No"/>
    <n v="49"/>
    <m/>
    <s v="mikequindazzi"/>
    <x v="0"/>
    <d v="2019-01-26T12:45:40.000"/>
    <s v="RT @Harry_Robots: Social network analysis is the process of investigating social structures through the use of networks and graph theory &amp;gt;&amp;gt; @nodexl via @MikeQuindazzi &amp;gt;&amp;gt; #DigitalMarketing #IoT #BigData #DataAnalytics #DataViz #DataScience #Influencer #In… https://t.co/0i7D92zAxT"/>
    <m/>
    <m/>
    <x v="17"/>
    <s v="https://pbs.twimg.com/media/Dx1nAWDU8AM2QXM.jpg"/>
    <s v="https://pbs.twimg.com/media/Dx1nAWDU8AM2QXM.jpg"/>
    <x v="46"/>
    <s v="https://twitter.com/#!/dmalert/status/1089142327082475522"/>
    <m/>
    <m/>
    <s v="1089142327082475522"/>
    <m/>
    <b v="0"/>
    <n v="5"/>
    <s v=""/>
    <b v="0"/>
    <x v="0"/>
    <m/>
    <s v=""/>
    <b v="0"/>
    <n v="0"/>
    <s v=""/>
    <s v="IFTTT"/>
    <b v="0"/>
    <s v="1089142327082475522"/>
    <s v="Tweet"/>
    <n v="0"/>
    <n v="0"/>
    <m/>
    <m/>
    <m/>
    <m/>
    <m/>
    <m/>
    <m/>
    <m/>
    <n v="1"/>
    <s v="5"/>
    <s v="5"/>
    <n v="0"/>
    <n v="0"/>
    <n v="0"/>
    <n v="0"/>
    <n v="0"/>
    <n v="0"/>
    <n v="35"/>
    <n v="100"/>
    <n v="35"/>
  </r>
  <r>
    <s v="harry_robots"/>
    <s v="https://pbs.twimg.com/media/Dx1nAWDU8AM2QXM.jpg"/>
    <m/>
    <m/>
    <m/>
    <m/>
    <m/>
    <m/>
    <m/>
    <m/>
    <s v="No"/>
    <n v="50"/>
    <m/>
    <s v="mikequindazzi"/>
    <x v="0"/>
    <d v="2019-01-26T12:36:27.000"/>
    <s v="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iBmAtyC4Jn"/>
    <s v="http://nodexlgraphgallery.org/Pages/Graph.aspx?graphID=138241&amp;utm_content=buffer00ebb&amp;utm_medium=social&amp;utm_source=twitter.com&amp;utm_campaign=buffer"/>
    <s v="nodexlgraphgallery.org"/>
    <x v="18"/>
    <s v="https://pbs.twimg.com/media/Dx1nAWDU8AM2QXM.jpg"/>
    <s v="https://pbs.twimg.com/media/Dx1nAWDU8AM2QXM.jpg"/>
    <x v="47"/>
    <s v="https://twitter.com/#!/harry_robots/status/1089140008747884544"/>
    <m/>
    <m/>
    <s v="1089140008747884544"/>
    <m/>
    <b v="0"/>
    <n v="5"/>
    <s v=""/>
    <b v="0"/>
    <x v="0"/>
    <m/>
    <s v=""/>
    <b v="0"/>
    <n v="0"/>
    <s v=""/>
    <s v="Twitter Web Client"/>
    <b v="0"/>
    <s v="1089140008747884544"/>
    <s v="Tweet"/>
    <n v="0"/>
    <n v="0"/>
    <m/>
    <m/>
    <m/>
    <m/>
    <m/>
    <m/>
    <m/>
    <m/>
    <n v="1"/>
    <s v="5"/>
    <s v="5"/>
    <n v="0"/>
    <n v="0"/>
    <n v="0"/>
    <n v="0"/>
    <n v="0"/>
    <n v="0"/>
    <n v="36"/>
    <n v="100"/>
    <n v="36"/>
  </r>
  <r>
    <s v="worldtrendsinfo"/>
    <s v="https://pbs.twimg.com/media/Dx1qlthUUAAX2mx.jpg"/>
    <m/>
    <m/>
    <m/>
    <m/>
    <m/>
    <m/>
    <m/>
    <m/>
    <s v="No"/>
    <n v="51"/>
    <m/>
    <s v="mi"/>
    <x v="0"/>
    <d v="2019-01-26T12:52: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hF9qilLSg"/>
    <m/>
    <m/>
    <x v="5"/>
    <s v="https://pbs.twimg.com/media/Dx1qlthUUAAX2mx.jpg"/>
    <s v="https://pbs.twimg.com/media/Dx1qlthUUAAX2mx.jpg"/>
    <x v="48"/>
    <s v="https://twitter.com/#!/worldtrendsinfo/status/1089143951209054208"/>
    <m/>
    <m/>
    <s v="1089143951209054208"/>
    <m/>
    <b v="0"/>
    <n v="10"/>
    <s v=""/>
    <b v="0"/>
    <x v="0"/>
    <m/>
    <s v=""/>
    <b v="0"/>
    <n v="8"/>
    <s v=""/>
    <s v="Twitter Web Client"/>
    <b v="0"/>
    <s v="1089143951209054208"/>
    <s v="Tweet"/>
    <n v="0"/>
    <n v="0"/>
    <m/>
    <m/>
    <m/>
    <m/>
    <m/>
    <m/>
    <m/>
    <m/>
    <n v="1"/>
    <s v="7"/>
    <s v="7"/>
    <n v="0"/>
    <n v="0"/>
    <n v="0"/>
    <n v="0"/>
    <n v="0"/>
    <n v="0"/>
    <n v="28"/>
    <n v="100"/>
    <n v="28"/>
  </r>
  <r>
    <s v="softnet_search"/>
    <s v="https://pbs.twimg.com/media/Dx2_rqDVAAExUFV.jpg"/>
    <m/>
    <m/>
    <m/>
    <m/>
    <m/>
    <m/>
    <m/>
    <m/>
    <s v="No"/>
    <n v="52"/>
    <m/>
    <s v="mi"/>
    <x v="0"/>
    <d v="2019-01-26T19:03:5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81UZAMxwoC"/>
    <m/>
    <m/>
    <x v="19"/>
    <s v="https://pbs.twimg.com/media/Dx2_rqDVAAExUFV.jpg"/>
    <s v="https://pbs.twimg.com/media/Dx2_rqDVAAExUFV.jpg"/>
    <x v="49"/>
    <s v="https://twitter.com/#!/softnet_search/status/1089237511589715968"/>
    <m/>
    <m/>
    <s v="1089237511589715968"/>
    <m/>
    <b v="0"/>
    <n v="4"/>
    <s v=""/>
    <b v="0"/>
    <x v="0"/>
    <m/>
    <s v=""/>
    <b v="0"/>
    <n v="5"/>
    <s v=""/>
    <s v="Twitter Web Client"/>
    <b v="0"/>
    <s v="1089237511589715968"/>
    <s v="Tweet"/>
    <n v="0"/>
    <n v="0"/>
    <m/>
    <m/>
    <m/>
    <m/>
    <m/>
    <m/>
    <m/>
    <m/>
    <n v="1"/>
    <s v="8"/>
    <s v="8"/>
    <n v="0"/>
    <n v="0"/>
    <n v="0"/>
    <n v="0"/>
    <n v="0"/>
    <n v="0"/>
    <n v="30"/>
    <n v="100"/>
    <n v="30"/>
  </r>
  <r>
    <s v="socialmediavia"/>
    <s v="https://pbs.twimg.com/media/Dx20R2JVsAA8Am3.jpg"/>
    <m/>
    <m/>
    <m/>
    <m/>
    <m/>
    <m/>
    <m/>
    <m/>
    <s v="No"/>
    <n v="53"/>
    <m/>
    <s v="socialmediavia"/>
    <x v="1"/>
    <d v="2019-01-26T18:13:48.000"/>
    <s v="L👀K Analyzing Social Media Networks with NodeXL : Insights from a Connected World by https://t.co/w9XRhFpujS #Socialmedia #Smm https://t.co/eWAs0pQIdW"/>
    <s v="http://www.ebay.com/itm/like/264165216377"/>
    <s v="ebay.com"/>
    <x v="20"/>
    <s v="https://pbs.twimg.com/media/Dx20R2JVsAA8Am3.jpg"/>
    <s v="https://pbs.twimg.com/media/Dx20R2JVsAA8Am3.jpg"/>
    <x v="50"/>
    <s v="https://twitter.com/#!/socialmediavia/status/1089224905441325057"/>
    <m/>
    <m/>
    <s v="1089224905441325057"/>
    <m/>
    <b v="0"/>
    <n v="1"/>
    <s v=""/>
    <b v="0"/>
    <x v="0"/>
    <m/>
    <s v=""/>
    <b v="0"/>
    <n v="0"/>
    <s v=""/>
    <s v="Twibble.io"/>
    <b v="0"/>
    <s v="1089224905441325057"/>
    <s v="Tweet"/>
    <n v="0"/>
    <n v="0"/>
    <m/>
    <m/>
    <m/>
    <m/>
    <m/>
    <m/>
    <m/>
    <m/>
    <n v="1"/>
    <s v="20"/>
    <s v="20"/>
    <n v="0"/>
    <n v="0"/>
    <n v="0"/>
    <n v="0"/>
    <n v="0"/>
    <n v="0"/>
    <n v="16"/>
    <n v="100"/>
    <n v="16"/>
  </r>
  <r>
    <s v="claire_harris82"/>
    <s v="https://pbs.twimg.com/media/Dx26Y0XUYAAO_8u.jpg"/>
    <m/>
    <m/>
    <m/>
    <m/>
    <m/>
    <m/>
    <m/>
    <m/>
    <s v="No"/>
    <n v="54"/>
    <m/>
    <s v="mi"/>
    <x v="0"/>
    <d v="2019-01-26T18:40: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JwksqcDja"/>
    <m/>
    <m/>
    <x v="5"/>
    <s v="https://pbs.twimg.com/media/Dx26Y0XUYAAO_8u.jpg"/>
    <s v="https://pbs.twimg.com/media/Dx26Y0XUYAAO_8u.jpg"/>
    <x v="51"/>
    <s v="https://twitter.com/#!/claire_harris82/status/1089231688587071489"/>
    <m/>
    <m/>
    <s v="1089231688587071489"/>
    <m/>
    <b v="0"/>
    <n v="7"/>
    <s v=""/>
    <b v="0"/>
    <x v="0"/>
    <m/>
    <s v=""/>
    <b v="0"/>
    <n v="5"/>
    <s v=""/>
    <s v="Twitter Web Client"/>
    <b v="0"/>
    <s v="1089231688587071489"/>
    <s v="Tweet"/>
    <n v="0"/>
    <n v="0"/>
    <m/>
    <m/>
    <m/>
    <m/>
    <m/>
    <m/>
    <m/>
    <m/>
    <n v="1"/>
    <s v="10"/>
    <s v="10"/>
    <n v="0"/>
    <n v="0"/>
    <n v="0"/>
    <n v="0"/>
    <n v="0"/>
    <n v="0"/>
    <n v="28"/>
    <n v="100"/>
    <n v="28"/>
  </r>
  <r>
    <s v="clark_robotics"/>
    <s v="https://pbs.twimg.com/media/Dx27pRkU8AABxQP.jpg"/>
    <m/>
    <m/>
    <m/>
    <m/>
    <m/>
    <m/>
    <m/>
    <m/>
    <s v="No"/>
    <n v="55"/>
    <m/>
    <s v="darshan_h_sheth"/>
    <x v="0"/>
    <d v="2019-01-26T18:46:16.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MT @Fisher85M https://t.co/1S5YEIMimX"/>
    <m/>
    <m/>
    <x v="10"/>
    <s v="https://pbs.twimg.com/media/Dx27pRkU8AABxQP.jpg"/>
    <s v="https://pbs.twimg.com/media/Dx27pRkU8AABxQP.jpg"/>
    <x v="52"/>
    <s v="https://twitter.com/#!/clark_robotics/status/1089233072355078144"/>
    <m/>
    <m/>
    <s v="1089233072355078144"/>
    <m/>
    <b v="0"/>
    <n v="5"/>
    <s v=""/>
    <b v="0"/>
    <x v="0"/>
    <m/>
    <s v=""/>
    <b v="0"/>
    <n v="9"/>
    <s v=""/>
    <s v="Twitter Web Client"/>
    <b v="0"/>
    <s v="1089233072355078144"/>
    <s v="Tweet"/>
    <n v="0"/>
    <n v="0"/>
    <m/>
    <m/>
    <m/>
    <m/>
    <m/>
    <m/>
    <m/>
    <m/>
    <n v="1"/>
    <s v="6"/>
    <s v="6"/>
    <n v="0"/>
    <n v="0"/>
    <n v="0"/>
    <n v="0"/>
    <n v="0"/>
    <n v="0"/>
    <n v="38"/>
    <n v="100"/>
    <n v="38"/>
  </r>
  <r>
    <s v="angelhealthtech"/>
    <s v="https://pbs.twimg.com/media/Dx29oaiU8AALTXq.jpg"/>
    <m/>
    <m/>
    <m/>
    <m/>
    <m/>
    <m/>
    <m/>
    <m/>
    <s v="No"/>
    <n v="56"/>
    <m/>
    <s v="mi"/>
    <x v="0"/>
    <d v="2019-01-26T18:54:5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iddKCdKcN"/>
    <m/>
    <m/>
    <x v="5"/>
    <s v="https://pbs.twimg.com/media/Dx29oaiU8AALTXq.jpg"/>
    <s v="https://pbs.twimg.com/media/Dx29oaiU8AALTXq.jpg"/>
    <x v="53"/>
    <s v="https://twitter.com/#!/angelhealthtech/status/1089235256480165888"/>
    <m/>
    <m/>
    <s v="1089235256480165888"/>
    <m/>
    <b v="0"/>
    <n v="5"/>
    <s v=""/>
    <b v="0"/>
    <x v="0"/>
    <m/>
    <s v=""/>
    <b v="0"/>
    <n v="4"/>
    <s v=""/>
    <s v="Twitter Web Client"/>
    <b v="0"/>
    <s v="1089235256480165888"/>
    <s v="Tweet"/>
    <n v="0"/>
    <n v="0"/>
    <m/>
    <m/>
    <m/>
    <m/>
    <m/>
    <m/>
    <m/>
    <m/>
    <n v="1"/>
    <s v="14"/>
    <s v="14"/>
    <n v="0"/>
    <n v="0"/>
    <n v="0"/>
    <n v="0"/>
    <n v="0"/>
    <n v="0"/>
    <n v="28"/>
    <n v="100"/>
    <n v="28"/>
  </r>
  <r>
    <s v="motorcycletwitt"/>
    <s v="https://pbs.twimg.com/media/Dx2buMRUYAAO59H.jpg"/>
    <m/>
    <m/>
    <m/>
    <m/>
    <m/>
    <m/>
    <m/>
    <m/>
    <s v="No"/>
    <n v="57"/>
    <m/>
    <s v="motorcycletwitt"/>
    <x v="1"/>
    <d v="2019-01-26T16:26:47.000"/>
    <s v="RT IanLJones98: Top #IoT or &quot;internet of things&quot; experts via NodeXL https://t.co/r64PjucEVw _x000a_mikequindazzi_x000a_ronald_vanloon_x000a_fisher85m_x000a_sectest9_x000a_ibm_x000a_ianljones98_x000a_wiprodigital_x000a_siderabc_x000a_antgrasso_x000a_stratorob_x000a__x000a_Top hashtags:_x000a_#iot_x000a_#ai_x000a_#bigdata_x000a_#machinelearning_x000a_#bloc… https://t.co/5QYuObel2b"/>
    <s v="https://nodexlgraphgallery.org/Pages/Graph.aspx?graphID=169420"/>
    <s v="nodexlgraphgallery.org"/>
    <x v="21"/>
    <s v="https://pbs.twimg.com/media/Dx2buMRUYAAO59H.jpg"/>
    <s v="https://pbs.twimg.com/media/Dx2buMRUYAAO59H.jpg"/>
    <x v="54"/>
    <s v="https://twitter.com/#!/motorcycletwitt/status/1089197973408366593"/>
    <m/>
    <m/>
    <s v="1089197973408366593"/>
    <m/>
    <b v="0"/>
    <n v="4"/>
    <s v=""/>
    <b v="0"/>
    <x v="0"/>
    <m/>
    <s v=""/>
    <b v="0"/>
    <n v="0"/>
    <s v=""/>
    <s v="Twitter Web Client"/>
    <b v="0"/>
    <s v="1089197973408366593"/>
    <s v="Tweet"/>
    <n v="0"/>
    <n v="0"/>
    <m/>
    <m/>
    <m/>
    <m/>
    <m/>
    <m/>
    <m/>
    <m/>
    <n v="1"/>
    <s v="9"/>
    <s v="9"/>
    <n v="2"/>
    <n v="7.142857142857143"/>
    <n v="0"/>
    <n v="0"/>
    <n v="0"/>
    <n v="0"/>
    <n v="26"/>
    <n v="92.85714285714286"/>
    <n v="28"/>
  </r>
  <r>
    <s v="social_molly"/>
    <s v="https://pbs.twimg.com/media/Dx2c2e1U0AMLNA4.jpg"/>
    <m/>
    <m/>
    <m/>
    <m/>
    <m/>
    <m/>
    <m/>
    <m/>
    <s v="No"/>
    <n v="58"/>
    <m/>
    <s v="mi"/>
    <x v="0"/>
    <d v="2019-01-26T16:31: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9LdoU5z9hk"/>
    <m/>
    <m/>
    <x v="5"/>
    <s v="https://pbs.twimg.com/media/Dx2c2e1U0AMLNA4.jpg"/>
    <s v="https://pbs.twimg.com/media/Dx2c2e1U0AMLNA4.jpg"/>
    <x v="55"/>
    <s v="https://twitter.com/#!/social_molly/status/1089199212779065344"/>
    <m/>
    <m/>
    <s v="1089199212779065344"/>
    <m/>
    <b v="0"/>
    <n v="3"/>
    <s v=""/>
    <b v="0"/>
    <x v="0"/>
    <m/>
    <s v=""/>
    <b v="0"/>
    <n v="11"/>
    <s v=""/>
    <s v="Twitter Web Client"/>
    <b v="0"/>
    <s v="1089199212779065344"/>
    <s v="Tweet"/>
    <n v="0"/>
    <n v="0"/>
    <m/>
    <m/>
    <m/>
    <m/>
    <m/>
    <m/>
    <m/>
    <m/>
    <n v="1"/>
    <s v="3"/>
    <s v="3"/>
    <n v="0"/>
    <n v="0"/>
    <n v="0"/>
    <n v="0"/>
    <n v="0"/>
    <n v="0"/>
    <n v="28"/>
    <n v="100"/>
    <n v="28"/>
  </r>
  <r>
    <s v="claire_harris82"/>
    <s v="https://pbs.twimg.com/media/Dx2N7u9UUAA4U06.jpg"/>
    <m/>
    <m/>
    <m/>
    <m/>
    <m/>
    <m/>
    <m/>
    <m/>
    <s v="No"/>
    <n v="59"/>
    <m/>
    <s v="mi"/>
    <x v="0"/>
    <d v="2019-01-26T15:26:2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1WMT5tLWI"/>
    <m/>
    <m/>
    <x v="5"/>
    <s v="https://pbs.twimg.com/media/Dx2N7u9UUAA4U06.jpg"/>
    <s v="https://pbs.twimg.com/media/Dx2N7u9UUAA4U06.jpg"/>
    <x v="56"/>
    <s v="https://twitter.com/#!/claire_harris82/status/1089182767328387072"/>
    <m/>
    <m/>
    <s v="1089182767328387072"/>
    <m/>
    <b v="0"/>
    <n v="6"/>
    <s v=""/>
    <b v="0"/>
    <x v="0"/>
    <m/>
    <s v=""/>
    <b v="0"/>
    <n v="9"/>
    <s v=""/>
    <s v="Twitter Web Client"/>
    <b v="0"/>
    <s v="1089182767328387072"/>
    <s v="Tweet"/>
    <n v="0"/>
    <n v="0"/>
    <m/>
    <m/>
    <m/>
    <m/>
    <m/>
    <m/>
    <m/>
    <m/>
    <n v="1"/>
    <s v="10"/>
    <s v="10"/>
    <n v="0"/>
    <n v="0"/>
    <n v="0"/>
    <n v="0"/>
    <n v="0"/>
    <n v="0"/>
    <n v="28"/>
    <n v="100"/>
    <n v="28"/>
  </r>
  <r>
    <s v="jackcoleman219"/>
    <s v="https://pbs.twimg.com/media/Dx2oGH_UwAA-A3b.jpg"/>
    <m/>
    <m/>
    <m/>
    <m/>
    <m/>
    <m/>
    <m/>
    <m/>
    <s v="No"/>
    <n v="60"/>
    <m/>
    <s v="mi"/>
    <x v="0"/>
    <d v="2019-01-26T17:20:5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Pa825IUvK"/>
    <m/>
    <m/>
    <x v="5"/>
    <s v="https://pbs.twimg.com/media/Dx2oGH_UwAA-A3b.jpg"/>
    <s v="https://pbs.twimg.com/media/Dx2oGH_UwAA-A3b.jpg"/>
    <x v="57"/>
    <s v="https://twitter.com/#!/jackcoleman219/status/1089211575762735104"/>
    <m/>
    <m/>
    <s v="1089211575762735104"/>
    <m/>
    <b v="0"/>
    <n v="6"/>
    <s v=""/>
    <b v="0"/>
    <x v="0"/>
    <m/>
    <s v=""/>
    <b v="0"/>
    <n v="0"/>
    <s v=""/>
    <s v="Twitter Web Client"/>
    <b v="0"/>
    <s v="1089211575762735104"/>
    <s v="Tweet"/>
    <n v="0"/>
    <n v="0"/>
    <m/>
    <m/>
    <m/>
    <m/>
    <m/>
    <m/>
    <m/>
    <m/>
    <n v="1"/>
    <s v="13"/>
    <s v="13"/>
    <n v="0"/>
    <n v="0"/>
    <n v="0"/>
    <n v="0"/>
    <n v="0"/>
    <n v="0"/>
    <n v="28"/>
    <n v="100"/>
    <n v="28"/>
  </r>
  <r>
    <s v="bigdata_joe"/>
    <s v="https://pbs.twimg.com/media/Dx2OuRTVYAEpORR.jpg"/>
    <m/>
    <m/>
    <m/>
    <m/>
    <m/>
    <m/>
    <m/>
    <m/>
    <s v="No"/>
    <n v="61"/>
    <m/>
    <s v="fisher85m"/>
    <x v="0"/>
    <d v="2019-01-26T15:29:59.000"/>
    <s v="6 Types of #Twitter #SocialMedia Networks [#INFOGRAPHICS] by @nodexl #InternetOfThings #DigitalMarketing #Analytics #DataScience #tech #startups #DataScientists #SocialNetworks #RT Cc: @Harry_Robots @MikeQuindazzi @ravikikan #DeepLearning #IoT #BigData #infographic MT: @Fisher85M https://t.co/6y1twkEWCM"/>
    <m/>
    <m/>
    <x v="5"/>
    <s v="https://pbs.twimg.com/media/Dx2OuRTVYAEpORR.jpg"/>
    <s v="https://pbs.twimg.com/media/Dx2OuRTVYAEpORR.jpg"/>
    <x v="58"/>
    <s v="https://twitter.com/#!/bigdata_joe/status/1089183679690100740"/>
    <m/>
    <m/>
    <s v="1089183679690100740"/>
    <m/>
    <b v="0"/>
    <n v="4"/>
    <s v=""/>
    <b v="0"/>
    <x v="0"/>
    <m/>
    <s v=""/>
    <b v="0"/>
    <n v="3"/>
    <s v=""/>
    <s v="Twitter Web Client"/>
    <b v="0"/>
    <s v="1089183679690100740"/>
    <s v="Tweet"/>
    <n v="0"/>
    <n v="0"/>
    <m/>
    <m/>
    <m/>
    <m/>
    <m/>
    <m/>
    <m/>
    <m/>
    <n v="1"/>
    <s v="4"/>
    <s v="4"/>
    <n v="0"/>
    <n v="0"/>
    <n v="0"/>
    <n v="0"/>
    <n v="0"/>
    <n v="0"/>
    <n v="28"/>
    <n v="100"/>
    <n v="28"/>
  </r>
  <r>
    <s v="alison_iot"/>
    <s v="https://pbs.twimg.com/media/Dx2r3kyV4AApzJW.jpg"/>
    <m/>
    <m/>
    <m/>
    <m/>
    <m/>
    <m/>
    <m/>
    <m/>
    <s v="No"/>
    <n v="62"/>
    <m/>
    <s v="worldtrendsinfo"/>
    <x v="0"/>
    <d v="2019-01-26T17:37:20.000"/>
    <s v="Top #futureofwork hashtags_x000a_1-#robotics _x000a_2-#robots _x000a_3-#ai_x000a_4-#jobsforrobots _x000a_5-#automation _x000a_6-#hr _x000a_7-#jobs _x000a_via @nodexl @MikeQuindazzi Cc: @MotorcycleTwitt mt @WorldTrendsInfo https://t.co/mdCLmpnWTs"/>
    <m/>
    <m/>
    <x v="22"/>
    <s v="https://pbs.twimg.com/media/Dx2r3kyV4AApzJW.jpg"/>
    <s v="https://pbs.twimg.com/media/Dx2r3kyV4AApzJW.jpg"/>
    <x v="59"/>
    <s v="https://twitter.com/#!/alison_iot/status/1089215726412455936"/>
    <m/>
    <m/>
    <s v="1089215726412455936"/>
    <m/>
    <b v="0"/>
    <n v="4"/>
    <s v=""/>
    <b v="0"/>
    <x v="0"/>
    <m/>
    <s v=""/>
    <b v="0"/>
    <n v="0"/>
    <s v=""/>
    <s v="Twitter Web Client"/>
    <b v="0"/>
    <s v="1089215726412455936"/>
    <s v="Tweet"/>
    <n v="0"/>
    <n v="0"/>
    <m/>
    <m/>
    <m/>
    <m/>
    <m/>
    <m/>
    <m/>
    <m/>
    <n v="1"/>
    <s v="2"/>
    <s v="2"/>
    <n v="1"/>
    <n v="4.166666666666667"/>
    <n v="0"/>
    <n v="0"/>
    <n v="0"/>
    <n v="0"/>
    <n v="23"/>
    <n v="95.83333333333333"/>
    <n v="24"/>
  </r>
  <r>
    <s v="motorcycletwitt"/>
    <s v="https://pbs.twimg.com/media/Dx2RDeiUYAAGuFG.jpg"/>
    <m/>
    <m/>
    <m/>
    <m/>
    <m/>
    <m/>
    <m/>
    <m/>
    <s v="No"/>
    <n v="63"/>
    <m/>
    <s v="mi"/>
    <x v="0"/>
    <d v="2019-01-26T15:40:1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Y0HlFOg3v"/>
    <m/>
    <m/>
    <x v="5"/>
    <s v="https://pbs.twimg.com/media/Dx2RDeiUYAAGuFG.jpg"/>
    <s v="https://pbs.twimg.com/media/Dx2RDeiUYAAGuFG.jpg"/>
    <x v="60"/>
    <s v="https://twitter.com/#!/motorcycletwitt/status/1089186242590212096"/>
    <m/>
    <m/>
    <s v="1089186242590212096"/>
    <m/>
    <b v="0"/>
    <n v="7"/>
    <s v=""/>
    <b v="0"/>
    <x v="0"/>
    <m/>
    <s v=""/>
    <b v="0"/>
    <n v="8"/>
    <s v=""/>
    <s v="Twitter Web Client"/>
    <b v="0"/>
    <s v="1089186242590212096"/>
    <s v="Tweet"/>
    <n v="0"/>
    <n v="0"/>
    <m/>
    <m/>
    <m/>
    <m/>
    <m/>
    <m/>
    <m/>
    <m/>
    <n v="1"/>
    <s v="9"/>
    <s v="9"/>
    <n v="0"/>
    <n v="0"/>
    <n v="0"/>
    <n v="0"/>
    <n v="0"/>
    <n v="0"/>
    <n v="28"/>
    <n v="100"/>
    <n v="28"/>
  </r>
  <r>
    <s v="motorcycletwitt"/>
    <s v="https://pbs.twimg.com/media/Dx2uTE2VsAAHNdg.jpg"/>
    <m/>
    <m/>
    <m/>
    <m/>
    <m/>
    <m/>
    <m/>
    <m/>
    <s v="No"/>
    <n v="64"/>
    <m/>
    <s v="mi"/>
    <x v="0"/>
    <d v="2019-01-26T17:47: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0k5NEYlIBa"/>
    <m/>
    <m/>
    <x v="19"/>
    <s v="https://pbs.twimg.com/media/Dx2uTE2VsAAHNdg.jpg"/>
    <s v="https://pbs.twimg.com/media/Dx2uTE2VsAAHNdg.jpg"/>
    <x v="61"/>
    <s v="https://twitter.com/#!/motorcycletwitt/status/1089218397647208449"/>
    <m/>
    <m/>
    <s v="1089218397647208449"/>
    <m/>
    <b v="0"/>
    <n v="3"/>
    <s v=""/>
    <b v="0"/>
    <x v="0"/>
    <m/>
    <s v=""/>
    <b v="0"/>
    <n v="4"/>
    <s v=""/>
    <s v="Twitter Web Client"/>
    <b v="0"/>
    <s v="1089218397647208449"/>
    <s v="Tweet"/>
    <n v="0"/>
    <n v="0"/>
    <m/>
    <m/>
    <m/>
    <m/>
    <m/>
    <m/>
    <m/>
    <m/>
    <n v="1"/>
    <s v="9"/>
    <s v="9"/>
    <n v="0"/>
    <n v="0"/>
    <n v="0"/>
    <n v="0"/>
    <n v="0"/>
    <n v="0"/>
    <n v="30"/>
    <n v="100"/>
    <n v="30"/>
  </r>
  <r>
    <s v="bigdata_joe"/>
    <s v="https://pbs.twimg.com/media/Dx2YzjSUcAUMU3X.jpg"/>
    <m/>
    <m/>
    <m/>
    <m/>
    <m/>
    <m/>
    <m/>
    <m/>
    <s v="No"/>
    <n v="65"/>
    <m/>
    <s v="mi"/>
    <x v="0"/>
    <d v="2019-01-26T16:14: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3U3sYm7SZ"/>
    <m/>
    <m/>
    <x v="5"/>
    <s v="https://pbs.twimg.com/media/Dx2YzjSUcAUMU3X.jpg"/>
    <s v="https://pbs.twimg.com/media/Dx2YzjSUcAUMU3X.jpg"/>
    <x v="62"/>
    <s v="https://twitter.com/#!/bigdata_joe/status/1089194764447014913"/>
    <m/>
    <m/>
    <s v="1089194764447014913"/>
    <m/>
    <b v="0"/>
    <n v="5"/>
    <s v=""/>
    <b v="0"/>
    <x v="0"/>
    <m/>
    <s v=""/>
    <b v="0"/>
    <n v="5"/>
    <s v=""/>
    <s v="Twitter Web Client"/>
    <b v="0"/>
    <s v="1089194764447014913"/>
    <s v="Tweet"/>
    <n v="0"/>
    <n v="0"/>
    <m/>
    <m/>
    <m/>
    <m/>
    <m/>
    <m/>
    <m/>
    <m/>
    <n v="1"/>
    <s v="4"/>
    <s v="4"/>
    <n v="0"/>
    <n v="0"/>
    <n v="0"/>
    <n v="0"/>
    <n v="0"/>
    <n v="0"/>
    <n v="28"/>
    <n v="100"/>
    <n v="28"/>
  </r>
  <r>
    <s v="kimberl87759219"/>
    <s v="https://pbs.twimg.com/media/Dx70Yw2UYAAhxqr.jpg"/>
    <m/>
    <m/>
    <m/>
    <m/>
    <m/>
    <m/>
    <m/>
    <m/>
    <s v="No"/>
    <n v="66"/>
    <m/>
    <s v="mikequindazzi"/>
    <x v="0"/>
    <d v="2019-01-27T17:32:3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gdpCf6tkTu"/>
    <m/>
    <m/>
    <x v="9"/>
    <s v="https://pbs.twimg.com/media/Dx70Yw2UYAAhxqr.jpg"/>
    <s v="https://pbs.twimg.com/media/Dx70Yw2UYAAhxqr.jpg"/>
    <x v="63"/>
    <s v="https://twitter.com/#!/kimberl87759219/status/1089576934604976128"/>
    <m/>
    <m/>
    <s v="1089576934604976128"/>
    <m/>
    <b v="0"/>
    <n v="4"/>
    <s v=""/>
    <b v="0"/>
    <x v="0"/>
    <m/>
    <s v=""/>
    <b v="0"/>
    <n v="0"/>
    <s v=""/>
    <s v="Twitter Web Client"/>
    <b v="0"/>
    <s v="1089576934604976128"/>
    <s v="Tweet"/>
    <n v="0"/>
    <n v="0"/>
    <m/>
    <m/>
    <m/>
    <m/>
    <m/>
    <m/>
    <m/>
    <m/>
    <n v="1"/>
    <s v="11"/>
    <s v="11"/>
    <n v="0"/>
    <n v="0"/>
    <n v="0"/>
    <n v="0"/>
    <n v="0"/>
    <n v="0"/>
    <n v="29"/>
    <n v="100"/>
    <n v="29"/>
  </r>
  <r>
    <s v="clark_robotics"/>
    <s v="https://pbs.twimg.com/media/Dx7D-AsUcAE1egD.jpg"/>
    <m/>
    <m/>
    <m/>
    <m/>
    <m/>
    <m/>
    <m/>
    <m/>
    <s v="No"/>
    <n v="67"/>
    <m/>
    <s v="mikequindazzi"/>
    <x v="0"/>
    <d v="2019-01-27T14:01:0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ofVqbW0uY"/>
    <m/>
    <m/>
    <x v="9"/>
    <s v="https://pbs.twimg.com/media/Dx7D-AsUcAE1egD.jpg"/>
    <s v="https://pbs.twimg.com/media/Dx7D-AsUcAE1egD.jpg"/>
    <x v="64"/>
    <s v="https://twitter.com/#!/clark_robotics/status/1089523699600941062"/>
    <m/>
    <m/>
    <s v="1089523699600941062"/>
    <m/>
    <b v="0"/>
    <n v="5"/>
    <s v=""/>
    <b v="0"/>
    <x v="0"/>
    <m/>
    <s v=""/>
    <b v="0"/>
    <n v="0"/>
    <s v=""/>
    <s v="Twitter Web Client"/>
    <b v="0"/>
    <s v="1089523699600941062"/>
    <s v="Tweet"/>
    <n v="0"/>
    <n v="0"/>
    <m/>
    <m/>
    <m/>
    <m/>
    <m/>
    <m/>
    <m/>
    <m/>
    <n v="1"/>
    <s v="6"/>
    <s v="6"/>
    <n v="0"/>
    <n v="0"/>
    <n v="0"/>
    <n v="0"/>
    <n v="0"/>
    <n v="0"/>
    <n v="29"/>
    <n v="100"/>
    <n v="29"/>
  </r>
  <r>
    <s v="dmalert"/>
    <s v="https://pbs.twimg.com/media/Dx7oBF1V4AAiWyc.jpg"/>
    <m/>
    <m/>
    <m/>
    <m/>
    <m/>
    <m/>
    <m/>
    <m/>
    <s v="No"/>
    <n v="68"/>
    <m/>
    <s v="mikequindazzi"/>
    <x v="0"/>
    <d v="2019-01-27T16:45:55.000"/>
    <s v="RT @MotorcycleTwitt: 6 kinds of Twitter #SocialMedia Networks &amp;gt;&amp;gt; @nodexl @ConnectedAction via @marc_smith @MikeQuindazzi &amp;gt;&amp;gt; #DigitalMarketing #IoT #BigData #DataAnalytics #DataViz #DataScience #Influencer &amp;gt;&amp;gt; https://t.co/TyDx2o86fr pic.twitter.c HT: Kim… https://t.co/cMHEedAMWc"/>
    <s v="http://nodexlgraphgallery.org/Pages/Graph.aspx?graphID=138241&amp;utm_content=buffer00ebb&amp;utm_medium=social&amp;utm_source=twitter.com&amp;utm_campaign=buffer"/>
    <s v="nodexlgraphgallery.org"/>
    <x v="23"/>
    <s v="https://pbs.twimg.com/media/Dx7oBF1V4AAiWyc.jpg"/>
    <s v="https://pbs.twimg.com/media/Dx7oBF1V4AAiWyc.jpg"/>
    <x v="65"/>
    <s v="https://twitter.com/#!/dmalert/status/1089565176679022593"/>
    <m/>
    <m/>
    <s v="1089565176679022593"/>
    <m/>
    <b v="0"/>
    <n v="6"/>
    <s v=""/>
    <b v="0"/>
    <x v="0"/>
    <m/>
    <s v=""/>
    <b v="0"/>
    <n v="0"/>
    <s v=""/>
    <s v="IFTTT"/>
    <b v="0"/>
    <s v="1089565176679022593"/>
    <s v="Tweet"/>
    <n v="0"/>
    <n v="0"/>
    <m/>
    <m/>
    <m/>
    <m/>
    <m/>
    <m/>
    <m/>
    <m/>
    <n v="1"/>
    <s v="5"/>
    <s v="5"/>
    <n v="0"/>
    <n v="0"/>
    <n v="0"/>
    <n v="0"/>
    <n v="0"/>
    <n v="0"/>
    <n v="31"/>
    <n v="100"/>
    <n v="31"/>
  </r>
  <r>
    <s v="eudyzerpa"/>
    <s v="https://pbs.twimg.com/media/Dx9WGaSUUAAva1n.jpg"/>
    <m/>
    <m/>
    <m/>
    <m/>
    <m/>
    <m/>
    <m/>
    <m/>
    <s v="No"/>
    <n v="69"/>
    <m/>
    <s v="eudyzerpa"/>
    <x v="1"/>
    <d v="2019-01-28T08:01:40.000"/>
    <s v="RT Fisher85M &quot;RT helene_wpli: 🆕🔝10 #influencers 🏆 on #DigitalTransformation #fintech _x000a_Thanks nodexl 👍_x000a__x000a_https://t.co/FX3lGMl8Zu_x000a__x000a_sectest9 _x000a_UserExperienceU _x000a_Fisher85M _x000a_paradigminov8 _x000a_ubinetus _x000a_MikeQuindazzi _x000a_alvinfoo _x000a_helene_wpli _x000a_nGage_ETx _x000a_mvollmer1 https://t.co/lZG1l1p0eb&quot;"/>
    <s v="https://nodexlgraphgallery.org/Pages/Graph.aspx?graphID=183151"/>
    <s v="nodexlgraphgallery.org"/>
    <x v="24"/>
    <s v="https://pbs.twimg.com/media/Dx9WGaSUUAAva1n.jpg"/>
    <s v="https://pbs.twimg.com/media/Dx9WGaSUUAAva1n.jpg"/>
    <x v="66"/>
    <s v="https://twitter.com/#!/eudyzerpa/status/1089795631835742208"/>
    <m/>
    <m/>
    <s v="1089795631835742208"/>
    <m/>
    <b v="0"/>
    <n v="7"/>
    <s v=""/>
    <b v="0"/>
    <x v="0"/>
    <m/>
    <s v=""/>
    <b v="0"/>
    <n v="2"/>
    <s v=""/>
    <s v="IFTTT"/>
    <b v="0"/>
    <s v="1089795631835742208"/>
    <s v="Tweet"/>
    <n v="0"/>
    <n v="0"/>
    <m/>
    <m/>
    <m/>
    <m/>
    <m/>
    <m/>
    <m/>
    <m/>
    <n v="1"/>
    <s v="49"/>
    <s v="49"/>
    <n v="0"/>
    <n v="0"/>
    <n v="0"/>
    <n v="0"/>
    <n v="0"/>
    <n v="0"/>
    <n v="21"/>
    <n v="100"/>
    <n v="21"/>
  </r>
  <r>
    <s v="cloudexpo"/>
    <s v="https://pbs.twimg.com/media/Dxa4fCoWkAA9Xiu.jpg"/>
    <m/>
    <m/>
    <m/>
    <m/>
    <m/>
    <m/>
    <m/>
    <m/>
    <s v="No"/>
    <n v="70"/>
    <m/>
    <s v="nodexl"/>
    <x v="2"/>
    <d v="2019-01-21T08:02:51.000"/>
    <s v="@nodexl We’re named the top Data Center influencer in the world ! #DataCenter https://t.co/RPE272Q1k3"/>
    <m/>
    <m/>
    <x v="25"/>
    <s v="https://pbs.twimg.com/media/Dxa4fCoWkAA9Xiu.jpg"/>
    <s v="https://pbs.twimg.com/media/Dxa4fCoWkAA9Xiu.jpg"/>
    <x v="67"/>
    <s v="https://twitter.com/#!/cloudexpo/status/1087259214521790464"/>
    <m/>
    <m/>
    <s v="1087259214521790464"/>
    <s v="924315662415048704"/>
    <b v="0"/>
    <n v="0"/>
    <s v="87606674"/>
    <b v="0"/>
    <x v="0"/>
    <m/>
    <s v=""/>
    <b v="0"/>
    <n v="0"/>
    <s v=""/>
    <s v="Twitter for iPhone"/>
    <b v="0"/>
    <s v="924315662415048704"/>
    <s v="Tweet"/>
    <n v="0"/>
    <n v="0"/>
    <m/>
    <m/>
    <m/>
    <m/>
    <m/>
    <m/>
    <m/>
    <m/>
    <n v="2"/>
    <s v="24"/>
    <s v="24"/>
    <n v="1"/>
    <n v="7.6923076923076925"/>
    <n v="0"/>
    <n v="0"/>
    <n v="0"/>
    <n v="0"/>
    <n v="12"/>
    <n v="92.3076923076923"/>
    <n v="13"/>
  </r>
  <r>
    <s v="bigdataexpo"/>
    <s v="https://pbs.twimg.com/media/Dxa4fCoWkAA9Xiu.jpg"/>
    <m/>
    <m/>
    <m/>
    <m/>
    <m/>
    <m/>
    <m/>
    <m/>
    <s v="No"/>
    <n v="71"/>
    <m/>
    <s v="nodexl"/>
    <x v="0"/>
    <d v="2019-01-21T08:18:57.000"/>
    <s v="RT @CloudExpo: @nodexl We’re named the top Data Center influencer in the world ! #DataCenter https://t.co/RPE272Q1k3"/>
    <m/>
    <m/>
    <x v="25"/>
    <s v="https://pbs.twimg.com/media/Dxa4fCoWkAA9Xiu.jpg"/>
    <s v="https://pbs.twimg.com/media/Dxa4fCoWkAA9Xiu.jpg"/>
    <x v="68"/>
    <s v="https://twitter.com/#!/bigdataexpo/status/1087263266366214149"/>
    <m/>
    <m/>
    <s v="1087263266366214149"/>
    <m/>
    <b v="0"/>
    <n v="0"/>
    <s v=""/>
    <b v="0"/>
    <x v="0"/>
    <m/>
    <s v=""/>
    <b v="0"/>
    <n v="0"/>
    <s v="1087259214521790464"/>
    <s v="Twitter for iPhone"/>
    <b v="0"/>
    <s v="1087259214521790464"/>
    <s v="Tweet"/>
    <n v="0"/>
    <n v="0"/>
    <m/>
    <m/>
    <m/>
    <m/>
    <m/>
    <m/>
    <m/>
    <m/>
    <n v="1"/>
    <s v="24"/>
    <s v="24"/>
    <n v="1"/>
    <n v="6.666666666666667"/>
    <n v="0"/>
    <n v="0"/>
    <n v="0"/>
    <n v="0"/>
    <n v="14"/>
    <n v="93.33333333333333"/>
    <n v="15"/>
  </r>
  <r>
    <s v="cloudexpo"/>
    <s v="https://pbs.twimg.com/media/Dxa4fCoWkAA9Xiu.jpg"/>
    <m/>
    <m/>
    <m/>
    <m/>
    <m/>
    <m/>
    <m/>
    <m/>
    <s v="No"/>
    <n v="72"/>
    <m/>
    <s v="nodexl"/>
    <x v="0"/>
    <d v="2019-01-21T08:02:58.000"/>
    <s v="RT @CloudExpo: @nodexl We’re named the top Data Center influencer in the world ! #DataCenter https://t.co/RPE272Q1k3"/>
    <m/>
    <m/>
    <x v="25"/>
    <s v="https://pbs.twimg.com/media/Dxa4fCoWkAA9Xiu.jpg"/>
    <s v="https://pbs.twimg.com/media/Dxa4fCoWkAA9Xiu.jpg"/>
    <x v="69"/>
    <s v="https://twitter.com/#!/cloudexpo/status/1087259242590019584"/>
    <m/>
    <m/>
    <s v="1087259242590019584"/>
    <m/>
    <b v="0"/>
    <n v="0"/>
    <s v=""/>
    <b v="0"/>
    <x v="0"/>
    <m/>
    <s v=""/>
    <b v="0"/>
    <n v="0"/>
    <s v="1087259214521790464"/>
    <s v="Twitter for iPhone"/>
    <b v="0"/>
    <s v="1087259214521790464"/>
    <s v="Tweet"/>
    <n v="0"/>
    <n v="0"/>
    <m/>
    <m/>
    <m/>
    <m/>
    <m/>
    <m/>
    <m/>
    <m/>
    <n v="2"/>
    <s v="24"/>
    <s v="24"/>
    <n v="1"/>
    <n v="6.666666666666667"/>
    <n v="0"/>
    <n v="0"/>
    <n v="0"/>
    <n v="0"/>
    <n v="14"/>
    <n v="93.33333333333333"/>
    <n v="15"/>
  </r>
  <r>
    <s v="devopssummit"/>
    <s v="https://pbs.twimg.com/media/Dxa4fCoWkAA9Xiu.jpg"/>
    <m/>
    <m/>
    <m/>
    <m/>
    <m/>
    <m/>
    <m/>
    <m/>
    <s v="No"/>
    <n v="73"/>
    <m/>
    <s v="cloudexpo"/>
    <x v="0"/>
    <d v="2019-01-21T08:19:24.000"/>
    <s v="RT @CloudExpo: @nodexl We’re named the top Data Center influencer in the world ! #DataCenter https://t.co/RPE272Q1k3"/>
    <m/>
    <m/>
    <x v="25"/>
    <s v="https://pbs.twimg.com/media/Dxa4fCoWkAA9Xiu.jpg"/>
    <s v="https://pbs.twimg.com/media/Dxa4fCoWkAA9Xiu.jpg"/>
    <x v="70"/>
    <s v="https://twitter.com/#!/devopssummit/status/1087263376819056645"/>
    <m/>
    <m/>
    <s v="1087263376819056645"/>
    <m/>
    <b v="0"/>
    <n v="0"/>
    <s v=""/>
    <b v="0"/>
    <x v="0"/>
    <m/>
    <s v=""/>
    <b v="0"/>
    <n v="0"/>
    <s v="1087259214521790464"/>
    <s v="Twitter for iPhone"/>
    <b v="0"/>
    <s v="1087259214521790464"/>
    <s v="Tweet"/>
    <n v="0"/>
    <n v="0"/>
    <m/>
    <m/>
    <m/>
    <m/>
    <m/>
    <m/>
    <m/>
    <m/>
    <n v="1"/>
    <s v="24"/>
    <s v="24"/>
    <n v="1"/>
    <n v="6.666666666666667"/>
    <n v="0"/>
    <n v="0"/>
    <n v="0"/>
    <n v="0"/>
    <n v="14"/>
    <n v="93.33333333333333"/>
    <n v="15"/>
  </r>
  <r>
    <s v="hudson_chatbots"/>
    <s v="https://pbs.twimg.com/media/DxB8lndU0AAMtlj.jpg"/>
    <m/>
    <m/>
    <m/>
    <m/>
    <m/>
    <m/>
    <m/>
    <m/>
    <s v="No"/>
    <n v="74"/>
    <m/>
    <s v="mi"/>
    <x v="0"/>
    <d v="2019-01-16T11:50: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xvk1nJ33x"/>
    <m/>
    <m/>
    <x v="5"/>
    <s v="https://pbs.twimg.com/media/DxB8lndU0AAMtlj.jpg"/>
    <s v="https://pbs.twimg.com/media/DxB8lndU0AAMtlj.jpg"/>
    <x v="71"/>
    <s v="https://twitter.com/#!/hudson_chatbots/status/1085504563598090242"/>
    <m/>
    <m/>
    <s v="1085504563598090242"/>
    <m/>
    <b v="0"/>
    <n v="9"/>
    <s v=""/>
    <b v="0"/>
    <x v="0"/>
    <m/>
    <s v=""/>
    <b v="0"/>
    <n v="9"/>
    <s v=""/>
    <s v="Twitter Web Client"/>
    <b v="0"/>
    <s v="1085504563598090242"/>
    <s v="Retweet"/>
    <n v="0"/>
    <n v="0"/>
    <m/>
    <m/>
    <m/>
    <m/>
    <m/>
    <m/>
    <m/>
    <m/>
    <n v="1"/>
    <s v="1"/>
    <s v="1"/>
    <n v="0"/>
    <n v="0"/>
    <n v="0"/>
    <n v="0"/>
    <n v="0"/>
    <n v="0"/>
    <n v="28"/>
    <n v="100"/>
    <n v="28"/>
  </r>
  <r>
    <s v="iotnewsportal"/>
    <s v="https://pbs.twimg.com/media/Dxb9ZgBUYAQi5mD.jpg"/>
    <m/>
    <m/>
    <m/>
    <m/>
    <m/>
    <m/>
    <m/>
    <m/>
    <s v="No"/>
    <n v="75"/>
    <m/>
    <s v="claire_harris82"/>
    <x v="0"/>
    <d v="2019-01-21T16:42:34.000"/>
    <s v="RT @Social_Molly: RT @Claire_Harris82: 6 Types of #Twitter #SocialMedia Networks [#INFOGRAPHICS] _x000a_by @nodexl _x000a__x000a_#InternetOfThings #DigitalMarketing #Analytics #DataScience #tech #startups #DataScientists #SocialNetworks #RT _x000a__x000a_Cc: @MikeQuindazzi @ravikikan… https://t.co/rLaddtCjf0"/>
    <m/>
    <m/>
    <x v="6"/>
    <s v="https://pbs.twimg.com/media/Dxb9ZgBUYAQi5mD.jpg"/>
    <s v="https://pbs.twimg.com/media/Dxb9ZgBUYAQi5mD.jpg"/>
    <x v="72"/>
    <s v="https://twitter.com/#!/iotnewsportal/status/1087390003578261504"/>
    <m/>
    <m/>
    <s v="1087390003578261504"/>
    <m/>
    <b v="0"/>
    <n v="5"/>
    <s v=""/>
    <b v="0"/>
    <x v="0"/>
    <m/>
    <s v=""/>
    <b v="0"/>
    <n v="0"/>
    <s v=""/>
    <s v="IFTTT"/>
    <b v="0"/>
    <s v="1087390003578261504"/>
    <s v="Tweet"/>
    <n v="0"/>
    <n v="0"/>
    <m/>
    <m/>
    <m/>
    <m/>
    <m/>
    <m/>
    <m/>
    <m/>
    <n v="1"/>
    <s v="3"/>
    <s v="3"/>
    <n v="0"/>
    <n v="0"/>
    <n v="0"/>
    <n v="0"/>
    <n v="0"/>
    <n v="0"/>
    <n v="25"/>
    <n v="100"/>
    <n v="25"/>
  </r>
  <r>
    <s v="social_molly"/>
    <s v="https://pbs.twimg.com/media/DxBMzoyVYAAv8xT.jpg"/>
    <m/>
    <m/>
    <m/>
    <m/>
    <m/>
    <m/>
    <m/>
    <m/>
    <s v="No"/>
    <n v="76"/>
    <m/>
    <s v="productoken"/>
    <x v="0"/>
    <d v="2019-01-16T08:21:39.000"/>
    <s v="RT @hudson_chatbots: 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 https://t.co/U59riJBqPW"/>
    <m/>
    <m/>
    <x v="26"/>
    <s v="https://pbs.twimg.com/media/DxBMzoyVYAAv8xT.jpg"/>
    <s v="https://pbs.twimg.com/media/DxBMzoyVYAAv8xT.jpg"/>
    <x v="73"/>
    <s v="https://twitter.com/#!/social_molly/status/1085452005076660224"/>
    <m/>
    <m/>
    <s v="1085452005076660224"/>
    <m/>
    <b v="0"/>
    <n v="10"/>
    <s v=""/>
    <b v="0"/>
    <x v="0"/>
    <m/>
    <s v=""/>
    <b v="0"/>
    <n v="5"/>
    <s v=""/>
    <s v="Twitter Web Client"/>
    <b v="0"/>
    <s v="1085452005076660224"/>
    <s v="Retweet"/>
    <n v="0"/>
    <n v="0"/>
    <m/>
    <m/>
    <m/>
    <m/>
    <m/>
    <m/>
    <m/>
    <m/>
    <n v="1"/>
    <s v="3"/>
    <s v="3"/>
    <n v="2"/>
    <n v="8.333333333333334"/>
    <n v="0"/>
    <n v="0"/>
    <n v="0"/>
    <n v="0"/>
    <n v="22"/>
    <n v="91.66666666666667"/>
    <n v="24"/>
  </r>
  <r>
    <s v="bigdata_joe"/>
    <s v="https://pbs.twimg.com/media/DxBZ5rsUwAA_Rnk.jpg"/>
    <m/>
    <m/>
    <m/>
    <m/>
    <m/>
    <m/>
    <m/>
    <m/>
    <s v="No"/>
    <n v="77"/>
    <m/>
    <s v="mikequindazzi"/>
    <x v="0"/>
    <d v="2019-01-16T09:18: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wlJdOPGms"/>
    <m/>
    <m/>
    <x v="9"/>
    <s v="https://pbs.twimg.com/media/DxBZ5rsUwAA_Rnk.jpg"/>
    <s v="https://pbs.twimg.com/media/DxBZ5rsUwAA_Rnk.jpg"/>
    <x v="74"/>
    <s v="https://twitter.com/#!/bigdata_joe/status/1085466427266461696"/>
    <m/>
    <m/>
    <s v="1085466427266461696"/>
    <m/>
    <b v="0"/>
    <n v="6"/>
    <s v=""/>
    <b v="0"/>
    <x v="0"/>
    <m/>
    <s v=""/>
    <b v="0"/>
    <n v="3"/>
    <s v=""/>
    <s v="Twitter Web Client"/>
    <b v="0"/>
    <s v="1085466427266461696"/>
    <s v="Retweet"/>
    <n v="0"/>
    <n v="0"/>
    <m/>
    <m/>
    <m/>
    <m/>
    <m/>
    <m/>
    <m/>
    <m/>
    <n v="1"/>
    <s v="4"/>
    <s v="4"/>
    <n v="0"/>
    <n v="0"/>
    <n v="0"/>
    <n v="0"/>
    <n v="0"/>
    <n v="0"/>
    <n v="29"/>
    <n v="100"/>
    <n v="29"/>
  </r>
  <r>
    <s v="clark_robotics"/>
    <s v="https://pbs.twimg.com/media/Dxc5gtdVsAAnIQ6.jpg"/>
    <m/>
    <m/>
    <m/>
    <m/>
    <m/>
    <m/>
    <m/>
    <m/>
    <s v="No"/>
    <n v="78"/>
    <m/>
    <s v="mi"/>
    <x v="0"/>
    <d v="2019-01-21T17:26: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oKT73Ics31"/>
    <m/>
    <m/>
    <x v="5"/>
    <s v="https://pbs.twimg.com/media/Dxc5gtdVsAAnIQ6.jpg"/>
    <s v="https://pbs.twimg.com/media/Dxc5gtdVsAAnIQ6.jpg"/>
    <x v="75"/>
    <s v="https://twitter.com/#!/clark_robotics/status/1087401114654273537"/>
    <m/>
    <m/>
    <s v="1087401114654273537"/>
    <m/>
    <b v="0"/>
    <n v="5"/>
    <s v=""/>
    <b v="0"/>
    <x v="0"/>
    <m/>
    <s v=""/>
    <b v="0"/>
    <n v="5"/>
    <s v=""/>
    <s v="Twitter Web Client"/>
    <b v="0"/>
    <s v="1087401114654273537"/>
    <s v="Tweet"/>
    <n v="0"/>
    <n v="0"/>
    <m/>
    <m/>
    <m/>
    <m/>
    <m/>
    <m/>
    <m/>
    <m/>
    <n v="1"/>
    <s v="6"/>
    <s v="6"/>
    <n v="0"/>
    <n v="0"/>
    <n v="0"/>
    <n v="0"/>
    <n v="0"/>
    <n v="0"/>
    <n v="28"/>
    <n v="100"/>
    <n v="28"/>
  </r>
  <r>
    <s v="pd_mobileapps"/>
    <s v="https://pbs.twimg.com/media/Dxc7Z7HVAAch8tI.jpg"/>
    <m/>
    <m/>
    <m/>
    <m/>
    <m/>
    <m/>
    <m/>
    <m/>
    <s v="No"/>
    <n v="79"/>
    <m/>
    <s v="mi"/>
    <x v="0"/>
    <d v="2019-01-21T17:3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nn6ghSQZm"/>
    <m/>
    <m/>
    <x v="5"/>
    <s v="https://pbs.twimg.com/media/Dxc7Z7HVAAch8tI.jpg"/>
    <s v="https://pbs.twimg.com/media/Dxc7Z7HVAAch8tI.jpg"/>
    <x v="76"/>
    <s v="https://twitter.com/#!/pd_mobileapps/status/1087403220681420800"/>
    <m/>
    <m/>
    <s v="1087403220681420800"/>
    <m/>
    <b v="0"/>
    <n v="8"/>
    <s v=""/>
    <b v="0"/>
    <x v="0"/>
    <m/>
    <s v=""/>
    <b v="0"/>
    <n v="7"/>
    <s v=""/>
    <s v="Twitter Web Client"/>
    <b v="0"/>
    <s v="1087403220681420800"/>
    <s v="Tweet"/>
    <n v="0"/>
    <n v="0"/>
    <m/>
    <m/>
    <m/>
    <m/>
    <m/>
    <m/>
    <m/>
    <m/>
    <n v="1"/>
    <s v="12"/>
    <s v="12"/>
    <n v="0"/>
    <n v="0"/>
    <n v="0"/>
    <n v="0"/>
    <n v="0"/>
    <n v="0"/>
    <n v="28"/>
    <n v="100"/>
    <n v="28"/>
  </r>
  <r>
    <s v="ghantyprasenjit"/>
    <s v="https://pbs.twimg.com/media/DxcBB4kUwAUGud9.jpg"/>
    <m/>
    <m/>
    <m/>
    <m/>
    <m/>
    <m/>
    <m/>
    <m/>
    <s v="No"/>
    <n v="80"/>
    <m/>
    <s v="mikequindazzi"/>
    <x v="0"/>
    <d v="2019-01-21T13:19: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7efwgdn2Xv"/>
    <m/>
    <m/>
    <x v="9"/>
    <s v="https://pbs.twimg.com/media/DxcBB4kUwAUGud9.jpg"/>
    <s v="https://pbs.twimg.com/media/DxcBB4kUwAUGud9.jpg"/>
    <x v="77"/>
    <s v="https://twitter.com/#!/ghantyprasenjit/status/1087338990749929472"/>
    <m/>
    <m/>
    <s v="1087338990749929472"/>
    <m/>
    <b v="0"/>
    <n v="5"/>
    <s v=""/>
    <b v="0"/>
    <x v="0"/>
    <m/>
    <s v=""/>
    <b v="0"/>
    <n v="0"/>
    <s v=""/>
    <s v="Twitter Web Client"/>
    <b v="0"/>
    <s v="1087338990749929472"/>
    <s v="Tweet"/>
    <n v="0"/>
    <n v="0"/>
    <m/>
    <m/>
    <m/>
    <m/>
    <m/>
    <m/>
    <m/>
    <m/>
    <n v="1"/>
    <s v="48"/>
    <s v="48"/>
    <n v="0"/>
    <n v="0"/>
    <n v="0"/>
    <n v="0"/>
    <n v="0"/>
    <n v="0"/>
    <n v="29"/>
    <n v="100"/>
    <n v="29"/>
  </r>
  <r>
    <s v="bigdata_joe"/>
    <s v="https://pbs.twimg.com/media/DxcbHZlU0AAuAAf.jpg"/>
    <m/>
    <m/>
    <m/>
    <m/>
    <m/>
    <m/>
    <m/>
    <m/>
    <s v="No"/>
    <n v="81"/>
    <m/>
    <s v="antgrasso"/>
    <x v="0"/>
    <d v="2019-01-21T15:14:00.000"/>
    <s v="RT @mas06706465: RT @iotnewsportal: RT @mas06706465: RT @PD_MobileApps: 6 Types of Twitter Social Media Networks [#INFOGRAPHICS] _x000a_by @nodexl |_x000a__x000a_#IoT #InternetOfThings #DigitalMarketing #BigData #Analytics #DataScience #DataScientists #SocialNetworks #RT … CC @antgrasso #BigDat https://t.co/BUbwOJcfY1"/>
    <m/>
    <m/>
    <x v="15"/>
    <s v="https://pbs.twimg.com/media/DxcbHZlU0AAuAAf.jpg"/>
    <s v="https://pbs.twimg.com/media/DxcbHZlU0AAuAAf.jpg"/>
    <x v="78"/>
    <s v="https://twitter.com/#!/bigdata_joe/status/1087367717428981760"/>
    <m/>
    <m/>
    <s v="1087367717428981760"/>
    <m/>
    <b v="0"/>
    <n v="8"/>
    <s v=""/>
    <b v="0"/>
    <x v="0"/>
    <m/>
    <s v=""/>
    <b v="0"/>
    <n v="2"/>
    <s v=""/>
    <s v="Twitter Web Client"/>
    <b v="0"/>
    <s v="1087367717428981760"/>
    <s v="Tweet"/>
    <n v="0"/>
    <n v="0"/>
    <m/>
    <m/>
    <m/>
    <m/>
    <m/>
    <m/>
    <m/>
    <m/>
    <n v="1"/>
    <s v="4"/>
    <s v="4"/>
    <n v="0"/>
    <n v="0"/>
    <n v="0"/>
    <n v="0"/>
    <n v="0"/>
    <n v="0"/>
    <n v="30"/>
    <n v="100"/>
    <n v="30"/>
  </r>
  <r>
    <s v="iot_recruiting"/>
    <s v="https://pbs.twimg.com/media/DxcBzHOVYAA1mtt.jpg"/>
    <m/>
    <m/>
    <m/>
    <m/>
    <m/>
    <m/>
    <m/>
    <m/>
    <s v="No"/>
    <n v="82"/>
    <m/>
    <s v="mi"/>
    <x v="0"/>
    <d v="2019-01-21T13:23: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rEAnJejLV"/>
    <m/>
    <m/>
    <x v="5"/>
    <s v="https://pbs.twimg.com/media/DxcBzHOVYAA1mtt.jpg"/>
    <s v="https://pbs.twimg.com/media/DxcBzHOVYAA1mtt.jpg"/>
    <x v="79"/>
    <s v="https://twitter.com/#!/iot_recruiting/status/1087339883025158144"/>
    <m/>
    <m/>
    <s v="1087339883025158144"/>
    <m/>
    <b v="0"/>
    <n v="6"/>
    <s v=""/>
    <b v="0"/>
    <x v="0"/>
    <m/>
    <s v=""/>
    <b v="0"/>
    <n v="3"/>
    <s v=""/>
    <s v="Twitter Web Client"/>
    <b v="0"/>
    <s v="1087339883025158144"/>
    <s v="Tweet"/>
    <n v="0"/>
    <n v="0"/>
    <m/>
    <m/>
    <m/>
    <m/>
    <m/>
    <m/>
    <m/>
    <m/>
    <n v="1"/>
    <s v="16"/>
    <s v="16"/>
    <n v="0"/>
    <n v="0"/>
    <n v="0"/>
    <n v="0"/>
    <n v="0"/>
    <n v="0"/>
    <n v="28"/>
    <n v="100"/>
    <n v="28"/>
  </r>
  <r>
    <s v="clark_robotics"/>
    <s v="https://pbs.twimg.com/media/Dxcc_prVYAAC5jJ.jpg"/>
    <m/>
    <m/>
    <m/>
    <m/>
    <m/>
    <m/>
    <m/>
    <m/>
    <s v="No"/>
    <n v="83"/>
    <m/>
    <s v="mi"/>
    <x v="0"/>
    <d v="2019-01-21T15:22:1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Io6VDxg1I"/>
    <m/>
    <m/>
    <x v="5"/>
    <s v="https://pbs.twimg.com/media/Dxcc_prVYAAC5jJ.jpg"/>
    <s v="https://pbs.twimg.com/media/Dxcc_prVYAAC5jJ.jpg"/>
    <x v="80"/>
    <s v="https://twitter.com/#!/clark_robotics/status/1087369784591757312"/>
    <m/>
    <m/>
    <s v="1087369784591757312"/>
    <m/>
    <b v="0"/>
    <n v="5"/>
    <s v=""/>
    <b v="0"/>
    <x v="0"/>
    <m/>
    <s v=""/>
    <b v="0"/>
    <n v="0"/>
    <s v=""/>
    <s v="Twitter Web Client"/>
    <b v="0"/>
    <s v="1087369784591757312"/>
    <s v="Tweet"/>
    <n v="0"/>
    <n v="0"/>
    <m/>
    <m/>
    <m/>
    <m/>
    <m/>
    <m/>
    <m/>
    <m/>
    <n v="1"/>
    <s v="6"/>
    <s v="6"/>
    <n v="0"/>
    <n v="0"/>
    <n v="0"/>
    <n v="0"/>
    <n v="0"/>
    <n v="0"/>
    <n v="28"/>
    <n v="100"/>
    <n v="28"/>
  </r>
  <r>
    <s v="jackcoleman219"/>
    <s v="https://pbs.twimg.com/media/DxcCkalU0AAl4E7.jpg"/>
    <m/>
    <m/>
    <m/>
    <m/>
    <m/>
    <m/>
    <m/>
    <m/>
    <s v="No"/>
    <n v="84"/>
    <m/>
    <s v="mi"/>
    <x v="0"/>
    <d v="2019-01-21T13:26:4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YYjsFqEU0P"/>
    <m/>
    <m/>
    <x v="5"/>
    <s v="https://pbs.twimg.com/media/DxcCkalU0AAl4E7.jpg"/>
    <s v="https://pbs.twimg.com/media/DxcCkalU0AAl4E7.jpg"/>
    <x v="81"/>
    <s v="https://twitter.com/#!/jackcoleman219/status/1087340727275728898"/>
    <m/>
    <m/>
    <s v="1087340727275728898"/>
    <m/>
    <b v="0"/>
    <n v="6"/>
    <s v=""/>
    <b v="0"/>
    <x v="0"/>
    <m/>
    <s v=""/>
    <b v="0"/>
    <n v="0"/>
    <s v=""/>
    <s v="Twitter Web Client"/>
    <b v="0"/>
    <s v="1087340727275728898"/>
    <s v="Tweet"/>
    <n v="0"/>
    <n v="0"/>
    <m/>
    <m/>
    <m/>
    <m/>
    <m/>
    <m/>
    <m/>
    <m/>
    <n v="1"/>
    <s v="13"/>
    <s v="13"/>
    <n v="0"/>
    <n v="0"/>
    <n v="0"/>
    <n v="0"/>
    <n v="0"/>
    <n v="0"/>
    <n v="28"/>
    <n v="100"/>
    <n v="28"/>
  </r>
  <r>
    <s v="iot_recruiting"/>
    <s v="https://pbs.twimg.com/media/DxCCLaiUYAAUNzQ.jpg"/>
    <m/>
    <m/>
    <m/>
    <m/>
    <m/>
    <m/>
    <m/>
    <m/>
    <s v="No"/>
    <n v="85"/>
    <m/>
    <s v="fisher85m"/>
    <x v="0"/>
    <d v="2019-01-16T12:14:56.000"/>
    <s v="6 Types of Twitter Social Media Networks [#INFOGRAPHICS] _x000a_by @nodexl |_x000a__x000a_#IoT #InternetOfThings #DigitalMarketing #BigData #Analytics #DataScience #DataScientists #SocialNetworks #RT _x000a__x000a_Cc: @MikeQuindazzi cc @Fisher85M #ai #ml #dl #iot #infographic ht: @MikeQuindazzi #ai #ml # https://t.co/LavXKO6RRk"/>
    <m/>
    <m/>
    <x v="27"/>
    <s v="https://pbs.twimg.com/media/DxCCLaiUYAAUNzQ.jpg"/>
    <s v="https://pbs.twimg.com/media/DxCCLaiUYAAUNzQ.jpg"/>
    <x v="82"/>
    <s v="https://twitter.com/#!/iot_recruiting/status/1085510713194364928"/>
    <m/>
    <m/>
    <s v="1085510713194364928"/>
    <m/>
    <b v="0"/>
    <n v="11"/>
    <s v=""/>
    <b v="0"/>
    <x v="0"/>
    <m/>
    <s v=""/>
    <b v="0"/>
    <n v="11"/>
    <s v=""/>
    <s v="Twitter Web Client"/>
    <b v="0"/>
    <s v="1085510713194364928"/>
    <s v="Retweet"/>
    <n v="0"/>
    <n v="0"/>
    <m/>
    <m/>
    <m/>
    <m/>
    <m/>
    <m/>
    <m/>
    <m/>
    <n v="1"/>
    <s v="16"/>
    <s v="16"/>
    <n v="0"/>
    <n v="0"/>
    <n v="0"/>
    <n v="0"/>
    <n v="0"/>
    <n v="0"/>
    <n v="32"/>
    <n v="100"/>
    <n v="32"/>
  </r>
  <r>
    <s v="social_molly"/>
    <s v="https://pbs.twimg.com/media/DxciksqUwAAt3S7.jpg"/>
    <m/>
    <m/>
    <m/>
    <m/>
    <m/>
    <m/>
    <m/>
    <m/>
    <s v="No"/>
    <n v="86"/>
    <m/>
    <s v="mikequindazzi"/>
    <x v="0"/>
    <d v="2019-01-21T15:46:3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LUrKXDnaq"/>
    <m/>
    <m/>
    <x v="9"/>
    <s v="https://pbs.twimg.com/media/DxciksqUwAAt3S7.jpg"/>
    <s v="https://pbs.twimg.com/media/DxciksqUwAAt3S7.jpg"/>
    <x v="83"/>
    <s v="https://twitter.com/#!/social_molly/status/1087375916920008704"/>
    <m/>
    <m/>
    <s v="1087375916920008704"/>
    <m/>
    <b v="0"/>
    <n v="8"/>
    <s v=""/>
    <b v="0"/>
    <x v="0"/>
    <m/>
    <s v=""/>
    <b v="0"/>
    <n v="8"/>
    <s v=""/>
    <s v="Twitter Web Client"/>
    <b v="0"/>
    <s v="1087375916920008704"/>
    <s v="Tweet"/>
    <n v="0"/>
    <n v="0"/>
    <m/>
    <m/>
    <m/>
    <m/>
    <m/>
    <m/>
    <m/>
    <m/>
    <n v="1"/>
    <s v="3"/>
    <s v="3"/>
    <n v="0"/>
    <n v="0"/>
    <n v="0"/>
    <n v="0"/>
    <n v="0"/>
    <n v="0"/>
    <n v="29"/>
    <n v="100"/>
    <n v="29"/>
  </r>
  <r>
    <s v="iotnewsportal"/>
    <s v="https://pbs.twimg.com/media/DxciksqUwAAt3S7.jpg"/>
    <m/>
    <m/>
    <m/>
    <m/>
    <m/>
    <m/>
    <m/>
    <m/>
    <s v="No"/>
    <n v="87"/>
    <m/>
    <s v="mikequin"/>
    <x v="0"/>
    <d v="2019-01-21T16:42:34.000"/>
    <s v="RT @WorldTrendsInfo: RT @Social_Molly: 6 Types of Twitter Social Media Networks [#INFOGRAPHICS] _x000a_by @nodexl |_x000a__x000a_#IoT #InternetOfThings #DigitalMarketing #BigData #Analytics #DataScience #DataScientists #SocialNetworks #RT _x000a__x000a_Cc: @MikeQuindazzi CC @mikequin… https://t.co/Ki1WlTMAEe"/>
    <m/>
    <m/>
    <x v="16"/>
    <s v="https://pbs.twimg.com/media/DxciksqUwAAt3S7.jpg"/>
    <s v="https://pbs.twimg.com/media/DxciksqUwAAt3S7.jpg"/>
    <x v="72"/>
    <s v="https://twitter.com/#!/iotnewsportal/status/1087390005402759169"/>
    <m/>
    <m/>
    <s v="1087390005402759169"/>
    <m/>
    <b v="0"/>
    <n v="5"/>
    <s v=""/>
    <b v="0"/>
    <x v="0"/>
    <m/>
    <s v=""/>
    <b v="0"/>
    <n v="0"/>
    <s v=""/>
    <s v="IFTTT"/>
    <b v="0"/>
    <s v="1087390005402759169"/>
    <s v="Tweet"/>
    <n v="0"/>
    <n v="0"/>
    <m/>
    <m/>
    <m/>
    <m/>
    <m/>
    <m/>
    <m/>
    <m/>
    <n v="1"/>
    <s v="3"/>
    <s v="3"/>
    <n v="0"/>
    <n v="0"/>
    <n v="0"/>
    <n v="0"/>
    <n v="0"/>
    <n v="0"/>
    <n v="27"/>
    <n v="100"/>
    <n v="27"/>
  </r>
  <r>
    <s v="kimberl87759219"/>
    <s v="https://pbs.twimg.com/media/DxCLmB9UUAAVv-n.jpg"/>
    <m/>
    <m/>
    <m/>
    <m/>
    <m/>
    <m/>
    <m/>
    <m/>
    <s v="No"/>
    <n v="88"/>
    <m/>
    <s v="mi"/>
    <x v="0"/>
    <d v="2019-01-16T12:56: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TBF3E1fU9"/>
    <m/>
    <m/>
    <x v="5"/>
    <s v="https://pbs.twimg.com/media/DxCLmB9UUAAVv-n.jpg"/>
    <s v="https://pbs.twimg.com/media/DxCLmB9UUAAVv-n.jpg"/>
    <x v="84"/>
    <s v="https://twitter.com/#!/kimberl87759219/status/1085521063570751490"/>
    <m/>
    <m/>
    <s v="1085521063570751490"/>
    <m/>
    <b v="0"/>
    <n v="6"/>
    <s v=""/>
    <b v="0"/>
    <x v="0"/>
    <m/>
    <s v=""/>
    <b v="0"/>
    <n v="8"/>
    <s v=""/>
    <s v="Twitter Web Client"/>
    <b v="0"/>
    <s v="1085521063570751490"/>
    <s v="Retweet"/>
    <n v="0"/>
    <n v="0"/>
    <m/>
    <m/>
    <m/>
    <m/>
    <m/>
    <m/>
    <m/>
    <m/>
    <n v="1"/>
    <s v="11"/>
    <s v="11"/>
    <n v="0"/>
    <n v="0"/>
    <n v="0"/>
    <n v="0"/>
    <n v="0"/>
    <n v="0"/>
    <n v="28"/>
    <n v="100"/>
    <n v="28"/>
  </r>
  <r>
    <s v="andrekerygma"/>
    <s v="https://pbs.twimg.com/media/DxcNCtLX0AED9Dn.jpg"/>
    <m/>
    <m/>
    <m/>
    <m/>
    <m/>
    <m/>
    <m/>
    <m/>
    <s v="No"/>
    <n v="89"/>
    <m/>
    <s v="andrekerygma"/>
    <x v="1"/>
    <d v="2019-01-21T14:12:32.000"/>
    <s v="Análise de sentimento de 50 mil tweets a respeito do eclipse_x000a_#r #rstudio #eclipse #EclipseLunar #ibpad #nodexl https://t.co/HeX5FA0dWc"/>
    <m/>
    <m/>
    <x v="28"/>
    <s v="https://pbs.twimg.com/media/DxcNCtLX0AED9Dn.jpg"/>
    <s v="https://pbs.twimg.com/media/DxcNCtLX0AED9Dn.jpg"/>
    <x v="85"/>
    <s v="https://twitter.com/#!/andrekerygma/status/1087352248928256001"/>
    <m/>
    <m/>
    <s v="1087352248928256001"/>
    <m/>
    <b v="0"/>
    <n v="3"/>
    <s v=""/>
    <b v="0"/>
    <x v="2"/>
    <m/>
    <s v=""/>
    <b v="0"/>
    <n v="0"/>
    <s v=""/>
    <s v="Twitter Web Client"/>
    <b v="0"/>
    <s v="1087352248928256001"/>
    <s v="Tweet"/>
    <n v="0"/>
    <n v="0"/>
    <m/>
    <m/>
    <m/>
    <m/>
    <m/>
    <m/>
    <m/>
    <m/>
    <n v="1"/>
    <s v="28"/>
    <s v="28"/>
    <n v="0"/>
    <n v="0"/>
    <n v="0"/>
    <n v="0"/>
    <n v="0"/>
    <n v="0"/>
    <n v="17"/>
    <n v="100"/>
    <n v="17"/>
  </r>
  <r>
    <s v="andrekerygma"/>
    <s v="https://pbs.twimg.com/media/DxcNM-vWoAAb71u.jpg"/>
    <m/>
    <m/>
    <m/>
    <m/>
    <m/>
    <m/>
    <m/>
    <m/>
    <s v="No"/>
    <n v="90"/>
    <m/>
    <s v="andrekerygma"/>
    <x v="1"/>
    <d v="2019-01-21T14:13:08.000"/>
    <s v="Grafo semântico de 50 mil tweets a respeito do eclipse._x000a_#r #rstudio #eclipse #EclipseLunar #graph #ibpad #nodexl https://t.co/oG8K1pSUuM"/>
    <m/>
    <m/>
    <x v="29"/>
    <s v="https://pbs.twimg.com/media/DxcNM-vWoAAb71u.jpg"/>
    <s v="https://pbs.twimg.com/media/DxcNM-vWoAAb71u.jpg"/>
    <x v="86"/>
    <s v="https://twitter.com/#!/andrekerygma/status/1087352399696723969"/>
    <m/>
    <m/>
    <s v="1087352399696723969"/>
    <m/>
    <b v="0"/>
    <n v="3"/>
    <s v=""/>
    <b v="0"/>
    <x v="2"/>
    <m/>
    <s v=""/>
    <b v="0"/>
    <n v="0"/>
    <s v=""/>
    <s v="Twitter Web Client"/>
    <b v="0"/>
    <s v="1087352399696723969"/>
    <s v="Tweet"/>
    <n v="0"/>
    <n v="0"/>
    <m/>
    <m/>
    <m/>
    <m/>
    <m/>
    <m/>
    <m/>
    <m/>
    <n v="1"/>
    <s v="28"/>
    <s v="28"/>
    <n v="0"/>
    <n v="0"/>
    <n v="0"/>
    <n v="0"/>
    <n v="0"/>
    <n v="0"/>
    <n v="17"/>
    <n v="100"/>
    <n v="17"/>
  </r>
  <r>
    <s v="softnet_search"/>
    <s v="https://pbs.twimg.com/media/DxCP84gUUAABGoJ.jpg"/>
    <m/>
    <m/>
    <m/>
    <m/>
    <m/>
    <m/>
    <m/>
    <m/>
    <s v="No"/>
    <n v="91"/>
    <m/>
    <s v="nvidia"/>
    <x v="0"/>
    <d v="2019-01-16T13:15:06.000"/>
    <s v="deeplearning via NodeXL _x000a_@mikequindazzi_x000a_@DeepLearn_007_x000a_@ipfconline1_x000a__x000a_@fisher85m_x000a_@machinelearn_d_x000a_@nvidia_x000a_@iainljbrown_x000a_@tsundu_mak_x000a_@gp_pulipaka_x000a__x000a_Top hashtags:_x000a_#deeplearning_x000a_#ai_x000a_#machinelearning_x000a_#bigdata_x000a_#datascience_x000a_#iot https://t.co/4KJPx5gi6w"/>
    <m/>
    <m/>
    <x v="30"/>
    <s v="https://pbs.twimg.com/media/DxCP84gUUAABGoJ.jpg"/>
    <s v="https://pbs.twimg.com/media/DxCP84gUUAABGoJ.jpg"/>
    <x v="87"/>
    <s v="https://twitter.com/#!/softnet_search/status/1085525854669533184"/>
    <m/>
    <m/>
    <s v="1085525854669533184"/>
    <m/>
    <b v="0"/>
    <n v="9"/>
    <s v=""/>
    <b v="0"/>
    <x v="0"/>
    <m/>
    <s v=""/>
    <b v="0"/>
    <n v="9"/>
    <s v=""/>
    <s v="Twitter Web Client"/>
    <b v="0"/>
    <s v="1085525854669533184"/>
    <s v="Retweet"/>
    <n v="0"/>
    <n v="0"/>
    <m/>
    <m/>
    <m/>
    <m/>
    <m/>
    <m/>
    <m/>
    <m/>
    <n v="1"/>
    <s v="8"/>
    <s v="8"/>
    <n v="1"/>
    <n v="5"/>
    <n v="0"/>
    <n v="0"/>
    <n v="0"/>
    <n v="0"/>
    <n v="19"/>
    <n v="95"/>
    <n v="20"/>
  </r>
  <r>
    <s v="alison_iot"/>
    <s v="https://pbs.twimg.com/media/DxD7glYV4AALy1o.jpg"/>
    <m/>
    <m/>
    <m/>
    <m/>
    <m/>
    <m/>
    <m/>
    <m/>
    <s v="No"/>
    <n v="92"/>
    <m/>
    <s v="mi"/>
    <x v="0"/>
    <d v="2019-01-16T21:05: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IsPlzq3oT"/>
    <m/>
    <m/>
    <x v="5"/>
    <s v="https://pbs.twimg.com/media/DxD7glYV4AALy1o.jpg"/>
    <s v="https://pbs.twimg.com/media/DxD7glYV4AALy1o.jpg"/>
    <x v="88"/>
    <s v="https://twitter.com/#!/alison_iot/status/1085644116254285824"/>
    <m/>
    <m/>
    <s v="1085644116254285824"/>
    <m/>
    <b v="0"/>
    <n v="7"/>
    <s v=""/>
    <b v="0"/>
    <x v="0"/>
    <m/>
    <s v=""/>
    <b v="0"/>
    <n v="4"/>
    <s v=""/>
    <s v="Twitter Web Client"/>
    <b v="0"/>
    <s v="1085644116254285824"/>
    <s v="Tweet"/>
    <n v="0"/>
    <n v="0"/>
    <m/>
    <m/>
    <m/>
    <m/>
    <m/>
    <m/>
    <m/>
    <m/>
    <n v="1"/>
    <s v="2"/>
    <s v="2"/>
    <n v="0"/>
    <n v="0"/>
    <n v="0"/>
    <n v="0"/>
    <n v="0"/>
    <n v="0"/>
    <n v="28"/>
    <n v="100"/>
    <n v="28"/>
  </r>
  <r>
    <s v="iot_recruiting"/>
    <s v="https://pbs.twimg.com/media/DxD7tz7VsAEt09N.jpg"/>
    <m/>
    <m/>
    <m/>
    <m/>
    <m/>
    <m/>
    <m/>
    <m/>
    <s v="No"/>
    <n v="93"/>
    <m/>
    <s v="mikequindazzi"/>
    <x v="0"/>
    <d v="2019-01-16T21:05:5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9uAprxfXD"/>
    <m/>
    <m/>
    <x v="9"/>
    <s v="https://pbs.twimg.com/media/DxD7tz7VsAEt09N.jpg"/>
    <s v="https://pbs.twimg.com/media/DxD7tz7VsAEt09N.jpg"/>
    <x v="89"/>
    <s v="https://twitter.com/#!/iot_recruiting/status/1085644344931938304"/>
    <m/>
    <m/>
    <s v="1085644344931938304"/>
    <m/>
    <b v="0"/>
    <n v="5"/>
    <s v=""/>
    <b v="0"/>
    <x v="0"/>
    <m/>
    <s v=""/>
    <b v="0"/>
    <n v="0"/>
    <s v=""/>
    <s v="Twitter Web Client"/>
    <b v="0"/>
    <s v="1085644344931938304"/>
    <s v="Tweet"/>
    <n v="0"/>
    <n v="0"/>
    <m/>
    <m/>
    <m/>
    <m/>
    <m/>
    <m/>
    <m/>
    <m/>
    <n v="1"/>
    <s v="16"/>
    <s v="16"/>
    <n v="0"/>
    <n v="0"/>
    <n v="0"/>
    <n v="0"/>
    <n v="0"/>
    <n v="0"/>
    <n v="29"/>
    <n v="100"/>
    <n v="29"/>
  </r>
  <r>
    <s v="softnet_search"/>
    <s v="https://pbs.twimg.com/media/DxDah5bU8AAiCw6.jpg"/>
    <m/>
    <m/>
    <m/>
    <m/>
    <m/>
    <m/>
    <m/>
    <m/>
    <s v="No"/>
    <n v="94"/>
    <m/>
    <s v="mi"/>
    <x v="0"/>
    <d v="2019-01-16T18:40:5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FfpNtuOKN"/>
    <m/>
    <m/>
    <x v="5"/>
    <s v="https://pbs.twimg.com/media/DxDah5bU8AAiCw6.jpg"/>
    <s v="https://pbs.twimg.com/media/DxDah5bU8AAiCw6.jpg"/>
    <x v="90"/>
    <s v="https://twitter.com/#!/softnet_search/status/1085607856097812480"/>
    <m/>
    <m/>
    <s v="1085607856097812480"/>
    <m/>
    <b v="0"/>
    <n v="5"/>
    <s v=""/>
    <b v="0"/>
    <x v="0"/>
    <m/>
    <s v=""/>
    <b v="0"/>
    <n v="2"/>
    <s v=""/>
    <s v="Twitter Web Client"/>
    <b v="0"/>
    <s v="1085607856097812480"/>
    <s v="Retweet"/>
    <n v="0"/>
    <n v="0"/>
    <m/>
    <m/>
    <m/>
    <m/>
    <m/>
    <m/>
    <m/>
    <m/>
    <n v="1"/>
    <s v="8"/>
    <s v="8"/>
    <n v="0"/>
    <n v="0"/>
    <n v="0"/>
    <n v="0"/>
    <n v="0"/>
    <n v="0"/>
    <n v="28"/>
    <n v="100"/>
    <n v="28"/>
  </r>
  <r>
    <s v="hudson_chatbots"/>
    <s v="https://pbs.twimg.com/media/DxDBEPnU8AA6Khd.jpg"/>
    <m/>
    <m/>
    <m/>
    <m/>
    <m/>
    <m/>
    <m/>
    <m/>
    <s v="No"/>
    <n v="95"/>
    <m/>
    <s v="mi"/>
    <x v="0"/>
    <d v="2019-01-16T16:49:4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bScSZyJBT"/>
    <m/>
    <m/>
    <x v="5"/>
    <s v="https://pbs.twimg.com/media/DxDBEPnU8AA6Khd.jpg"/>
    <s v="https://pbs.twimg.com/media/DxDBEPnU8AA6Khd.jpg"/>
    <x v="91"/>
    <s v="https://twitter.com/#!/hudson_chatbots/status/1085579858858586113"/>
    <m/>
    <m/>
    <s v="1085579858858586113"/>
    <m/>
    <b v="0"/>
    <n v="6"/>
    <s v=""/>
    <b v="0"/>
    <x v="0"/>
    <m/>
    <s v=""/>
    <b v="0"/>
    <n v="7"/>
    <s v=""/>
    <s v="Twitter Web Client"/>
    <b v="0"/>
    <s v="1085579858858586113"/>
    <s v="Retweet"/>
    <n v="0"/>
    <n v="0"/>
    <m/>
    <m/>
    <m/>
    <m/>
    <m/>
    <m/>
    <m/>
    <m/>
    <n v="1"/>
    <s v="1"/>
    <s v="1"/>
    <n v="0"/>
    <n v="0"/>
    <n v="0"/>
    <n v="0"/>
    <n v="0"/>
    <n v="0"/>
    <n v="28"/>
    <n v="100"/>
    <n v="28"/>
  </r>
  <r>
    <s v="iot_recruiting"/>
    <s v="https://pbs.twimg.com/media/DxDDVlZUcAI7gwX.jpg"/>
    <m/>
    <m/>
    <m/>
    <m/>
    <m/>
    <m/>
    <m/>
    <m/>
    <s v="No"/>
    <n v="96"/>
    <m/>
    <s v="mikequindazzi"/>
    <x v="0"/>
    <d v="2019-01-16T16:59:37.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https://t.co/dGpOnyf2Ru"/>
    <m/>
    <m/>
    <x v="31"/>
    <s v="https://pbs.twimg.com/media/DxDDVlZUcAI7gwX.jpg"/>
    <s v="https://pbs.twimg.com/media/DxDDVlZUcAI7gwX.jpg"/>
    <x v="92"/>
    <s v="https://twitter.com/#!/iot_recruiting/status/1085582355887095808"/>
    <m/>
    <m/>
    <s v="1085582355887095808"/>
    <m/>
    <b v="0"/>
    <n v="14"/>
    <s v=""/>
    <b v="0"/>
    <x v="0"/>
    <m/>
    <s v=""/>
    <b v="0"/>
    <n v="11"/>
    <s v=""/>
    <s v="Twitter Web Client"/>
    <b v="0"/>
    <s v="1085582355887095808"/>
    <s v="Retweet"/>
    <n v="0"/>
    <n v="0"/>
    <m/>
    <m/>
    <m/>
    <m/>
    <m/>
    <m/>
    <m/>
    <m/>
    <n v="1"/>
    <s v="16"/>
    <s v="16"/>
    <n v="0"/>
    <n v="0"/>
    <n v="0"/>
    <n v="0"/>
    <n v="0"/>
    <n v="0"/>
    <n v="28"/>
    <n v="100"/>
    <n v="28"/>
  </r>
  <r>
    <s v="s_galimberti"/>
    <s v="https://pbs.twimg.com/media/DxdeU1fWoAEoubR.jpg"/>
    <m/>
    <m/>
    <m/>
    <m/>
    <m/>
    <m/>
    <m/>
    <m/>
    <s v="No"/>
    <n v="97"/>
    <m/>
    <s v="mi"/>
    <x v="0"/>
    <d v="2019-01-21T20:07:25.000"/>
    <s v="6 Types of #Twitter #SocialMedia Networks [#INFOGRAPHICS]  by @nodexl   #InternetOfThings #DigitalMarketing #Analytics #DataScience #tech #startups #DataScientists #SocialNetworks #RT   Cc: @MikeQuindazzi @ravikikan @Fisher85M #DeepLearning #IoT #BigData #infographic MT: @mi https://t.co/i9lMcE206I"/>
    <m/>
    <m/>
    <x v="5"/>
    <s v="https://pbs.twimg.com/media/DxdeU1fWoAEoubR.jpg"/>
    <s v="https://pbs.twimg.com/media/DxdeU1fWoAEoubR.jpg"/>
    <x v="93"/>
    <s v="https://twitter.com/#!/s_galimberti/status/1087441558444613634"/>
    <m/>
    <m/>
    <s v="1087441558444613634"/>
    <m/>
    <b v="0"/>
    <n v="7"/>
    <s v=""/>
    <b v="0"/>
    <x v="0"/>
    <m/>
    <s v=""/>
    <b v="0"/>
    <n v="3"/>
    <s v=""/>
    <s v="Twitter Web Client"/>
    <b v="0"/>
    <s v="1087441558444613634"/>
    <s v="Tweet"/>
    <n v="0"/>
    <n v="0"/>
    <m/>
    <m/>
    <m/>
    <m/>
    <m/>
    <m/>
    <m/>
    <m/>
    <n v="1"/>
    <s v="47"/>
    <s v="47"/>
    <n v="0"/>
    <n v="0"/>
    <n v="0"/>
    <n v="0"/>
    <n v="0"/>
    <n v="0"/>
    <n v="28"/>
    <n v="100"/>
    <n v="28"/>
  </r>
  <r>
    <s v="pd_mobileapps"/>
    <s v="https://pbs.twimg.com/media/Dxdn60sU8AAoYyJ.jpg"/>
    <m/>
    <m/>
    <m/>
    <m/>
    <m/>
    <m/>
    <m/>
    <m/>
    <s v="No"/>
    <n v="98"/>
    <m/>
    <s v="softnet_search"/>
    <x v="0"/>
    <d v="2019-01-21T20:49:34.000"/>
    <s v="RT @Social_Molly: RT @Softnet_Search: 6 Types of Twitter Social Media Networks [#INFOGRAPHICS] _x000a_by @nodexl |_x000a__x000a_#IoT #InternetOfThings #DigitalMarketing #BigData #Analytics #DataScience #DataScientists #SocialNetworks #RT _x000a__x000a_Cc: @MikeQuindazzi CC @mikequind… MT: @MikeQuindazzi https://t.co/0sKycj4rEI"/>
    <m/>
    <m/>
    <x v="16"/>
    <s v="https://pbs.twimg.com/media/Dxdn60sU8AAoYyJ.jpg"/>
    <s v="https://pbs.twimg.com/media/Dxdn60sU8AAoYyJ.jpg"/>
    <x v="94"/>
    <s v="https://twitter.com/#!/pd_mobileapps/status/1087452163666661377"/>
    <m/>
    <m/>
    <s v="1087452163666661377"/>
    <m/>
    <b v="0"/>
    <n v="6"/>
    <s v=""/>
    <b v="0"/>
    <x v="0"/>
    <m/>
    <s v=""/>
    <b v="0"/>
    <n v="2"/>
    <s v=""/>
    <s v="Twitter Web Client"/>
    <b v="0"/>
    <s v="1087452163666661377"/>
    <s v="Tweet"/>
    <n v="0"/>
    <n v="0"/>
    <m/>
    <m/>
    <m/>
    <m/>
    <m/>
    <m/>
    <m/>
    <m/>
    <n v="1"/>
    <s v="12"/>
    <s v="12"/>
    <n v="0"/>
    <n v="0"/>
    <n v="0"/>
    <n v="0"/>
    <n v="0"/>
    <n v="0"/>
    <n v="29"/>
    <n v="100"/>
    <n v="29"/>
  </r>
  <r>
    <s v="hudson_chatbots"/>
    <s v="https://pbs.twimg.com/media/DxdpZWVUwAENYDn.jpg"/>
    <m/>
    <m/>
    <m/>
    <m/>
    <m/>
    <m/>
    <m/>
    <m/>
    <s v="No"/>
    <n v="99"/>
    <m/>
    <s v="mi"/>
    <x v="0"/>
    <d v="2019-01-21T20:56:0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Ip5RW9WSgY"/>
    <m/>
    <m/>
    <x v="19"/>
    <s v="https://pbs.twimg.com/media/DxdpZWVUwAENYDn.jpg"/>
    <s v="https://pbs.twimg.com/media/DxdpZWVUwAENYDn.jpg"/>
    <x v="95"/>
    <s v="https://twitter.com/#!/hudson_chatbots/status/1087453787592118272"/>
    <m/>
    <m/>
    <s v="1087453787592118272"/>
    <m/>
    <b v="0"/>
    <n v="7"/>
    <s v=""/>
    <b v="0"/>
    <x v="0"/>
    <m/>
    <s v=""/>
    <b v="0"/>
    <n v="7"/>
    <s v=""/>
    <s v="Twitter Web Client"/>
    <b v="0"/>
    <s v="1087453787592118272"/>
    <s v="Tweet"/>
    <n v="0"/>
    <n v="0"/>
    <m/>
    <m/>
    <m/>
    <m/>
    <m/>
    <m/>
    <m/>
    <m/>
    <n v="1"/>
    <s v="1"/>
    <s v="1"/>
    <n v="0"/>
    <n v="0"/>
    <n v="0"/>
    <n v="0"/>
    <n v="0"/>
    <n v="0"/>
    <n v="30"/>
    <n v="100"/>
    <n v="30"/>
  </r>
  <r>
    <s v="softnet_search"/>
    <s v="https://pbs.twimg.com/media/DxdYkVJU0AE_0So.jpg"/>
    <m/>
    <m/>
    <m/>
    <m/>
    <m/>
    <m/>
    <m/>
    <m/>
    <s v="No"/>
    <n v="100"/>
    <m/>
    <s v="mi"/>
    <x v="0"/>
    <d v="2019-01-21T19:42: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tEGElB0wa"/>
    <m/>
    <m/>
    <x v="5"/>
    <s v="https://pbs.twimg.com/media/DxdYkVJU0AE_0So.jpg"/>
    <s v="https://pbs.twimg.com/media/DxdYkVJU0AE_0So.jpg"/>
    <x v="96"/>
    <s v="https://twitter.com/#!/softnet_search/status/1087435284399026176"/>
    <m/>
    <m/>
    <s v="1087435284399026176"/>
    <m/>
    <b v="0"/>
    <n v="7"/>
    <s v=""/>
    <b v="0"/>
    <x v="0"/>
    <m/>
    <s v=""/>
    <b v="0"/>
    <n v="7"/>
    <s v=""/>
    <s v="Twitter Web Client"/>
    <b v="0"/>
    <s v="1087435284399026176"/>
    <s v="Tweet"/>
    <n v="0"/>
    <n v="0"/>
    <m/>
    <m/>
    <m/>
    <m/>
    <m/>
    <m/>
    <m/>
    <m/>
    <n v="1"/>
    <s v="8"/>
    <s v="8"/>
    <n v="0"/>
    <n v="0"/>
    <n v="0"/>
    <n v="0"/>
    <n v="0"/>
    <n v="0"/>
    <n v="28"/>
    <n v="100"/>
    <n v="28"/>
  </r>
  <r>
    <s v="kimberl87759219"/>
    <s v="https://pbs.twimg.com/media/DxdZTidVsAAOgQZ.jpg"/>
    <m/>
    <m/>
    <m/>
    <m/>
    <m/>
    <m/>
    <m/>
    <m/>
    <s v="No"/>
    <n v="101"/>
    <m/>
    <s v="mikequindazzi"/>
    <x v="0"/>
    <d v="2019-01-21T19:45:43.000"/>
    <s v="Social network analysis is the process of investigating social structures through the use of networks and graph theory &amp;gt;&amp;gt; @nodexl via @MikeQuindazzi &amp;gt;&amp;gt; #DigitalMarketing #IoT #BigData #DataAnalytics #DataViz #DataScience #Influencer #Infographic &amp;gt;&amp;gt; https://t.co/72fX7RzpVi CC: @ https://t.co/ZCrFauWKlG"/>
    <s v="http://nodexlgraphgallery.org/Pages/Graph.aspx?graphID=138241&amp;utm_content=buffer00ebb&amp;utm_medium=social&amp;utm_source=twitter.com&amp;utm_campaign=buffer"/>
    <s v="nodexlgraphgallery.org"/>
    <x v="10"/>
    <s v="https://pbs.twimg.com/media/DxdZTidVsAAOgQZ.jpg"/>
    <s v="https://pbs.twimg.com/media/DxdZTidVsAAOgQZ.jpg"/>
    <x v="97"/>
    <s v="https://twitter.com/#!/kimberl87759219/status/1087436094965198854"/>
    <m/>
    <m/>
    <s v="1087436094965198854"/>
    <m/>
    <b v="0"/>
    <n v="5"/>
    <s v=""/>
    <b v="0"/>
    <x v="0"/>
    <m/>
    <s v=""/>
    <b v="0"/>
    <n v="0"/>
    <s v=""/>
    <s v="Twitter Web Client"/>
    <b v="0"/>
    <s v="1087436094965198854"/>
    <s v="Tweet"/>
    <n v="0"/>
    <n v="0"/>
    <m/>
    <m/>
    <m/>
    <m/>
    <m/>
    <m/>
    <m/>
    <m/>
    <n v="1"/>
    <s v="11"/>
    <s v="11"/>
    <n v="0"/>
    <n v="0"/>
    <n v="0"/>
    <n v="0"/>
    <n v="0"/>
    <n v="0"/>
    <n v="36"/>
    <n v="100"/>
    <n v="36"/>
  </r>
  <r>
    <s v="kimberl87759219"/>
    <s v="https://pbs.twimg.com/media/DxEMYCmV4AssnlE.jpg"/>
    <m/>
    <m/>
    <m/>
    <m/>
    <m/>
    <m/>
    <m/>
    <m/>
    <s v="No"/>
    <n v="102"/>
    <m/>
    <s v="mi"/>
    <x v="0"/>
    <d v="2019-01-16T22:18: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owW84MJ50"/>
    <m/>
    <m/>
    <x v="5"/>
    <s v="https://pbs.twimg.com/media/DxEMYCmV4AssnlE.jpg"/>
    <s v="https://pbs.twimg.com/media/DxEMYCmV4AssnlE.jpg"/>
    <x v="98"/>
    <s v="https://twitter.com/#!/kimberl87759219/status/1085662660375515141"/>
    <m/>
    <m/>
    <s v="1085662660375515141"/>
    <m/>
    <b v="0"/>
    <n v="6"/>
    <s v=""/>
    <b v="0"/>
    <x v="0"/>
    <m/>
    <s v=""/>
    <b v="0"/>
    <n v="3"/>
    <s v=""/>
    <s v="Twitter Web Client"/>
    <b v="0"/>
    <s v="1085662660375515141"/>
    <s v="Tweet"/>
    <n v="0"/>
    <n v="0"/>
    <m/>
    <m/>
    <m/>
    <m/>
    <m/>
    <m/>
    <m/>
    <m/>
    <n v="1"/>
    <s v="11"/>
    <s v="11"/>
    <n v="0"/>
    <n v="0"/>
    <n v="0"/>
    <n v="0"/>
    <n v="0"/>
    <n v="0"/>
    <n v="28"/>
    <n v="100"/>
    <n v="28"/>
  </r>
  <r>
    <s v="social_molly"/>
    <s v="https://pbs.twimg.com/media/DxFLLFrU8AEPu25.jpg"/>
    <m/>
    <m/>
    <m/>
    <m/>
    <m/>
    <m/>
    <m/>
    <m/>
    <s v="No"/>
    <n v="103"/>
    <m/>
    <s v="mi"/>
    <x v="0"/>
    <d v="2019-01-17T02:53: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XGaJeLAud"/>
    <m/>
    <m/>
    <x v="5"/>
    <s v="https://pbs.twimg.com/media/DxFLLFrU8AEPu25.jpg"/>
    <s v="https://pbs.twimg.com/media/DxFLLFrU8AEPu25.jpg"/>
    <x v="99"/>
    <s v="https://twitter.com/#!/social_molly/status/1085731708672958464"/>
    <m/>
    <m/>
    <s v="1085731708672958464"/>
    <m/>
    <b v="0"/>
    <n v="1"/>
    <s v=""/>
    <b v="0"/>
    <x v="0"/>
    <m/>
    <s v=""/>
    <b v="0"/>
    <n v="0"/>
    <s v=""/>
    <s v="Twitter Web Client"/>
    <b v="0"/>
    <s v="1085731708672958464"/>
    <s v="Tweet"/>
    <n v="0"/>
    <n v="0"/>
    <m/>
    <m/>
    <m/>
    <m/>
    <m/>
    <m/>
    <m/>
    <m/>
    <n v="1"/>
    <s v="3"/>
    <s v="3"/>
    <n v="0"/>
    <n v="0"/>
    <n v="0"/>
    <n v="0"/>
    <n v="0"/>
    <n v="0"/>
    <n v="28"/>
    <n v="100"/>
    <n v="28"/>
  </r>
  <r>
    <s v="harry_robots"/>
    <s v="https://pbs.twimg.com/media/DxFMMJvU0AAPhxA.jpg"/>
    <m/>
    <m/>
    <m/>
    <m/>
    <m/>
    <m/>
    <m/>
    <m/>
    <s v="No"/>
    <n v="104"/>
    <m/>
    <s v="mi"/>
    <x v="0"/>
    <d v="2019-01-17T02:57: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QNobcB9Wm"/>
    <m/>
    <m/>
    <x v="5"/>
    <s v="https://pbs.twimg.com/media/DxFMMJvU0AAPhxA.jpg"/>
    <s v="https://pbs.twimg.com/media/DxFMMJvU0AAPhxA.jpg"/>
    <x v="100"/>
    <s v="https://twitter.com/#!/harry_robots/status/1085732827537129472"/>
    <m/>
    <m/>
    <s v="1085732827537129472"/>
    <m/>
    <b v="0"/>
    <n v="0"/>
    <s v=""/>
    <b v="0"/>
    <x v="0"/>
    <m/>
    <s v=""/>
    <b v="0"/>
    <n v="0"/>
    <s v=""/>
    <s v="Twitter Web Client"/>
    <b v="0"/>
    <s v="1085732827537129472"/>
    <s v="Tweet"/>
    <n v="0"/>
    <n v="0"/>
    <m/>
    <m/>
    <m/>
    <m/>
    <m/>
    <m/>
    <m/>
    <m/>
    <n v="1"/>
    <s v="5"/>
    <s v="5"/>
    <n v="0"/>
    <n v="0"/>
    <n v="0"/>
    <n v="0"/>
    <n v="0"/>
    <n v="0"/>
    <n v="28"/>
    <n v="100"/>
    <n v="28"/>
  </r>
  <r>
    <s v="iot_recruiting"/>
    <s v="https://pbs.twimg.com/media/DxFo-7QVYAINedK.jpg"/>
    <m/>
    <m/>
    <m/>
    <m/>
    <m/>
    <m/>
    <m/>
    <m/>
    <s v="No"/>
    <n v="105"/>
    <m/>
    <s v="mikequindazzi"/>
    <x v="0"/>
    <d v="2019-01-17T05:03:20.000"/>
    <s v="Social network analysis is the process of investigating social structures through the use of networks and graph theory &amp;gt;&amp;gt; @nodexl via @MikeQuindazzi &amp;gt;&amp;gt; #DigitalMarketing #IoT #BigData #DataAnalytics #DataViz #DataScience #Influencer #Infographic &amp;gt;&amp;gt; https://t.co/FkpQMfguMI #smm https://t.co/YmasdIuKA1"/>
    <s v="http://nodexlgraphgallery.org/Pages/Graph.aspx?graphID=138241&amp;utm_content=buffer00ebb&amp;utm_medium=social&amp;utm_source=twitter.com&amp;utm_campaign=buffer"/>
    <s v="nodexlgraphgallery.org"/>
    <x v="18"/>
    <s v="https://pbs.twimg.com/media/DxFo-7QVYAINedK.jpg"/>
    <s v="https://pbs.twimg.com/media/DxFo-7QVYAINedK.jpg"/>
    <x v="101"/>
    <s v="https://twitter.com/#!/iot_recruiting/status/1085764483518128128"/>
    <m/>
    <m/>
    <s v="1085764483518128128"/>
    <m/>
    <b v="0"/>
    <n v="12"/>
    <s v=""/>
    <b v="0"/>
    <x v="0"/>
    <m/>
    <s v=""/>
    <b v="0"/>
    <n v="5"/>
    <s v=""/>
    <s v="Twitter Web Client"/>
    <b v="0"/>
    <s v="1085764483518128128"/>
    <s v="Retweet"/>
    <n v="0"/>
    <n v="0"/>
    <m/>
    <m/>
    <m/>
    <m/>
    <m/>
    <m/>
    <m/>
    <m/>
    <n v="1"/>
    <s v="16"/>
    <s v="16"/>
    <n v="0"/>
    <n v="0"/>
    <n v="0"/>
    <n v="0"/>
    <n v="0"/>
    <n v="0"/>
    <n v="36"/>
    <n v="100"/>
    <n v="36"/>
  </r>
  <r>
    <s v="alison_iot"/>
    <s v="https://pbs.twimg.com/media/DxFQ-gMVsAAhYBF.jpg"/>
    <m/>
    <m/>
    <m/>
    <m/>
    <m/>
    <m/>
    <m/>
    <m/>
    <s v="No"/>
    <n v="106"/>
    <m/>
    <s v="mi"/>
    <x v="0"/>
    <d v="2019-01-17T03:18:2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QNmZUwv8w"/>
    <m/>
    <m/>
    <x v="5"/>
    <s v="https://pbs.twimg.com/media/DxFQ-gMVsAAhYBF.jpg"/>
    <s v="https://pbs.twimg.com/media/DxFQ-gMVsAAhYBF.jpg"/>
    <x v="102"/>
    <s v="https://twitter.com/#!/alison_iot/status/1085738090168311808"/>
    <m/>
    <m/>
    <s v="1085738090168311808"/>
    <m/>
    <b v="0"/>
    <n v="10"/>
    <s v=""/>
    <b v="0"/>
    <x v="0"/>
    <m/>
    <s v=""/>
    <b v="0"/>
    <n v="11"/>
    <s v=""/>
    <s v="Twitter Web Client"/>
    <b v="0"/>
    <s v="1085738090168311808"/>
    <s v="Retweet"/>
    <n v="0"/>
    <n v="0"/>
    <m/>
    <m/>
    <m/>
    <m/>
    <m/>
    <m/>
    <m/>
    <m/>
    <n v="1"/>
    <s v="2"/>
    <s v="2"/>
    <n v="0"/>
    <n v="0"/>
    <n v="0"/>
    <n v="0"/>
    <n v="0"/>
    <n v="0"/>
    <n v="28"/>
    <n v="100"/>
    <n v="28"/>
  </r>
  <r>
    <s v="claire_harris82"/>
    <s v="https://pbs.twimg.com/media/DxhTr22VAAITd8X.jpg"/>
    <m/>
    <m/>
    <m/>
    <m/>
    <m/>
    <m/>
    <m/>
    <m/>
    <s v="No"/>
    <n v="107"/>
    <m/>
    <s v="mi"/>
    <x v="0"/>
    <d v="2019-01-22T13:59:3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F5Dl02KtC"/>
    <m/>
    <m/>
    <x v="5"/>
    <s v="https://pbs.twimg.com/media/DxhTr22VAAITd8X.jpg"/>
    <s v="https://pbs.twimg.com/media/DxhTr22VAAITd8X.jpg"/>
    <x v="103"/>
    <s v="https://twitter.com/#!/claire_harris82/status/1087711392419831808"/>
    <m/>
    <m/>
    <s v="1087711392419831808"/>
    <m/>
    <b v="0"/>
    <n v="8"/>
    <s v=""/>
    <b v="0"/>
    <x v="0"/>
    <m/>
    <s v=""/>
    <b v="0"/>
    <n v="2"/>
    <s v=""/>
    <s v="Twitter Web Client"/>
    <b v="0"/>
    <s v="1087711392419831808"/>
    <s v="Tweet"/>
    <n v="0"/>
    <n v="0"/>
    <m/>
    <m/>
    <m/>
    <m/>
    <m/>
    <m/>
    <m/>
    <m/>
    <n v="1"/>
    <s v="10"/>
    <s v="10"/>
    <n v="0"/>
    <n v="0"/>
    <n v="0"/>
    <n v="0"/>
    <n v="0"/>
    <n v="0"/>
    <n v="28"/>
    <n v="100"/>
    <n v="28"/>
  </r>
  <r>
    <s v="jackcoleman219"/>
    <s v="https://pbs.twimg.com/media/DxhvrWFUYAAeJnX.jpg"/>
    <m/>
    <m/>
    <m/>
    <m/>
    <m/>
    <m/>
    <m/>
    <m/>
    <s v="No"/>
    <n v="108"/>
    <m/>
    <s v="darshan_h_sheth"/>
    <x v="0"/>
    <d v="2019-01-22T16:01:57.000"/>
    <s v="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g2RkvSHwet"/>
    <m/>
    <m/>
    <x v="10"/>
    <s v="https://pbs.twimg.com/media/DxhvrWFUYAAeJnX.jpg"/>
    <s v="https://pbs.twimg.com/media/DxhvrWFUYAAeJnX.jpg"/>
    <x v="104"/>
    <s v="https://twitter.com/#!/jackcoleman219/status/1087742170516226048"/>
    <m/>
    <m/>
    <s v="1087742170516226048"/>
    <m/>
    <b v="0"/>
    <n v="8"/>
    <s v=""/>
    <b v="0"/>
    <x v="0"/>
    <m/>
    <s v=""/>
    <b v="0"/>
    <n v="0"/>
    <s v=""/>
    <s v="Twitter Web Client"/>
    <b v="0"/>
    <s v="1087742170516226048"/>
    <s v="Tweet"/>
    <n v="0"/>
    <n v="0"/>
    <m/>
    <m/>
    <m/>
    <m/>
    <m/>
    <m/>
    <m/>
    <m/>
    <n v="1"/>
    <s v="13"/>
    <s v="13"/>
    <n v="0"/>
    <n v="0"/>
    <n v="0"/>
    <n v="0"/>
    <n v="0"/>
    <n v="0"/>
    <n v="36"/>
    <n v="100"/>
    <n v="36"/>
  </r>
  <r>
    <s v="harry_robots"/>
    <s v="https://pbs.twimg.com/media/DxhxERTVYAEJ-Ue.jpg"/>
    <m/>
    <m/>
    <m/>
    <m/>
    <m/>
    <m/>
    <m/>
    <m/>
    <s v="No"/>
    <n v="109"/>
    <m/>
    <s v="mi"/>
    <x v="0"/>
    <d v="2019-01-22T16:08: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VxDymxtWP"/>
    <m/>
    <m/>
    <x v="5"/>
    <s v="https://pbs.twimg.com/media/DxhxERTVYAEJ-Ue.jpg"/>
    <s v="https://pbs.twimg.com/media/DxhxERTVYAEJ-Ue.jpg"/>
    <x v="105"/>
    <s v="https://twitter.com/#!/harry_robots/status/1087743698631196673"/>
    <m/>
    <m/>
    <s v="1087743698631196673"/>
    <m/>
    <b v="0"/>
    <n v="4"/>
    <s v=""/>
    <b v="0"/>
    <x v="0"/>
    <m/>
    <s v=""/>
    <b v="0"/>
    <n v="0"/>
    <s v=""/>
    <s v="Twitter Web Client"/>
    <b v="0"/>
    <s v="1087743698631196673"/>
    <s v="Tweet"/>
    <n v="0"/>
    <n v="0"/>
    <m/>
    <m/>
    <m/>
    <m/>
    <m/>
    <m/>
    <m/>
    <m/>
    <n v="1"/>
    <s v="5"/>
    <s v="5"/>
    <n v="0"/>
    <n v="0"/>
    <n v="0"/>
    <n v="0"/>
    <n v="0"/>
    <n v="0"/>
    <n v="28"/>
    <n v="100"/>
    <n v="28"/>
  </r>
  <r>
    <s v="clark_robotics"/>
    <s v="https://pbs.twimg.com/media/Dxhz5vuU8AAcqzu.jpg"/>
    <m/>
    <m/>
    <m/>
    <m/>
    <m/>
    <m/>
    <m/>
    <m/>
    <s v="No"/>
    <n v="110"/>
    <m/>
    <s v="mikequindazzi"/>
    <x v="0"/>
    <d v="2019-01-22T16:20:24.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 https://t.co/upHyD03E6H"/>
    <m/>
    <m/>
    <x v="31"/>
    <s v="https://pbs.twimg.com/media/Dxhz5vuU8AAcqzu.jpg"/>
    <s v="https://pbs.twimg.com/media/Dxhz5vuU8AAcqzu.jpg"/>
    <x v="106"/>
    <s v="https://twitter.com/#!/clark_robotics/status/1087746813958836224"/>
    <m/>
    <m/>
    <s v="1087746813958836224"/>
    <m/>
    <b v="0"/>
    <n v="4"/>
    <s v=""/>
    <b v="0"/>
    <x v="0"/>
    <m/>
    <s v=""/>
    <b v="0"/>
    <n v="0"/>
    <s v=""/>
    <s v="Twitter Web Client"/>
    <b v="0"/>
    <s v="1087746813958836224"/>
    <s v="Tweet"/>
    <n v="0"/>
    <n v="0"/>
    <m/>
    <m/>
    <m/>
    <m/>
    <m/>
    <m/>
    <m/>
    <m/>
    <n v="1"/>
    <s v="6"/>
    <s v="6"/>
    <n v="0"/>
    <n v="0"/>
    <n v="0"/>
    <n v="0"/>
    <n v="0"/>
    <n v="0"/>
    <n v="28"/>
    <n v="100"/>
    <n v="28"/>
  </r>
  <r>
    <s v="pd_mobileapps"/>
    <s v="https://pbs.twimg.com/media/Dxi5B2KVsAAj4ha.jpg"/>
    <m/>
    <m/>
    <m/>
    <m/>
    <m/>
    <m/>
    <m/>
    <m/>
    <s v="No"/>
    <n v="111"/>
    <m/>
    <s v="clark_rob"/>
    <x v="0"/>
    <d v="2019-01-22T21:22:25.000"/>
    <s v="6 Types of Twitter #SocialMedia Networks [ #INFOGRAPHICS] _x000a_by @nodexl_x000a__x000a_#IoT #InternetOfThings #DigitalMarketing #BigData #Analytics #DataScience #DataScientists #SocialNetworks #MachineLearning #AI #IoT #infographic #DeepLearning_x000a__x000a_Cc: @MikeQuindazzi @mikequindazzi @clark_rob https://t.co/vF6kT7PX95"/>
    <m/>
    <m/>
    <x v="32"/>
    <s v="https://pbs.twimg.com/media/Dxi5B2KVsAAj4ha.jpg"/>
    <s v="https://pbs.twimg.com/media/Dxi5B2KVsAAj4ha.jpg"/>
    <x v="107"/>
    <s v="https://twitter.com/#!/pd_mobileapps/status/1087822819528912896"/>
    <m/>
    <m/>
    <s v="1087822819528912896"/>
    <m/>
    <b v="0"/>
    <n v="2"/>
    <s v=""/>
    <b v="0"/>
    <x v="0"/>
    <m/>
    <s v=""/>
    <b v="0"/>
    <n v="0"/>
    <s v=""/>
    <s v="Twitter Web Client"/>
    <b v="0"/>
    <s v="1087822819528912896"/>
    <s v="Tweet"/>
    <n v="0"/>
    <n v="0"/>
    <m/>
    <m/>
    <m/>
    <m/>
    <m/>
    <m/>
    <m/>
    <m/>
    <n v="1"/>
    <s v="12"/>
    <s v="12"/>
    <n v="0"/>
    <n v="0"/>
    <n v="0"/>
    <n v="0"/>
    <n v="0"/>
    <n v="0"/>
    <n v="26"/>
    <n v="100"/>
    <n v="26"/>
  </r>
  <r>
    <s v="iot_recruiting"/>
    <s v="https://pbs.twimg.com/media/DxiHsrlUUAABu7V.jpg https://pbs.twimg.com/media/DfQzig8W4AAQRsM.jpg https://pbs.twimg.com/media/DlcAhgGU8AAr42W.jpg"/>
    <m/>
    <m/>
    <m/>
    <m/>
    <m/>
    <m/>
    <m/>
    <m/>
    <s v="No"/>
    <n v="112"/>
    <m/>
    <s v="mikequindazzi"/>
    <x v="0"/>
    <d v="2019-01-22T17:46:54.000"/>
    <s v="6 kinds of Twitter #SocialMedia Networks @nodexl! @ConnectedAction via @marc_smith @MikeQuindazzi &amp;gt;&amp;gt; #DigitalMarketing #IoT #BigData #DataAnalytics #DataViz #DataScience #InfluencerMarketing #smm &amp;gt;&amp;gt; https://t.co/FkpQMfguMI https://t.co/sOdNJU2tmq https://t.co/lntuLFdeL5 p https://t.co/ZZxCRsGbj7"/>
    <s v="http://nodexlgraphgallery.org/Pages/Graph.aspx?graphID=138241&amp;utm_content=buffer00ebb&amp;utm_medium=social&amp;utm_source=twitter.com&amp;utm_campaign=buffer"/>
    <s v="nodexlgraphgallery.org"/>
    <x v="33"/>
    <s v="https://pbs.twimg.com/media/DxiHsrlUUAABu7V.jpg https://pbs.twimg.com/media/DfQzig8W4AAQRsM.jpg https://pbs.twimg.com/media/DlcAhgGU8AAr42W.jpg"/>
    <s v="https://pbs.twimg.com/media/DxiHsrlUUAABu7V.jpg https://pbs.twimg.com/media/DfQzig8W4AAQRsM.jpg https://pbs.twimg.com/media/DlcAhgGU8AAr42W.jpg"/>
    <x v="108"/>
    <s v="https://twitter.com/#!/iot_recruiting/status/1087768581956239360"/>
    <m/>
    <m/>
    <s v="1087768581956239360"/>
    <m/>
    <b v="0"/>
    <n v="4"/>
    <s v=""/>
    <b v="0"/>
    <x v="0"/>
    <m/>
    <s v=""/>
    <b v="0"/>
    <n v="0"/>
    <s v=""/>
    <s v="Twitter Web Client"/>
    <b v="0"/>
    <s v="1087768581956239360"/>
    <s v="Tweet"/>
    <n v="0"/>
    <n v="0"/>
    <m/>
    <m/>
    <m/>
    <m/>
    <m/>
    <m/>
    <m/>
    <m/>
    <n v="1"/>
    <s v="16"/>
    <s v="16"/>
    <n v="0"/>
    <n v="0"/>
    <n v="0"/>
    <n v="0"/>
    <n v="0"/>
    <n v="0"/>
    <n v="24"/>
    <n v="100"/>
    <n v="24"/>
  </r>
  <r>
    <s v="haroldsinnott"/>
    <s v="https://pbs.twimg.com/media/Dxi-jk6WsAM2n4V.jpg"/>
    <m/>
    <m/>
    <m/>
    <m/>
    <m/>
    <m/>
    <m/>
    <m/>
    <s v="No"/>
    <n v="113"/>
    <m/>
    <s v="111kaushal"/>
    <x v="0"/>
    <d v="2019-01-22T21:46:19.000"/>
    <s v="@nodexl @MikeQuindazzi @wef @TamaraMcCleary @FCA_HQ @ilo @mercer @akwyz @jason_abdi @111kaushal futureofwork  via NodeXL https://t.co/1HNBbDg3Dl  1/22/19_x000a__x000a_@haroldsinnott_x000a_@mikequindazzi_x000a_@wef_x000a_@tamaramccleary_x000a_@fca_hq_x000a_@ilo_x000a_@mercer_x000a_@akwyz_x000a_@jason_abdi_x000a_@111kaushal_x000a__x000a_Top hashtags:_x000a_#futureofwork_x000a_#ai_x000a_#iot_x000a_#wef19_x000a_#tech_x000a_#robotics_x000a_#digitaltransformation_x000a_#innovation_x000a_#robot_x000a_#automation https://t.co/HUysEU1jUw"/>
    <s v="https://nodexlgraphgallery.org/Pages/Graph.aspx?graphID=182779"/>
    <s v="nodexlgraphgallery.org"/>
    <x v="34"/>
    <s v="https://pbs.twimg.com/media/Dxi-jk6WsAM2n4V.jpg"/>
    <s v="https://pbs.twimg.com/media/Dxi-jk6WsAM2n4V.jpg"/>
    <x v="109"/>
    <s v="https://twitter.com/#!/haroldsinnott/status/1087828834026688512"/>
    <m/>
    <m/>
    <s v="1087828834026688512"/>
    <s v="1087729614749876224"/>
    <b v="0"/>
    <n v="5"/>
    <s v="87606674"/>
    <b v="0"/>
    <x v="3"/>
    <m/>
    <s v=""/>
    <b v="0"/>
    <n v="5"/>
    <s v=""/>
    <s v="Twitter for iPhone"/>
    <b v="0"/>
    <s v="1087729614749876224"/>
    <s v="Tweet"/>
    <n v="0"/>
    <n v="0"/>
    <m/>
    <m/>
    <m/>
    <m/>
    <m/>
    <m/>
    <m/>
    <m/>
    <n v="1"/>
    <s v="26"/>
    <s v="26"/>
    <n v="2"/>
    <n v="5.2631578947368425"/>
    <n v="0"/>
    <n v="0"/>
    <n v="0"/>
    <n v="0"/>
    <n v="36"/>
    <n v="94.73684210526316"/>
    <n v="38"/>
  </r>
  <r>
    <s v="angelhealthtech"/>
    <s v="https://pbs.twimg.com/media/DxilEI6U8AUC4Xc.jpg"/>
    <m/>
    <m/>
    <m/>
    <m/>
    <m/>
    <m/>
    <m/>
    <m/>
    <s v="No"/>
    <n v="114"/>
    <m/>
    <s v="mikequindazzi"/>
    <x v="0"/>
    <d v="2019-01-22T19:55:1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j1Wiqx7l0l"/>
    <m/>
    <m/>
    <x v="9"/>
    <s v="https://pbs.twimg.com/media/DxilEI6U8AUC4Xc.jpg"/>
    <s v="https://pbs.twimg.com/media/DxilEI6U8AUC4Xc.jpg"/>
    <x v="110"/>
    <s v="https://twitter.com/#!/angelhealthtech/status/1087800870413074432"/>
    <m/>
    <m/>
    <s v="1087800870413074432"/>
    <m/>
    <b v="0"/>
    <n v="6"/>
    <s v=""/>
    <b v="0"/>
    <x v="0"/>
    <m/>
    <s v=""/>
    <b v="0"/>
    <n v="0"/>
    <s v=""/>
    <s v="Twitter Web Client"/>
    <b v="0"/>
    <s v="1087800870413074432"/>
    <s v="Tweet"/>
    <n v="0"/>
    <n v="0"/>
    <m/>
    <m/>
    <m/>
    <m/>
    <m/>
    <m/>
    <m/>
    <m/>
    <n v="1"/>
    <s v="14"/>
    <s v="14"/>
    <n v="0"/>
    <n v="0"/>
    <n v="0"/>
    <n v="0"/>
    <n v="0"/>
    <n v="0"/>
    <n v="29"/>
    <n v="100"/>
    <n v="29"/>
  </r>
  <r>
    <s v="hopefrank"/>
    <s v="https://pbs.twimg.com/media/DxiNCWfU8AUUGgc.jpg https://pbs.twimg.com/media/DbFQWzCWsAEB-zC.jpg"/>
    <m/>
    <m/>
    <m/>
    <m/>
    <m/>
    <m/>
    <m/>
    <m/>
    <s v="No"/>
    <n v="115"/>
    <m/>
    <s v="evankirstel"/>
    <x v="0"/>
    <d v="2019-01-22T18:09:58.000"/>
    <s v="Top #Influencers: Top 10 Vertices, Ranked by Betweenness Centrality @nodexl RT @Ronald_vanLoon_x000a__x000a_https://t.co/xz5AhXwfe8 _x000a__x000a_#IoT #InternetofThings #ML #ArtificialIntelligence #AI #BigData #DataAnalytics #MachineLearning #wef19 _x000a__x000a_Cc: @evankirstel https://t.co/WeKzWBxhJj https://t.co/4MGZkkkvHd"/>
    <s v="https://nodexlgraphgallery.org/Pages/Graph.aspx?graphID=145506"/>
    <s v="nodexlgraphgallery.org"/>
    <x v="35"/>
    <s v="https://pbs.twimg.com/media/DxiNCWfU8AUUGgc.jpg https://pbs.twimg.com/media/DbFQWzCWsAEB-zC.jpg"/>
    <s v="https://pbs.twimg.com/media/DxiNCWfU8AUUGgc.jpg https://pbs.twimg.com/media/DbFQWzCWsAEB-zC.jpg"/>
    <x v="111"/>
    <s v="https://twitter.com/#!/hopefrank/status/1087774388311605248"/>
    <m/>
    <m/>
    <s v="1087774388311605248"/>
    <m/>
    <b v="0"/>
    <n v="4"/>
    <s v=""/>
    <b v="0"/>
    <x v="0"/>
    <m/>
    <s v=""/>
    <b v="0"/>
    <n v="0"/>
    <s v=""/>
    <s v="Twitter for iPhone"/>
    <b v="0"/>
    <s v="1087774388311605248"/>
    <s v="Tweet"/>
    <n v="0"/>
    <n v="0"/>
    <s v="9.669419,46.670387 _x000a_9.96734,46.670387 _x000a_9.96734,46.8596105 _x000a_9.669419,46.8596105"/>
    <s v="Switzerland"/>
    <s v="CH"/>
    <s v="Davos, Switzerland"/>
    <s v="dc4e13302cc5ef12"/>
    <s v="Davos"/>
    <s v="city"/>
    <s v="https://api.twitter.com/1.1/geo/id/dc4e13302cc5ef12.json"/>
    <n v="1"/>
    <s v="46"/>
    <s v="46"/>
    <n v="2"/>
    <n v="8.695652173913043"/>
    <n v="0"/>
    <n v="0"/>
    <n v="0"/>
    <n v="0"/>
    <n v="21"/>
    <n v="91.30434782608695"/>
    <n v="23"/>
  </r>
  <r>
    <s v="social_molly"/>
    <s v="https://pbs.twimg.com/media/DxiNNDpUwAItgF_.jpg"/>
    <m/>
    <m/>
    <m/>
    <m/>
    <m/>
    <m/>
    <m/>
    <m/>
    <s v="No"/>
    <n v="116"/>
    <m/>
    <s v="mikequindazzi"/>
    <x v="0"/>
    <d v="2019-01-22T18:10:5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uH7AZ4MHU"/>
    <m/>
    <m/>
    <x v="9"/>
    <s v="https://pbs.twimg.com/media/DxiNNDpUwAItgF_.jpg"/>
    <s v="https://pbs.twimg.com/media/DxiNNDpUwAItgF_.jpg"/>
    <x v="112"/>
    <s v="https://twitter.com/#!/social_molly/status/1087774633896509440"/>
    <m/>
    <m/>
    <s v="1087774633896509440"/>
    <m/>
    <b v="0"/>
    <n v="6"/>
    <s v=""/>
    <b v="0"/>
    <x v="0"/>
    <m/>
    <s v=""/>
    <b v="0"/>
    <n v="0"/>
    <s v=""/>
    <s v="Twitter Web Client"/>
    <b v="0"/>
    <s v="1087774633896509440"/>
    <s v="Tweet"/>
    <n v="0"/>
    <n v="0"/>
    <m/>
    <m/>
    <m/>
    <m/>
    <m/>
    <m/>
    <m/>
    <m/>
    <n v="1"/>
    <s v="3"/>
    <s v="3"/>
    <n v="0"/>
    <n v="0"/>
    <n v="0"/>
    <n v="0"/>
    <n v="0"/>
    <n v="0"/>
    <n v="29"/>
    <n v="100"/>
    <n v="29"/>
  </r>
  <r>
    <s v="jackcoleman219"/>
    <s v="https://pbs.twimg.com/media/DxinTs3UcAAijXF.jpg"/>
    <m/>
    <m/>
    <m/>
    <m/>
    <m/>
    <m/>
    <m/>
    <m/>
    <s v="No"/>
    <n v="117"/>
    <m/>
    <s v="mi"/>
    <x v="0"/>
    <d v="2019-01-22T20:05:0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J3Dos1wIT"/>
    <m/>
    <m/>
    <x v="5"/>
    <s v="https://pbs.twimg.com/media/DxinTs3UcAAijXF.jpg"/>
    <s v="https://pbs.twimg.com/media/DxinTs3UcAAijXF.jpg"/>
    <x v="113"/>
    <s v="https://twitter.com/#!/jackcoleman219/status/1087803335023816704"/>
    <m/>
    <m/>
    <s v="1087803335023816704"/>
    <m/>
    <b v="0"/>
    <n v="4"/>
    <s v=""/>
    <b v="0"/>
    <x v="0"/>
    <m/>
    <s v=""/>
    <b v="0"/>
    <n v="6"/>
    <s v=""/>
    <s v="Twitter Web Client"/>
    <b v="0"/>
    <s v="1087803335023816704"/>
    <s v="Tweet"/>
    <n v="0"/>
    <n v="0"/>
    <m/>
    <m/>
    <m/>
    <m/>
    <m/>
    <m/>
    <m/>
    <m/>
    <n v="1"/>
    <s v="13"/>
    <s v="13"/>
    <n v="0"/>
    <n v="0"/>
    <n v="0"/>
    <n v="0"/>
    <n v="0"/>
    <n v="0"/>
    <n v="28"/>
    <n v="100"/>
    <n v="28"/>
  </r>
  <r>
    <s v="gmacscotland"/>
    <s v="https://pbs.twimg.com/media/DxITh5oX0AUab4a.jpg"/>
    <m/>
    <m/>
    <m/>
    <m/>
    <m/>
    <m/>
    <m/>
    <m/>
    <s v="No"/>
    <n v="118"/>
    <m/>
    <s v="eldillarizal"/>
    <x v="0"/>
    <d v="2019-01-17T17:33:38.000"/>
    <s v="@Wilkinsonjonny @aroradrn @WhistlingDixie4 @psirides @rachaelmoses @strachanjamie @rosieICM @TheACPRC @cgraydoc @charlot_summers @ICS_updates @hughgifford @RobDietitian @stephen_t_webb @ICUnutrition @tanjidayo @kennethbaillie Hi Jonny,_x000a__x000a_👍_x000a__x000a_Day 1 #CCR19 via Twitonomy_x000a__x000a_Report: https://t.co/omTjgs7gfB_x000a__x000a_Interactive map:: https://t.co/ZLCrpe6Oiu_x000a__x000a_cc @LJMottram @CritCareReviews @ICCCTN @Wokko72 @NWCriticalCare @timothygirard @bryan_reidy @EldillaRizal @matthewjrowland_x000a__x000a_I'll run NodeXL map Saturday,_x000a__x000a_Graham https://t.co/iJ21fGfGhb"/>
    <s v="https://scotpublichealthdotcom.files.wordpress.com/2019/01/export.search-analytics_ccr19_just_day_1.pdf http://www.twitonomy.com/search-analytics.php?q=%23CCR19"/>
    <s v="wordpress.com twitonomy.com"/>
    <x v="36"/>
    <s v="https://pbs.twimg.com/media/DxITh5oX0AUab4a.jpg"/>
    <s v="https://pbs.twimg.com/media/DxITh5oX0AUab4a.jpg"/>
    <x v="114"/>
    <s v="https://twitter.com/#!/gmacscotland/status/1085953303366823936"/>
    <m/>
    <m/>
    <s v="1085953303366823936"/>
    <s v="1085836431799566336"/>
    <b v="0"/>
    <n v="16"/>
    <s v="142424070"/>
    <b v="0"/>
    <x v="0"/>
    <m/>
    <s v=""/>
    <b v="0"/>
    <n v="5"/>
    <s v=""/>
    <s v="Twitter Web Client"/>
    <b v="0"/>
    <s v="1085836431799566336"/>
    <s v="Retweet"/>
    <n v="0"/>
    <n v="0"/>
    <m/>
    <m/>
    <m/>
    <m/>
    <m/>
    <m/>
    <m/>
    <m/>
    <n v="1"/>
    <s v="23"/>
    <s v="23"/>
    <n v="0"/>
    <n v="0"/>
    <n v="0"/>
    <n v="0"/>
    <n v="0"/>
    <n v="0"/>
    <n v="43"/>
    <n v="100"/>
    <n v="43"/>
  </r>
  <r>
    <s v="worldtrendsinfo"/>
    <s v="https://pbs.twimg.com/media/DxiV-jpU8AE2Elj.jpg"/>
    <m/>
    <m/>
    <m/>
    <m/>
    <m/>
    <m/>
    <m/>
    <m/>
    <s v="No"/>
    <n v="119"/>
    <m/>
    <s v="mi"/>
    <x v="0"/>
    <d v="2019-01-22T18:49:1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i3uHarQv6"/>
    <m/>
    <m/>
    <x v="5"/>
    <s v="https://pbs.twimg.com/media/DxiV-jpU8AE2Elj.jpg"/>
    <s v="https://pbs.twimg.com/media/DxiV-jpU8AE2Elj.jpg"/>
    <x v="115"/>
    <s v="https://twitter.com/#!/worldtrendsinfo/status/1087784282335006720"/>
    <m/>
    <m/>
    <s v="1087784282335006720"/>
    <m/>
    <b v="0"/>
    <n v="9"/>
    <s v=""/>
    <b v="0"/>
    <x v="0"/>
    <m/>
    <s v=""/>
    <b v="0"/>
    <n v="6"/>
    <s v=""/>
    <s v="Twitter Web Client"/>
    <b v="0"/>
    <s v="1087784282335006720"/>
    <s v="Tweet"/>
    <n v="0"/>
    <n v="0"/>
    <m/>
    <m/>
    <m/>
    <m/>
    <m/>
    <m/>
    <m/>
    <m/>
    <n v="1"/>
    <s v="7"/>
    <s v="7"/>
    <n v="0"/>
    <n v="0"/>
    <n v="0"/>
    <n v="0"/>
    <n v="0"/>
    <n v="0"/>
    <n v="28"/>
    <n v="100"/>
    <n v="28"/>
  </r>
  <r>
    <s v="nodexl"/>
    <s v="https://pbs.twimg.com/media/DxIx3rrV4AA3v8j.jpg"/>
    <m/>
    <m/>
    <m/>
    <m/>
    <m/>
    <m/>
    <m/>
    <m/>
    <s v="No"/>
    <n v="120"/>
    <m/>
    <s v="nodexl"/>
    <x v="1"/>
    <d v="2019-01-17T19:41:07.000"/>
    <s v="Friday at 8am Pacific/4pm GMT0 _x000a_NodeXL Users Conference Call _x000a_DM me for the Skype ID! _x000a__x000a_Join us for a discussion of best practices, network research, and social media insights from SNA! _x000a__x000a_We welcome speakers and suggested topics! https://t.co/yit7s3XJap"/>
    <m/>
    <m/>
    <x v="0"/>
    <s v="https://pbs.twimg.com/media/DxIx3rrV4AA3v8j.jpg"/>
    <s v="https://pbs.twimg.com/media/DxIx3rrV4AA3v8j.jpg"/>
    <x v="116"/>
    <s v="https://twitter.com/#!/nodexl/status/1085985386764001280"/>
    <m/>
    <m/>
    <s v="1085985386764001280"/>
    <m/>
    <b v="0"/>
    <n v="1"/>
    <s v=""/>
    <b v="0"/>
    <x v="0"/>
    <m/>
    <s v=""/>
    <b v="0"/>
    <n v="2"/>
    <s v=""/>
    <s v="Twitter Web Client"/>
    <b v="0"/>
    <s v="1085985386764001280"/>
    <s v="Tweet"/>
    <n v="0"/>
    <n v="0"/>
    <m/>
    <m/>
    <m/>
    <m/>
    <m/>
    <m/>
    <m/>
    <m/>
    <n v="1"/>
    <s v="15"/>
    <s v="15"/>
    <n v="2"/>
    <n v="5.2631578947368425"/>
    <n v="0"/>
    <n v="0"/>
    <n v="0"/>
    <n v="0"/>
    <n v="36"/>
    <n v="94.73684210526316"/>
    <n v="38"/>
  </r>
  <r>
    <s v="motorcycletwitt"/>
    <s v="https://pbs.twimg.com/media/DxiyMT_V4AA5Gq6.jpg"/>
    <m/>
    <m/>
    <m/>
    <m/>
    <m/>
    <m/>
    <m/>
    <m/>
    <s v="No"/>
    <n v="121"/>
    <m/>
    <s v="mi"/>
    <x v="0"/>
    <d v="2019-01-22T20:52: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2lq1DY2H3"/>
    <m/>
    <m/>
    <x v="5"/>
    <s v="https://pbs.twimg.com/media/DxiyMT_V4AA5Gq6.jpg"/>
    <s v="https://pbs.twimg.com/media/DxiyMT_V4AA5Gq6.jpg"/>
    <x v="117"/>
    <s v="https://twitter.com/#!/motorcycletwitt/status/1087815302891487232"/>
    <m/>
    <m/>
    <s v="1087815302891487232"/>
    <m/>
    <b v="0"/>
    <n v="2"/>
    <s v=""/>
    <b v="0"/>
    <x v="0"/>
    <m/>
    <s v=""/>
    <b v="0"/>
    <n v="2"/>
    <s v=""/>
    <s v="Twitter Web Client"/>
    <b v="0"/>
    <s v="1087815302891487232"/>
    <s v="Tweet"/>
    <n v="0"/>
    <n v="0"/>
    <m/>
    <m/>
    <m/>
    <m/>
    <m/>
    <m/>
    <m/>
    <m/>
    <n v="1"/>
    <s v="9"/>
    <s v="9"/>
    <n v="0"/>
    <n v="0"/>
    <n v="0"/>
    <n v="0"/>
    <n v="0"/>
    <n v="0"/>
    <n v="28"/>
    <n v="100"/>
    <n v="28"/>
  </r>
  <r>
    <s v="timelybooks"/>
    <s v="https://pbs.twimg.com/media/DxiYqopWkAYPY03.jpg"/>
    <m/>
    <m/>
    <m/>
    <m/>
    <m/>
    <m/>
    <m/>
    <m/>
    <s v="No"/>
    <n v="122"/>
    <m/>
    <s v="timelybooks"/>
    <x v="1"/>
    <d v="2019-01-22T19:00:46.000"/>
    <s v="Here is the latest book from PaperBackSwap! Details are here:https://t.co/sPVCljuc0t https://t.co/N2iko8JVlY"/>
    <s v="http://www.paperbackswap.com/Analyzing-Social-Media-Networks-NodeXL/book/0123822297/&amp;_ads=widget&amp;m=referral&amp;c=API"/>
    <s v="paperbackswap.com"/>
    <x v="0"/>
    <s v="https://pbs.twimg.com/media/DxiYqopWkAYPY03.jpg"/>
    <s v="https://pbs.twimg.com/media/DxiYqopWkAYPY03.jpg"/>
    <x v="118"/>
    <s v="https://twitter.com/#!/timelybooks/status/1087787170109235200"/>
    <m/>
    <m/>
    <s v="1087787170109235200"/>
    <m/>
    <b v="0"/>
    <n v="0"/>
    <s v=""/>
    <b v="0"/>
    <x v="0"/>
    <m/>
    <s v=""/>
    <b v="0"/>
    <n v="0"/>
    <s v=""/>
    <s v="Timely Books"/>
    <b v="0"/>
    <s v="1087787170109235200"/>
    <s v="Tweet"/>
    <n v="0"/>
    <n v="0"/>
    <m/>
    <m/>
    <m/>
    <m/>
    <m/>
    <m/>
    <m/>
    <m/>
    <n v="1"/>
    <s v="45"/>
    <s v="45"/>
    <n v="0"/>
    <n v="0"/>
    <n v="0"/>
    <n v="0"/>
    <n v="0"/>
    <n v="0"/>
    <n v="14"/>
    <n v="100"/>
    <n v="14"/>
  </r>
  <r>
    <s v="angelhealthtech"/>
    <s v="https://pbs.twimg.com/media/Dxiz-LhUUAAGPJ2.jpg"/>
    <m/>
    <m/>
    <m/>
    <m/>
    <m/>
    <m/>
    <m/>
    <m/>
    <s v="No"/>
    <n v="123"/>
    <m/>
    <s v="mi"/>
    <x v="0"/>
    <d v="2019-01-22T21:00: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KqYkEOsHle"/>
    <m/>
    <m/>
    <x v="19"/>
    <s v="https://pbs.twimg.com/media/Dxiz-LhUUAAGPJ2.jpg"/>
    <s v="https://pbs.twimg.com/media/Dxiz-LhUUAAGPJ2.jpg"/>
    <x v="119"/>
    <s v="https://twitter.com/#!/angelhealthtech/status/1087817260914229248"/>
    <m/>
    <m/>
    <s v="1087817260914229248"/>
    <m/>
    <b v="0"/>
    <n v="1"/>
    <s v=""/>
    <b v="0"/>
    <x v="0"/>
    <m/>
    <s v=""/>
    <b v="0"/>
    <n v="0"/>
    <s v=""/>
    <s v="Twitter Web Client"/>
    <b v="0"/>
    <s v="1087817260914229248"/>
    <s v="Tweet"/>
    <n v="0"/>
    <n v="0"/>
    <m/>
    <m/>
    <m/>
    <m/>
    <m/>
    <m/>
    <m/>
    <m/>
    <n v="1"/>
    <s v="14"/>
    <s v="14"/>
    <n v="0"/>
    <n v="0"/>
    <n v="0"/>
    <n v="0"/>
    <n v="0"/>
    <n v="0"/>
    <n v="30"/>
    <n v="100"/>
    <n v="30"/>
  </r>
  <r>
    <s v="alison_iot"/>
    <s v="https://pbs.twimg.com/media/DxJc2hGVYAAoGWQ.jpg"/>
    <m/>
    <m/>
    <m/>
    <m/>
    <m/>
    <m/>
    <m/>
    <m/>
    <s v="No"/>
    <n v="124"/>
    <m/>
    <s v="sarahetodd"/>
    <x v="0"/>
    <d v="2019-01-17T22:48:48.000"/>
    <s v="Buddha via @MikeQuindazzi_x000a__x000a_Have a great day: @GrowUrStartup @nodexl @alvinfoo @sbmeunier @haydentiff @AndreaSDPiazza @Sarahetodd https://t.co/KHaALRYxGH"/>
    <m/>
    <m/>
    <x v="0"/>
    <s v="https://pbs.twimg.com/media/DxJc2hGVYAAoGWQ.jpg"/>
    <s v="https://pbs.twimg.com/media/DxJc2hGVYAAoGWQ.jpg"/>
    <x v="120"/>
    <s v="https://twitter.com/#!/alison_iot/status/1086032620335452160"/>
    <m/>
    <m/>
    <s v="1086032620335452160"/>
    <m/>
    <b v="0"/>
    <n v="0"/>
    <s v=""/>
    <b v="0"/>
    <x v="0"/>
    <m/>
    <s v=""/>
    <b v="0"/>
    <n v="0"/>
    <s v=""/>
    <s v="Twitter Web Client"/>
    <b v="0"/>
    <s v="1086032620335452160"/>
    <s v="Tweet"/>
    <n v="0"/>
    <n v="0"/>
    <m/>
    <m/>
    <m/>
    <m/>
    <m/>
    <m/>
    <m/>
    <m/>
    <n v="1"/>
    <s v="2"/>
    <s v="2"/>
    <n v="1"/>
    <n v="7.142857142857143"/>
    <n v="0"/>
    <n v="0"/>
    <n v="0"/>
    <n v="0"/>
    <n v="13"/>
    <n v="92.85714285714286"/>
    <n v="14"/>
  </r>
  <r>
    <s v="clark_robotics"/>
    <s v="https://pbs.twimg.com/media/DxJdyYOUwAAGhpy.jpg"/>
    <m/>
    <m/>
    <m/>
    <m/>
    <m/>
    <m/>
    <m/>
    <m/>
    <s v="No"/>
    <n v="125"/>
    <m/>
    <s v="mi"/>
    <x v="0"/>
    <d v="2019-01-17T22:52: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O8Af2Z96k"/>
    <m/>
    <m/>
    <x v="5"/>
    <s v="https://pbs.twimg.com/media/DxJdyYOUwAAGhpy.jpg"/>
    <s v="https://pbs.twimg.com/media/DxJdyYOUwAAGhpy.jpg"/>
    <x v="121"/>
    <s v="https://twitter.com/#!/clark_robotics/status/1086033648514519040"/>
    <m/>
    <m/>
    <s v="1086033648514519040"/>
    <m/>
    <b v="0"/>
    <n v="2"/>
    <s v=""/>
    <b v="0"/>
    <x v="0"/>
    <m/>
    <s v=""/>
    <b v="0"/>
    <n v="1"/>
    <s v=""/>
    <s v="Twitter Web Client"/>
    <b v="0"/>
    <s v="1086033648514519040"/>
    <s v="Tweet"/>
    <n v="0"/>
    <n v="0"/>
    <m/>
    <m/>
    <m/>
    <m/>
    <m/>
    <m/>
    <m/>
    <m/>
    <n v="1"/>
    <s v="6"/>
    <s v="6"/>
    <n v="0"/>
    <n v="0"/>
    <n v="0"/>
    <n v="0"/>
    <n v="0"/>
    <n v="0"/>
    <n v="28"/>
    <n v="100"/>
    <n v="28"/>
  </r>
  <r>
    <s v="motorcycletwitt"/>
    <s v="https://pbs.twimg.com/media/DxJlHe0V4AAdlhy.jpg"/>
    <m/>
    <m/>
    <m/>
    <m/>
    <m/>
    <m/>
    <m/>
    <m/>
    <s v="No"/>
    <n v="126"/>
    <m/>
    <s v="mikequindazzi"/>
    <x v="0"/>
    <d v="2019-01-17T23:24:5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t0bWtg7vs"/>
    <m/>
    <m/>
    <x v="9"/>
    <s v="https://pbs.twimg.com/media/DxJlHe0V4AAdlhy.jpg"/>
    <s v="https://pbs.twimg.com/media/DxJlHe0V4AAdlhy.jpg"/>
    <x v="122"/>
    <s v="https://twitter.com/#!/motorcycletwitt/status/1086041709161508865"/>
    <m/>
    <m/>
    <s v="1086041709161508865"/>
    <m/>
    <b v="0"/>
    <n v="1"/>
    <s v=""/>
    <b v="0"/>
    <x v="0"/>
    <m/>
    <s v=""/>
    <b v="0"/>
    <n v="0"/>
    <s v=""/>
    <s v="Twitter Web Client"/>
    <b v="0"/>
    <s v="1086041709161508865"/>
    <s v="Tweet"/>
    <n v="0"/>
    <n v="0"/>
    <m/>
    <m/>
    <m/>
    <m/>
    <m/>
    <m/>
    <m/>
    <m/>
    <n v="1"/>
    <s v="9"/>
    <s v="9"/>
    <n v="0"/>
    <n v="0"/>
    <n v="0"/>
    <n v="0"/>
    <n v="0"/>
    <n v="0"/>
    <n v="29"/>
    <n v="100"/>
    <n v="29"/>
  </r>
  <r>
    <s v="claire_harris82"/>
    <s v="https://pbs.twimg.com/media/DxJOoeYUcAASiNx.jpg"/>
    <m/>
    <m/>
    <m/>
    <m/>
    <m/>
    <m/>
    <m/>
    <m/>
    <s v="No"/>
    <n v="127"/>
    <m/>
    <s v="ottlegalrebels"/>
    <x v="0"/>
    <d v="2019-01-17T21:46:35.000"/>
    <s v="Fintech via @nodexl 👍_x000a_Full List Top 10 Influencers #Fintech 👏 @MikeQuindazzi @OttLegalRebels and so on.._x000a_https://t.co/zMzWZyvKkK @marc_smith https://t.co/o5c9IY4JG5"/>
    <s v="https://nodexlgraphgallery.org/Pages/Graph.aspx?graphID=97459"/>
    <s v="nodexlgraphgallery.org"/>
    <x v="37"/>
    <s v="https://pbs.twimg.com/media/DxJOoeYUcAASiNx.jpg"/>
    <s v="https://pbs.twimg.com/media/DxJOoeYUcAASiNx.jpg"/>
    <x v="123"/>
    <s v="https://twitter.com/#!/claire_harris82/status/1086016960788217856"/>
    <m/>
    <m/>
    <s v="1086016960788217856"/>
    <m/>
    <b v="0"/>
    <n v="5"/>
    <s v=""/>
    <b v="0"/>
    <x v="0"/>
    <m/>
    <s v=""/>
    <b v="0"/>
    <n v="4"/>
    <s v=""/>
    <s v="Twitter Web Client"/>
    <b v="0"/>
    <s v="1086016960788217856"/>
    <s v="Tweet"/>
    <n v="0"/>
    <n v="0"/>
    <m/>
    <m/>
    <m/>
    <m/>
    <m/>
    <m/>
    <m/>
    <m/>
    <n v="1"/>
    <s v="10"/>
    <s v="10"/>
    <n v="1"/>
    <n v="6.666666666666667"/>
    <n v="0"/>
    <n v="0"/>
    <n v="0"/>
    <n v="0"/>
    <n v="14"/>
    <n v="93.33333333333333"/>
    <n v="15"/>
  </r>
  <r>
    <s v="kimberl87759219"/>
    <s v="https://pbs.twimg.com/media/DxjTJwjU8AEeg-q.jpg"/>
    <m/>
    <m/>
    <m/>
    <m/>
    <m/>
    <m/>
    <m/>
    <m/>
    <s v="No"/>
    <n v="128"/>
    <m/>
    <s v="mikequindazzi"/>
    <x v="0"/>
    <d v="2019-01-22T23:16:3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HMoxVQsOS9"/>
    <m/>
    <m/>
    <x v="9"/>
    <s v="https://pbs.twimg.com/media/DxjTJwjU8AEeg-q.jpg"/>
    <s v="https://pbs.twimg.com/media/DxjTJwjU8AEeg-q.jpg"/>
    <x v="124"/>
    <s v="https://twitter.com/#!/kimberl87759219/status/1087851545193009153"/>
    <m/>
    <m/>
    <s v="1087851545193009153"/>
    <m/>
    <b v="0"/>
    <n v="2"/>
    <s v=""/>
    <b v="0"/>
    <x v="0"/>
    <m/>
    <s v=""/>
    <b v="0"/>
    <n v="0"/>
    <s v=""/>
    <s v="Twitter Web Client"/>
    <b v="0"/>
    <s v="1087851545193009153"/>
    <s v="Tweet"/>
    <n v="0"/>
    <n v="0"/>
    <m/>
    <m/>
    <m/>
    <m/>
    <m/>
    <m/>
    <m/>
    <m/>
    <n v="1"/>
    <s v="11"/>
    <s v="11"/>
    <n v="0"/>
    <n v="0"/>
    <n v="0"/>
    <n v="0"/>
    <n v="0"/>
    <n v="0"/>
    <n v="29"/>
    <n v="100"/>
    <n v="29"/>
  </r>
  <r>
    <s v="harry_robots"/>
    <s v="https://pbs.twimg.com/media/DxjUwhUUcAEazaN.jpg"/>
    <m/>
    <m/>
    <m/>
    <m/>
    <m/>
    <m/>
    <m/>
    <m/>
    <s v="No"/>
    <n v="129"/>
    <m/>
    <s v="mi"/>
    <x v="0"/>
    <d v="2019-01-22T23:23: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yh8kmoozH"/>
    <m/>
    <m/>
    <x v="5"/>
    <s v="https://pbs.twimg.com/media/DxjUwhUUcAEazaN.jpg"/>
    <s v="https://pbs.twimg.com/media/DxjUwhUUcAEazaN.jpg"/>
    <x v="125"/>
    <s v="https://twitter.com/#!/harry_robots/status/1087853310344740864"/>
    <m/>
    <m/>
    <s v="1087853310344740864"/>
    <m/>
    <b v="0"/>
    <n v="3"/>
    <s v=""/>
    <b v="0"/>
    <x v="0"/>
    <m/>
    <s v=""/>
    <b v="0"/>
    <n v="0"/>
    <s v=""/>
    <s v="Twitter Web Client"/>
    <b v="0"/>
    <s v="1087853310344740864"/>
    <s v="Tweet"/>
    <n v="0"/>
    <n v="0"/>
    <m/>
    <m/>
    <m/>
    <m/>
    <m/>
    <m/>
    <m/>
    <m/>
    <n v="1"/>
    <s v="5"/>
    <s v="5"/>
    <n v="0"/>
    <n v="0"/>
    <n v="0"/>
    <n v="0"/>
    <n v="0"/>
    <n v="0"/>
    <n v="28"/>
    <n v="100"/>
    <n v="28"/>
  </r>
  <r>
    <s v="worldtrendsinfo"/>
    <s v="https://pbs.twimg.com/media/Dxl8hVqVAAEp8z8.jpg"/>
    <m/>
    <m/>
    <m/>
    <m/>
    <m/>
    <m/>
    <m/>
    <m/>
    <s v="No"/>
    <n v="130"/>
    <m/>
    <s v="mi"/>
    <x v="0"/>
    <d v="2019-01-23T11:36: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fqJgGMvd4"/>
    <m/>
    <m/>
    <x v="5"/>
    <s v="https://pbs.twimg.com/media/Dxl8hVqVAAEp8z8.jpg"/>
    <s v="https://pbs.twimg.com/media/Dxl8hVqVAAEp8z8.jpg"/>
    <x v="126"/>
    <s v="https://twitter.com/#!/worldtrendsinfo/status/1088037767383113729"/>
    <m/>
    <m/>
    <s v="1088037767383113729"/>
    <m/>
    <b v="0"/>
    <n v="10"/>
    <s v=""/>
    <b v="0"/>
    <x v="0"/>
    <m/>
    <s v=""/>
    <b v="0"/>
    <n v="2"/>
    <s v=""/>
    <s v="Twitter Web Client"/>
    <b v="0"/>
    <s v="1088037767383113729"/>
    <s v="Retweet"/>
    <n v="0"/>
    <n v="0"/>
    <m/>
    <m/>
    <m/>
    <m/>
    <m/>
    <m/>
    <m/>
    <m/>
    <n v="1"/>
    <s v="7"/>
    <s v="7"/>
    <n v="0"/>
    <n v="0"/>
    <n v="0"/>
    <n v="0"/>
    <n v="0"/>
    <n v="0"/>
    <n v="28"/>
    <n v="100"/>
    <n v="28"/>
  </r>
  <r>
    <s v="claire_harris82"/>
    <s v="https://pbs.twimg.com/media/Dxl9Xz2U8AAya3x.jpg"/>
    <m/>
    <m/>
    <m/>
    <m/>
    <m/>
    <m/>
    <m/>
    <m/>
    <s v="No"/>
    <n v="131"/>
    <m/>
    <s v="mikequindazzi"/>
    <x v="0"/>
    <d v="2019-01-23T11:40: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SmhTVVO6bh"/>
    <m/>
    <m/>
    <x v="9"/>
    <s v="https://pbs.twimg.com/media/Dxl9Xz2U8AAya3x.jpg"/>
    <s v="https://pbs.twimg.com/media/Dxl9Xz2U8AAya3x.jpg"/>
    <x v="127"/>
    <s v="https://twitter.com/#!/claire_harris82/status/1088038703186886656"/>
    <m/>
    <m/>
    <s v="1088038703186886656"/>
    <m/>
    <b v="0"/>
    <n v="7"/>
    <s v=""/>
    <b v="0"/>
    <x v="0"/>
    <m/>
    <s v=""/>
    <b v="0"/>
    <n v="4"/>
    <s v=""/>
    <s v="Twitter Web Client"/>
    <b v="0"/>
    <s v="1088038703186886656"/>
    <s v="Retweet"/>
    <n v="0"/>
    <n v="0"/>
    <m/>
    <m/>
    <m/>
    <m/>
    <m/>
    <m/>
    <m/>
    <m/>
    <n v="1"/>
    <s v="10"/>
    <s v="10"/>
    <n v="0"/>
    <n v="0"/>
    <n v="0"/>
    <n v="0"/>
    <n v="0"/>
    <n v="0"/>
    <n v="29"/>
    <n v="100"/>
    <n v="29"/>
  </r>
  <r>
    <s v="alison_iot"/>
    <s v="https://pbs.twimg.com/media/DxmTRFOUYAApJP7.jpg"/>
    <m/>
    <m/>
    <m/>
    <m/>
    <m/>
    <m/>
    <m/>
    <m/>
    <s v="No"/>
    <n v="132"/>
    <m/>
    <s v="darshan_h_sheth"/>
    <x v="0"/>
    <d v="2019-01-23T13:15:55.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8Tf2NoJwMA"/>
    <m/>
    <m/>
    <x v="10"/>
    <s v="https://pbs.twimg.com/media/DxmTRFOUYAApJP7.jpg"/>
    <s v="https://pbs.twimg.com/media/DxmTRFOUYAApJP7.jpg"/>
    <x v="128"/>
    <s v="https://twitter.com/#!/alison_iot/status/1088062777254531073"/>
    <m/>
    <m/>
    <s v="1088062777254531073"/>
    <m/>
    <b v="0"/>
    <n v="6"/>
    <s v=""/>
    <b v="0"/>
    <x v="0"/>
    <m/>
    <s v=""/>
    <b v="0"/>
    <n v="4"/>
    <s v=""/>
    <s v="Twitter Web Client"/>
    <b v="0"/>
    <s v="1088062777254531073"/>
    <s v="Retweet"/>
    <n v="0"/>
    <n v="0"/>
    <m/>
    <m/>
    <m/>
    <m/>
    <m/>
    <m/>
    <m/>
    <m/>
    <n v="1"/>
    <s v="2"/>
    <s v="2"/>
    <n v="0"/>
    <n v="0"/>
    <n v="0"/>
    <n v="0"/>
    <n v="0"/>
    <n v="0"/>
    <n v="38"/>
    <n v="100"/>
    <n v="38"/>
  </r>
  <r>
    <s v="terence_mills"/>
    <s v="https://pbs.twimg.com/media/DxnHIMTW0AAt95K.jpg"/>
    <m/>
    <m/>
    <m/>
    <m/>
    <m/>
    <m/>
    <m/>
    <m/>
    <s v="No"/>
    <n v="133"/>
    <m/>
    <s v="crowdcween"/>
    <x v="0"/>
    <d v="2019-01-23T17:02:14.000"/>
    <s v="Facebook backs Institute for Ethics in Artificial Intelligence with $7.5 million_x000a_ _x000a_#AI #AIio #BigData #ML #NLU #Iot https://t.co/zygnyrXsRA_x000a__x000a_CC:     @nodexl   @pbouillaud   @PatrickGunz_CH   @pmddomingos   @pierrepinna   @RebekahRadice   @CrowdCween https://t.co/eDNcsrRbXa"/>
    <s v="https://www.forbes.com/sites/samshead/2019/01/20/facebook-backs-university-ai-ethics-institute-with-7-5-million/#4d105fa31508"/>
    <s v="forbes.com"/>
    <x v="38"/>
    <s v="https://pbs.twimg.com/media/DxnHIMTW0AAt95K.jpg"/>
    <s v="https://pbs.twimg.com/media/DxnHIMTW0AAt95K.jpg"/>
    <x v="129"/>
    <s v="https://twitter.com/#!/terence_mills/status/1088119730181992449"/>
    <m/>
    <m/>
    <s v="1088119730181992449"/>
    <m/>
    <b v="0"/>
    <n v="16"/>
    <s v=""/>
    <b v="0"/>
    <x v="0"/>
    <m/>
    <s v=""/>
    <b v="0"/>
    <n v="14"/>
    <s v=""/>
    <s v="Hootsuite Inc."/>
    <b v="0"/>
    <s v="1088119730181992449"/>
    <s v="Retweet"/>
    <n v="0"/>
    <n v="0"/>
    <m/>
    <m/>
    <m/>
    <m/>
    <m/>
    <m/>
    <m/>
    <m/>
    <n v="1"/>
    <s v="18"/>
    <s v="18"/>
    <n v="1"/>
    <n v="3.8461538461538463"/>
    <n v="0"/>
    <n v="0"/>
    <n v="0"/>
    <n v="0"/>
    <n v="25"/>
    <n v="96.15384615384616"/>
    <n v="26"/>
  </r>
  <r>
    <s v="softnet_search"/>
    <s v="https://pbs.twimg.com/media/Dxnj_SgV4AAJ7k1.jpg"/>
    <m/>
    <m/>
    <m/>
    <m/>
    <m/>
    <m/>
    <m/>
    <m/>
    <s v="No"/>
    <n v="134"/>
    <m/>
    <s v="mi"/>
    <x v="0"/>
    <d v="2019-01-23T19:08:3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ChhepASnq9"/>
    <m/>
    <m/>
    <x v="5"/>
    <s v="https://pbs.twimg.com/media/Dxnj_SgV4AAJ7k1.jpg"/>
    <s v="https://pbs.twimg.com/media/Dxnj_SgV4AAJ7k1.jpg"/>
    <x v="130"/>
    <s v="https://twitter.com/#!/softnet_search/status/1088151531117895680"/>
    <m/>
    <m/>
    <s v="1088151531117895680"/>
    <m/>
    <b v="0"/>
    <n v="10"/>
    <s v=""/>
    <b v="0"/>
    <x v="0"/>
    <m/>
    <s v=""/>
    <b v="0"/>
    <n v="11"/>
    <s v=""/>
    <s v="Twitter Web Client"/>
    <b v="0"/>
    <s v="1088151531117895680"/>
    <s v="Tweet"/>
    <n v="0"/>
    <n v="0"/>
    <m/>
    <m/>
    <m/>
    <m/>
    <m/>
    <m/>
    <m/>
    <m/>
    <n v="1"/>
    <s v="8"/>
    <s v="8"/>
    <n v="0"/>
    <n v="0"/>
    <n v="0"/>
    <n v="0"/>
    <n v="0"/>
    <n v="0"/>
    <n v="28"/>
    <n v="100"/>
    <n v="28"/>
  </r>
  <r>
    <s v="hudson_chatbots"/>
    <s v="https://pbs.twimg.com/media/DxnkcKZU0AAl8DT.jpg"/>
    <m/>
    <m/>
    <m/>
    <m/>
    <m/>
    <m/>
    <m/>
    <m/>
    <s v="No"/>
    <n v="135"/>
    <m/>
    <s v="mi"/>
    <x v="0"/>
    <d v="2019-01-23T19:10:3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zpZSB4uIv"/>
    <m/>
    <m/>
    <x v="5"/>
    <s v="https://pbs.twimg.com/media/DxnkcKZU0AAl8DT.jpg"/>
    <s v="https://pbs.twimg.com/media/DxnkcKZU0AAl8DT.jpg"/>
    <x v="131"/>
    <s v="https://twitter.com/#!/hudson_chatbots/status/1088152025689251840"/>
    <m/>
    <m/>
    <s v="1088152025689251840"/>
    <m/>
    <b v="0"/>
    <n v="12"/>
    <s v=""/>
    <b v="0"/>
    <x v="0"/>
    <m/>
    <s v=""/>
    <b v="0"/>
    <n v="11"/>
    <s v=""/>
    <s v="Twitter Web Client"/>
    <b v="0"/>
    <s v="1088152025689251840"/>
    <s v="Tweet"/>
    <n v="0"/>
    <n v="0"/>
    <m/>
    <m/>
    <m/>
    <m/>
    <m/>
    <m/>
    <m/>
    <m/>
    <n v="1"/>
    <s v="1"/>
    <s v="1"/>
    <n v="0"/>
    <n v="0"/>
    <n v="0"/>
    <n v="0"/>
    <n v="0"/>
    <n v="0"/>
    <n v="28"/>
    <n v="100"/>
    <n v="28"/>
  </r>
  <r>
    <s v="bigdata_joe"/>
    <s v="https://pbs.twimg.com/media/Dxnl6r-UUAAV8RA.jpg"/>
    <m/>
    <m/>
    <m/>
    <m/>
    <m/>
    <m/>
    <m/>
    <m/>
    <s v="No"/>
    <n v="136"/>
    <m/>
    <s v="mi"/>
    <x v="0"/>
    <d v="2019-01-23T19:17: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VutM8HxQA"/>
    <m/>
    <m/>
    <x v="5"/>
    <s v="https://pbs.twimg.com/media/Dxnl6r-UUAAV8RA.jpg"/>
    <s v="https://pbs.twimg.com/media/Dxnl6r-UUAAV8RA.jpg"/>
    <x v="132"/>
    <s v="https://twitter.com/#!/bigdata_joe/status/1088153650432696320"/>
    <m/>
    <m/>
    <s v="1088153650432696320"/>
    <m/>
    <b v="0"/>
    <n v="8"/>
    <s v=""/>
    <b v="0"/>
    <x v="0"/>
    <m/>
    <s v=""/>
    <b v="0"/>
    <n v="3"/>
    <s v=""/>
    <s v="Twitter Web Client"/>
    <b v="0"/>
    <s v="1088153650432696320"/>
    <s v="Tweet"/>
    <n v="0"/>
    <n v="0"/>
    <m/>
    <m/>
    <m/>
    <m/>
    <m/>
    <m/>
    <m/>
    <m/>
    <n v="1"/>
    <s v="4"/>
    <s v="4"/>
    <n v="0"/>
    <n v="0"/>
    <n v="0"/>
    <n v="0"/>
    <n v="0"/>
    <n v="0"/>
    <n v="28"/>
    <n v="100"/>
    <n v="28"/>
  </r>
  <r>
    <s v="hudson_chatbots"/>
    <s v="https://pbs.twimg.com/media/DxnYCCLUcAAXlll.jpg"/>
    <m/>
    <m/>
    <m/>
    <m/>
    <m/>
    <m/>
    <m/>
    <m/>
    <s v="No"/>
    <n v="137"/>
    <m/>
    <s v="mikequindazzi"/>
    <x v="0"/>
    <d v="2019-01-23T18:16:22.000"/>
    <s v="RT @mas06706465: RT @PD_MobileApps: 6 Types of Twitter Social Media Networks [#INFOGRAPHICS] _x000a_by @nodexl |_x000a__x000a_#IoT #InternetOfThings #DigitalMarketing #BigData #Analytics #DataScience #DataScientists #SocialNetworks #RT _x000a__x000a_Cc: @MikeQuindazzi CC @mikequindaz… https://t.co/t75rm6Uss0"/>
    <m/>
    <m/>
    <x v="16"/>
    <s v="https://pbs.twimg.com/media/DxnYCCLUcAAXlll.jpg"/>
    <s v="https://pbs.twimg.com/media/DxnYCCLUcAAXlll.jpg"/>
    <x v="133"/>
    <s v="https://twitter.com/#!/hudson_chatbots/status/1088138383992320001"/>
    <m/>
    <m/>
    <s v="1088138383992320001"/>
    <m/>
    <b v="0"/>
    <n v="8"/>
    <s v=""/>
    <b v="0"/>
    <x v="0"/>
    <m/>
    <s v=""/>
    <b v="0"/>
    <n v="7"/>
    <s v=""/>
    <s v="Twitter Web Client"/>
    <b v="0"/>
    <s v="1088138383992320001"/>
    <s v="Tweet"/>
    <n v="0"/>
    <n v="0"/>
    <m/>
    <m/>
    <m/>
    <m/>
    <m/>
    <m/>
    <m/>
    <m/>
    <n v="1"/>
    <s v="1"/>
    <s v="1"/>
    <n v="0"/>
    <n v="0"/>
    <n v="0"/>
    <n v="0"/>
    <n v="0"/>
    <n v="0"/>
    <n v="27"/>
    <n v="100"/>
    <n v="27"/>
  </r>
  <r>
    <s v="pd_mobileapps"/>
    <s v="https://pbs.twimg.com/media/DxogypqUYAAbWEM.jpg"/>
    <m/>
    <m/>
    <m/>
    <m/>
    <m/>
    <m/>
    <m/>
    <m/>
    <s v="No"/>
    <n v="138"/>
    <m/>
    <s v="mi"/>
    <x v="0"/>
    <d v="2019-01-23T23:34:1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V5iAWFUO5"/>
    <m/>
    <m/>
    <x v="5"/>
    <s v="https://pbs.twimg.com/media/DxogypqUYAAbWEM.jpg"/>
    <s v="https://pbs.twimg.com/media/DxogypqUYAAbWEM.jpg"/>
    <x v="134"/>
    <s v="https://twitter.com/#!/pd_mobileapps/status/1088218383827398656"/>
    <m/>
    <m/>
    <s v="1088218383827398656"/>
    <m/>
    <b v="0"/>
    <n v="0"/>
    <s v=""/>
    <b v="0"/>
    <x v="0"/>
    <m/>
    <s v=""/>
    <b v="0"/>
    <n v="0"/>
    <s v=""/>
    <s v="Twitter Web Client"/>
    <b v="0"/>
    <s v="1088218383827398656"/>
    <s v="Tweet"/>
    <n v="0"/>
    <n v="0"/>
    <m/>
    <m/>
    <m/>
    <m/>
    <m/>
    <m/>
    <m/>
    <m/>
    <n v="1"/>
    <s v="12"/>
    <s v="12"/>
    <n v="0"/>
    <n v="0"/>
    <n v="0"/>
    <n v="0"/>
    <n v="0"/>
    <n v="0"/>
    <n v="28"/>
    <n v="100"/>
    <n v="28"/>
  </r>
  <r>
    <s v="worldtrendsinfo"/>
    <s v="https://pbs.twimg.com/media/DxOLfTAUYAIwsrZ.jpg"/>
    <m/>
    <m/>
    <m/>
    <m/>
    <m/>
    <m/>
    <m/>
    <m/>
    <s v="No"/>
    <n v="139"/>
    <m/>
    <s v="mi"/>
    <x v="0"/>
    <d v="2019-01-18T20:51:0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CjaRATRawd"/>
    <m/>
    <m/>
    <x v="5"/>
    <s v="https://pbs.twimg.com/media/DxOLfTAUYAIwsrZ.jpg"/>
    <s v="https://pbs.twimg.com/media/DxOLfTAUYAIwsrZ.jpg"/>
    <x v="135"/>
    <s v="https://twitter.com/#!/worldtrendsinfo/status/1086365374914822145"/>
    <m/>
    <m/>
    <s v="1086365374914822145"/>
    <m/>
    <b v="0"/>
    <n v="5"/>
    <s v=""/>
    <b v="0"/>
    <x v="0"/>
    <m/>
    <s v=""/>
    <b v="0"/>
    <n v="3"/>
    <s v=""/>
    <s v="Twitter Web Client"/>
    <b v="0"/>
    <s v="1086365374914822145"/>
    <s v="Tweet"/>
    <n v="0"/>
    <n v="0"/>
    <m/>
    <m/>
    <m/>
    <m/>
    <m/>
    <m/>
    <m/>
    <m/>
    <n v="1"/>
    <s v="7"/>
    <s v="7"/>
    <n v="0"/>
    <n v="0"/>
    <n v="0"/>
    <n v="0"/>
    <n v="0"/>
    <n v="0"/>
    <n v="28"/>
    <n v="100"/>
    <n v="28"/>
  </r>
  <r>
    <s v="theiotwarehouse"/>
    <s v="https://pbs.twimg.com/media/DxoLhFJX0AAir-l.jpg"/>
    <m/>
    <m/>
    <m/>
    <m/>
    <m/>
    <m/>
    <m/>
    <m/>
    <s v="No"/>
    <n v="140"/>
    <m/>
    <s v="theiotwarehouse"/>
    <x v="1"/>
    <d v="2019-01-24T08:00:16.000"/>
    <s v="RT MikeQuindazzi: 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 https://t.co/ibDXtyqbwc"/>
    <m/>
    <m/>
    <x v="39"/>
    <s v="https://pbs.twimg.com/media/DxoLhFJX0AAir-l.jpg"/>
    <s v="https://pbs.twimg.com/media/DxoLhFJX0AAir-l.jpg"/>
    <x v="136"/>
    <s v="https://twitter.com/#!/theiotwarehouse/status/1088345727812726784"/>
    <m/>
    <m/>
    <s v="1088345727812726784"/>
    <m/>
    <b v="0"/>
    <n v="7"/>
    <s v=""/>
    <b v="0"/>
    <x v="4"/>
    <m/>
    <s v=""/>
    <b v="0"/>
    <n v="0"/>
    <s v=""/>
    <s v="IFTTT"/>
    <b v="0"/>
    <s v="1088345727812726784"/>
    <s v="Tweet"/>
    <n v="0"/>
    <n v="0"/>
    <m/>
    <m/>
    <m/>
    <m/>
    <m/>
    <m/>
    <m/>
    <m/>
    <n v="2"/>
    <s v="22"/>
    <s v="22"/>
    <n v="2"/>
    <n v="7.6923076923076925"/>
    <n v="0"/>
    <n v="0"/>
    <n v="0"/>
    <n v="0"/>
    <n v="24"/>
    <n v="92.3076923076923"/>
    <n v="26"/>
  </r>
  <r>
    <s v="mikequindazzi"/>
    <s v="https://pbs.twimg.com/media/DxoLhFJX0AAir-l.jpg"/>
    <m/>
    <m/>
    <m/>
    <m/>
    <m/>
    <m/>
    <m/>
    <m/>
    <s v="No"/>
    <n v="141"/>
    <m/>
    <s v="dbrainio"/>
    <x v="0"/>
    <d v="2019-01-23T22:01:0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vG9ajsHPQW https://t.co/EsA26VPmAO"/>
    <s v="https://nodexlgraphgallery.org/Pages/Graph.aspx?graphID=145506"/>
    <s v="nodexlgraphgallery.org"/>
    <x v="39"/>
    <s v="https://pbs.twimg.com/media/DxoLhFJX0AAir-l.jpg"/>
    <s v="https://pbs.twimg.com/media/DxoLhFJX0AAir-l.jpg"/>
    <x v="137"/>
    <s v="https://twitter.com/#!/mikequindazzi/status/1088194925227900930"/>
    <m/>
    <m/>
    <s v="1088194925227900930"/>
    <m/>
    <b v="0"/>
    <n v="20"/>
    <s v=""/>
    <b v="0"/>
    <x v="0"/>
    <m/>
    <s v=""/>
    <b v="0"/>
    <n v="26"/>
    <s v=""/>
    <s v="Buffer"/>
    <b v="0"/>
    <s v="1088194925227900930"/>
    <s v="Tweet"/>
    <n v="0"/>
    <n v="0"/>
    <m/>
    <m/>
    <m/>
    <m/>
    <m/>
    <m/>
    <m/>
    <m/>
    <n v="1"/>
    <s v="22"/>
    <s v="22"/>
    <n v="2"/>
    <n v="8.333333333333334"/>
    <n v="0"/>
    <n v="0"/>
    <n v="0"/>
    <n v="0"/>
    <n v="22"/>
    <n v="91.66666666666667"/>
    <n v="24"/>
  </r>
  <r>
    <s v="girardmaxime33"/>
    <s v="https://pbs.twimg.com/media/DxoLhFJX0AAir-l.jpg"/>
    <m/>
    <m/>
    <m/>
    <m/>
    <m/>
    <m/>
    <m/>
    <m/>
    <s v="No"/>
    <n v="142"/>
    <m/>
    <s v="girardmaxime33"/>
    <x v="1"/>
    <d v="2019-01-23T22:12:2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7YnZvQ9c2R https://t.co/qoIFGPTSeH"/>
    <s v="https://nodexlgraphgallery.org/Pages/Graph.aspx?graphID=145506"/>
    <s v="nodexlgraphgallery.org"/>
    <x v="39"/>
    <s v="https://pbs.twimg.com/media/DxoLhFJX0AAir-l.jpg"/>
    <s v="https://pbs.twimg.com/media/DxoLhFJX0AAir-l.jpg"/>
    <x v="138"/>
    <s v="https://twitter.com/#!/girardmaxime33/status/1088197777056825345"/>
    <m/>
    <m/>
    <s v="1088197777056825345"/>
    <m/>
    <b v="0"/>
    <n v="0"/>
    <s v=""/>
    <b v="0"/>
    <x v="4"/>
    <m/>
    <s v=""/>
    <b v="0"/>
    <n v="1"/>
    <s v=""/>
    <s v="IFTTT"/>
    <b v="0"/>
    <s v="1088197777056825345"/>
    <s v="Tweet"/>
    <n v="0"/>
    <n v="0"/>
    <m/>
    <m/>
    <m/>
    <m/>
    <m/>
    <m/>
    <m/>
    <m/>
    <n v="1"/>
    <s v="22"/>
    <s v="22"/>
    <n v="2"/>
    <n v="8.333333333333334"/>
    <n v="0"/>
    <n v="0"/>
    <n v="0"/>
    <n v="0"/>
    <n v="22"/>
    <n v="91.66666666666667"/>
    <n v="24"/>
  </r>
  <r>
    <s v="theiotwarehouse"/>
    <s v="https://pbs.twimg.com/media/DxoLhFJX0AAir-l.jpg"/>
    <m/>
    <m/>
    <m/>
    <m/>
    <m/>
    <m/>
    <m/>
    <m/>
    <s v="No"/>
    <n v="143"/>
    <m/>
    <s v="theiotwarehouse"/>
    <x v="1"/>
    <d v="2019-01-24T08:00:12.000"/>
    <s v="Top #ArtificialIntelligence or #AI Influencers_x000a_ronald_vanloon_x000a_evankirstel_x000a_mikequindazzi_x000a_tsundu_mak_x000a_ibmwatson_x000a_ipfconline1_x000a_alevergara78_x000a_kirkdborne_x000a_dbrainio_x000a_antgrasso_x000a__x000a_Top Hashtags:_x000a_#ai_x000a_#machinelearning_x000a_#iot_x000a_#bigdata_x000a_ via nodexl link https://t.co/DzBqLlt1zu https://t.co/ibDXtyqbwc"/>
    <s v="https://nodexlgraphgallery.org/Pages/Graph.aspx?graphID=145506"/>
    <s v="nodexlgraphgallery.org"/>
    <x v="39"/>
    <s v="https://pbs.twimg.com/media/DxoLhFJX0AAir-l.jpg"/>
    <s v="https://pbs.twimg.com/media/DxoLhFJX0AAir-l.jpg"/>
    <x v="139"/>
    <s v="https://twitter.com/#!/theiotwarehouse/status/1088345710599245824"/>
    <m/>
    <m/>
    <s v="1088345710599245824"/>
    <m/>
    <b v="0"/>
    <n v="5"/>
    <s v=""/>
    <b v="0"/>
    <x v="4"/>
    <m/>
    <s v=""/>
    <b v="0"/>
    <n v="0"/>
    <s v=""/>
    <s v="IFTTT"/>
    <b v="0"/>
    <s v="1088345710599245824"/>
    <s v="Tweet"/>
    <n v="0"/>
    <n v="0"/>
    <m/>
    <m/>
    <m/>
    <m/>
    <m/>
    <m/>
    <m/>
    <m/>
    <n v="2"/>
    <s v="22"/>
    <s v="22"/>
    <n v="2"/>
    <n v="8.333333333333334"/>
    <n v="0"/>
    <n v="0"/>
    <n v="0"/>
    <n v="0"/>
    <n v="22"/>
    <n v="91.66666666666667"/>
    <n v="24"/>
  </r>
  <r>
    <s v="kimberl87759219"/>
    <s v="https://pbs.twimg.com/media/DxoMBATVAAAlxEa.jpg"/>
    <m/>
    <m/>
    <m/>
    <m/>
    <m/>
    <m/>
    <m/>
    <m/>
    <s v="No"/>
    <n v="144"/>
    <m/>
    <s v="mikequindazzi"/>
    <x v="0"/>
    <d v="2019-01-23T22:03:2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mEGHJqCbn"/>
    <m/>
    <m/>
    <x v="9"/>
    <s v="https://pbs.twimg.com/media/DxoMBATVAAAlxEa.jpg"/>
    <s v="https://pbs.twimg.com/media/DxoMBATVAAAlxEa.jpg"/>
    <x v="140"/>
    <s v="https://twitter.com/#!/kimberl87759219/status/1088195541958356992"/>
    <m/>
    <m/>
    <s v="1088195541958356992"/>
    <m/>
    <b v="0"/>
    <n v="0"/>
    <s v=""/>
    <b v="0"/>
    <x v="0"/>
    <m/>
    <s v=""/>
    <b v="0"/>
    <n v="0"/>
    <s v=""/>
    <s v="Twitter Web Client"/>
    <b v="0"/>
    <s v="1088195541958356992"/>
    <s v="Tweet"/>
    <n v="0"/>
    <n v="0"/>
    <m/>
    <m/>
    <m/>
    <m/>
    <m/>
    <m/>
    <m/>
    <m/>
    <n v="1"/>
    <s v="11"/>
    <s v="11"/>
    <n v="0"/>
    <n v="0"/>
    <n v="0"/>
    <n v="0"/>
    <n v="0"/>
    <n v="0"/>
    <n v="29"/>
    <n v="100"/>
    <n v="29"/>
  </r>
  <r>
    <s v="softnet_search"/>
    <s v="https://pbs.twimg.com/media/DxOO69OVsAAhfdx.jpg"/>
    <m/>
    <m/>
    <m/>
    <m/>
    <m/>
    <m/>
    <m/>
    <m/>
    <s v="No"/>
    <n v="145"/>
    <m/>
    <s v="mi"/>
    <x v="0"/>
    <d v="2019-01-18T21:06: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F70k1etu2"/>
    <m/>
    <m/>
    <x v="5"/>
    <s v="https://pbs.twimg.com/media/DxOO69OVsAAhfdx.jpg"/>
    <s v="https://pbs.twimg.com/media/DxOO69OVsAAhfdx.jpg"/>
    <x v="141"/>
    <s v="https://twitter.com/#!/softnet_search/status/1086369146634289152"/>
    <m/>
    <m/>
    <s v="1086369146634289152"/>
    <m/>
    <b v="0"/>
    <n v="10"/>
    <s v=""/>
    <b v="0"/>
    <x v="0"/>
    <m/>
    <s v=""/>
    <b v="0"/>
    <n v="3"/>
    <s v=""/>
    <s v="Twitter Web Client"/>
    <b v="0"/>
    <s v="1086369146634289152"/>
    <s v="Tweet"/>
    <n v="0"/>
    <n v="0"/>
    <m/>
    <m/>
    <m/>
    <m/>
    <m/>
    <m/>
    <m/>
    <m/>
    <n v="1"/>
    <s v="8"/>
    <s v="8"/>
    <n v="0"/>
    <n v="0"/>
    <n v="0"/>
    <n v="0"/>
    <n v="0"/>
    <n v="0"/>
    <n v="28"/>
    <n v="100"/>
    <n v="28"/>
  </r>
  <r>
    <s v="harry_robots"/>
    <s v="https://pbs.twimg.com/media/DxOqawzVYAAu3_Q.jpg"/>
    <m/>
    <m/>
    <m/>
    <m/>
    <m/>
    <m/>
    <m/>
    <m/>
    <s v="No"/>
    <n v="146"/>
    <m/>
    <s v="mi"/>
    <x v="0"/>
    <d v="2019-01-18T23:06:1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tQyAcK42hO"/>
    <m/>
    <m/>
    <x v="19"/>
    <s v="https://pbs.twimg.com/media/DxOqawzVYAAu3_Q.jpg"/>
    <s v="https://pbs.twimg.com/media/DxOqawzVYAAu3_Q.jpg"/>
    <x v="142"/>
    <s v="https://twitter.com/#!/harry_robots/status/1086399381895434240"/>
    <m/>
    <m/>
    <s v="1086399381895434240"/>
    <m/>
    <b v="0"/>
    <n v="4"/>
    <s v=""/>
    <b v="0"/>
    <x v="0"/>
    <m/>
    <s v=""/>
    <b v="0"/>
    <n v="0"/>
    <s v=""/>
    <s v="Twitter Web Client"/>
    <b v="0"/>
    <s v="1086399381895434240"/>
    <s v="Tweet"/>
    <n v="0"/>
    <n v="0"/>
    <m/>
    <m/>
    <m/>
    <m/>
    <m/>
    <m/>
    <m/>
    <m/>
    <n v="1"/>
    <s v="5"/>
    <s v="5"/>
    <n v="0"/>
    <n v="0"/>
    <n v="0"/>
    <n v="0"/>
    <n v="0"/>
    <n v="0"/>
    <n v="30"/>
    <n v="100"/>
    <n v="30"/>
  </r>
  <r>
    <s v="angelhealthtech"/>
    <s v="https://pbs.twimg.com/media/DxpBLESUcAAtCW9.jpg"/>
    <m/>
    <m/>
    <m/>
    <m/>
    <m/>
    <m/>
    <m/>
    <m/>
    <s v="No"/>
    <n v="147"/>
    <m/>
    <s v="sarahetodd"/>
    <x v="0"/>
    <d v="2019-01-24T01:55:44.000"/>
    <s v="Buddha via @MikeQuindazzi_x000a__x000a_Have a great day: @GrowUrStartup @nodexl @alvinfoo @sbmeunier @haydentiff @AndreaSDPiazza @Sarahetodd https://t.co/Q5TQjPmUfF"/>
    <m/>
    <m/>
    <x v="0"/>
    <s v="https://pbs.twimg.com/media/DxpBLESUcAAtCW9.jpg"/>
    <s v="https://pbs.twimg.com/media/DxpBLESUcAAtCW9.jpg"/>
    <x v="143"/>
    <s v="https://twitter.com/#!/angelhealthtech/status/1088253988498075648"/>
    <m/>
    <m/>
    <s v="1088253988498075648"/>
    <m/>
    <b v="0"/>
    <n v="0"/>
    <s v=""/>
    <b v="0"/>
    <x v="0"/>
    <m/>
    <s v=""/>
    <b v="0"/>
    <n v="0"/>
    <s v=""/>
    <s v="Twitter Web Client"/>
    <b v="0"/>
    <s v="1088253988498075648"/>
    <s v="Tweet"/>
    <n v="0"/>
    <n v="0"/>
    <m/>
    <m/>
    <m/>
    <m/>
    <m/>
    <m/>
    <m/>
    <m/>
    <n v="1"/>
    <s v="14"/>
    <s v="14"/>
    <n v="1"/>
    <n v="7.142857142857143"/>
    <n v="0"/>
    <n v="0"/>
    <n v="0"/>
    <n v="0"/>
    <n v="13"/>
    <n v="92.85714285714286"/>
    <n v="14"/>
  </r>
  <r>
    <s v="chengningy"/>
    <s v="https://pbs.twimg.com/media/DxPQngjU8AAoAnO.jpg"/>
    <m/>
    <m/>
    <m/>
    <m/>
    <m/>
    <m/>
    <m/>
    <m/>
    <s v="No"/>
    <n v="148"/>
    <m/>
    <s v="guangshuoniu"/>
    <x v="0"/>
    <d v="2019-01-19T01:52:50.000"/>
    <s v="#hkumsba#hkuisad useful link to do words analysis~_x000a_https://t.co/FgciZ6WoP9  you can use this to create great plots~@brainsparkz @JunxueZ @zengzeng688 @YiqunLi3 @GuangshuoNiu @NodeXL_Mktng https://t.co/oH9yMDTQwy"/>
    <s v="https://wordart.com/create"/>
    <s v="wordart.com"/>
    <x v="0"/>
    <s v="https://pbs.twimg.com/media/DxPQngjU8AAoAnO.jpg"/>
    <s v="https://pbs.twimg.com/media/DxPQngjU8AAoAnO.jpg"/>
    <x v="144"/>
    <s v="https://twitter.com/#!/chengningy/status/1086441320317472769"/>
    <m/>
    <m/>
    <s v="1086441320317472769"/>
    <m/>
    <b v="0"/>
    <n v="0"/>
    <s v=""/>
    <b v="0"/>
    <x v="0"/>
    <m/>
    <s v=""/>
    <b v="0"/>
    <n v="0"/>
    <s v=""/>
    <s v="Twitter Web Client"/>
    <b v="0"/>
    <s v="1086441320317472769"/>
    <s v="Tweet"/>
    <n v="0"/>
    <n v="0"/>
    <m/>
    <m/>
    <m/>
    <m/>
    <m/>
    <m/>
    <m/>
    <m/>
    <n v="1"/>
    <s v="44"/>
    <s v="44"/>
    <n v="2"/>
    <n v="9.090909090909092"/>
    <n v="0"/>
    <n v="0"/>
    <n v="0"/>
    <n v="0"/>
    <n v="20"/>
    <n v="90.9090909090909"/>
    <n v="22"/>
  </r>
  <r>
    <s v="alison_iot"/>
    <s v="https://pbs.twimg.com/media/DxprEKTU8AECPJV.jpg"/>
    <m/>
    <m/>
    <m/>
    <m/>
    <m/>
    <m/>
    <m/>
    <m/>
    <s v="No"/>
    <n v="149"/>
    <m/>
    <s v="mi"/>
    <x v="0"/>
    <d v="2019-01-24T04:58: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1eXnU5sx7j"/>
    <m/>
    <m/>
    <x v="19"/>
    <s v="https://pbs.twimg.com/media/DxprEKTU8AECPJV.jpg"/>
    <s v="https://pbs.twimg.com/media/DxprEKTU8AECPJV.jpg"/>
    <x v="145"/>
    <s v="https://twitter.com/#!/alison_iot/status/1088300049358938112"/>
    <m/>
    <m/>
    <s v="1088300049358938112"/>
    <m/>
    <b v="0"/>
    <n v="5"/>
    <s v=""/>
    <b v="0"/>
    <x v="0"/>
    <m/>
    <s v=""/>
    <b v="0"/>
    <n v="2"/>
    <s v=""/>
    <s v="Twitter Web Client"/>
    <b v="0"/>
    <s v="1088300049358938112"/>
    <s v="Tweet"/>
    <n v="0"/>
    <n v="0"/>
    <m/>
    <m/>
    <m/>
    <m/>
    <m/>
    <m/>
    <m/>
    <m/>
    <n v="1"/>
    <s v="2"/>
    <s v="2"/>
    <n v="0"/>
    <n v="0"/>
    <n v="0"/>
    <n v="0"/>
    <n v="0"/>
    <n v="0"/>
    <n v="30"/>
    <n v="100"/>
    <n v="30"/>
  </r>
  <r>
    <s v="chenxiaoyan17"/>
    <s v="https://pbs.twimg.com/media/DxPwC9jVYAA8gVH.jpg"/>
    <m/>
    <m/>
    <m/>
    <m/>
    <m/>
    <m/>
    <m/>
    <m/>
    <s v="No"/>
    <n v="150"/>
    <m/>
    <s v="m_i_ananse"/>
    <x v="0"/>
    <d v="2019-01-19T04:13:56.000"/>
    <s v="RT @gabrielacmourao: Twitter analysis using #NodeXL #hkumsba _x000a_@ChenXiaoyan17 @M_I_Ananse https://t.co/xrWQtTkPnx"/>
    <m/>
    <m/>
    <x v="40"/>
    <s v="https://pbs.twimg.com/media/DxPwC9jVYAA8gVH.jpg"/>
    <s v="https://pbs.twimg.com/media/DxPwC9jVYAA8gVH.jpg"/>
    <x v="146"/>
    <s v="https://twitter.com/#!/chenxiaoyan17/status/1086476831069331456"/>
    <m/>
    <m/>
    <s v="1086476831069331456"/>
    <m/>
    <b v="0"/>
    <n v="0"/>
    <s v=""/>
    <b v="0"/>
    <x v="0"/>
    <m/>
    <s v=""/>
    <b v="0"/>
    <n v="0"/>
    <s v="1086475875070074880"/>
    <s v="Twitter for iPhone"/>
    <b v="0"/>
    <s v="1086475875070074880"/>
    <s v="Tweet"/>
    <n v="0"/>
    <n v="0"/>
    <m/>
    <m/>
    <m/>
    <m/>
    <m/>
    <m/>
    <m/>
    <m/>
    <n v="1"/>
    <s v="21"/>
    <s v="21"/>
    <n v="0"/>
    <n v="0"/>
    <n v="0"/>
    <n v="0"/>
    <n v="0"/>
    <n v="0"/>
    <n v="9"/>
    <n v="100"/>
    <n v="9"/>
  </r>
  <r>
    <s v="m_i_ananse"/>
    <s v="https://pbs.twimg.com/media/DxPwC9jVYAA8gVH.jpg"/>
    <m/>
    <m/>
    <m/>
    <m/>
    <m/>
    <m/>
    <m/>
    <m/>
    <s v="No"/>
    <n v="151"/>
    <m/>
    <s v="chenxiaoyan17"/>
    <x v="0"/>
    <d v="2019-01-19T06:31:42.000"/>
    <s v="RT @gabrielacmourao: Twitter analysis using #NodeXL #hkumsba _x000a_@ChenXiaoyan17 @M_I_Ananse https://t.co/xrWQtTkPnx"/>
    <m/>
    <m/>
    <x v="40"/>
    <s v="https://pbs.twimg.com/media/DxPwC9jVYAA8gVH.jpg"/>
    <s v="https://pbs.twimg.com/media/DxPwC9jVYAA8gVH.jpg"/>
    <x v="147"/>
    <s v="https://twitter.com/#!/m_i_ananse/status/1086511497713311744"/>
    <m/>
    <m/>
    <s v="1086511497713311744"/>
    <m/>
    <b v="0"/>
    <n v="0"/>
    <s v=""/>
    <b v="0"/>
    <x v="0"/>
    <m/>
    <s v=""/>
    <b v="0"/>
    <n v="0"/>
    <s v="1086475875070074880"/>
    <s v="Twitter for iPhone"/>
    <b v="0"/>
    <s v="1086475875070074880"/>
    <s v="Tweet"/>
    <n v="0"/>
    <n v="0"/>
    <m/>
    <m/>
    <m/>
    <m/>
    <m/>
    <m/>
    <m/>
    <m/>
    <n v="1"/>
    <s v="21"/>
    <s v="21"/>
    <n v="0"/>
    <n v="0"/>
    <n v="0"/>
    <n v="0"/>
    <n v="0"/>
    <n v="0"/>
    <n v="9"/>
    <n v="100"/>
    <n v="9"/>
  </r>
  <r>
    <s v="gabrielacmourao"/>
    <s v="https://pbs.twimg.com/media/DxPwC9jVYAA8gVH.jpg"/>
    <m/>
    <m/>
    <m/>
    <m/>
    <m/>
    <m/>
    <m/>
    <m/>
    <s v="No"/>
    <n v="152"/>
    <m/>
    <s v="chenxiaoyan17"/>
    <x v="0"/>
    <d v="2019-01-19T04:10:09.000"/>
    <s v="Twitter analysis using #NodeXL #hkumsba _x000a_@ChenXiaoyan17 @M_I_Ananse https://t.co/xrWQtTkPnx"/>
    <m/>
    <m/>
    <x v="40"/>
    <s v="https://pbs.twimg.com/media/DxPwC9jVYAA8gVH.jpg"/>
    <s v="https://pbs.twimg.com/media/DxPwC9jVYAA8gVH.jpg"/>
    <x v="148"/>
    <s v="https://twitter.com/#!/gabrielacmourao/status/1086475875070074880"/>
    <m/>
    <m/>
    <s v="1086475875070074880"/>
    <m/>
    <b v="0"/>
    <n v="0"/>
    <s v=""/>
    <b v="0"/>
    <x v="0"/>
    <m/>
    <s v=""/>
    <b v="0"/>
    <n v="0"/>
    <s v=""/>
    <s v="Twitter for iPad"/>
    <b v="0"/>
    <s v="1086475875070074880"/>
    <s v="Tweet"/>
    <n v="0"/>
    <n v="0"/>
    <m/>
    <m/>
    <m/>
    <m/>
    <m/>
    <m/>
    <m/>
    <m/>
    <n v="1"/>
    <s v="21"/>
    <s v="21"/>
    <n v="0"/>
    <n v="0"/>
    <n v="0"/>
    <n v="0"/>
    <n v="0"/>
    <n v="0"/>
    <n v="7"/>
    <n v="100"/>
    <n v="7"/>
  </r>
  <r>
    <s v="was3210"/>
    <s v="https://pbs.twimg.com/media/DxrfXwsW0AQxYgG.jpg"/>
    <m/>
    <m/>
    <m/>
    <m/>
    <m/>
    <m/>
    <m/>
    <m/>
    <s v="No"/>
    <n v="153"/>
    <m/>
    <s v="socialelephants"/>
    <x v="0"/>
    <d v="2019-01-24T13:29:01.000"/>
    <s v="New event for 2019!!!_x000a_*Social Media &amp;amp; Digital Humanities: Methods/Approaches For Social Scientists*_x000a_Learn about key methodologies &amp;amp; tools such as @NodeXL, @Visibrain, @AudienseCo , @SocialElephants &amp;amp; more! _x000a_Register here: https://t.co/4AcFVj4aVS_x000a_#PhDChat #SocialMedia https://t.co/XRXNAFrKqs"/>
    <s v="https://www.eventbrite.com/e/social-media-digital-humanities-methodsapproaches-for-social-scientists-tickets-55334396670?ref=estw"/>
    <s v="eventbrite.com"/>
    <x v="41"/>
    <s v="https://pbs.twimg.com/media/DxrfXwsW0AQxYgG.jpg"/>
    <s v="https://pbs.twimg.com/media/DxrfXwsW0AQxYgG.jpg"/>
    <x v="149"/>
    <s v="https://twitter.com/#!/was3210/status/1088428461016993792"/>
    <m/>
    <m/>
    <s v="1088428461016993792"/>
    <m/>
    <b v="0"/>
    <n v="13"/>
    <s v=""/>
    <b v="0"/>
    <x v="0"/>
    <m/>
    <s v=""/>
    <b v="0"/>
    <n v="11"/>
    <s v=""/>
    <s v="Twitter Web Client"/>
    <b v="0"/>
    <s v="1088428461016993792"/>
    <s v="Tweet"/>
    <n v="0"/>
    <n v="0"/>
    <m/>
    <m/>
    <m/>
    <m/>
    <m/>
    <m/>
    <m/>
    <m/>
    <n v="1"/>
    <s v="43"/>
    <s v="43"/>
    <n v="0"/>
    <n v="0"/>
    <n v="0"/>
    <n v="0"/>
    <n v="0"/>
    <n v="0"/>
    <n v="32"/>
    <n v="100"/>
    <n v="32"/>
  </r>
  <r>
    <s v="pd_mobileapps"/>
    <s v="https://pbs.twimg.com/media/DxroHAhUYAIRrt-.jpg"/>
    <m/>
    <m/>
    <m/>
    <m/>
    <m/>
    <m/>
    <m/>
    <m/>
    <s v="No"/>
    <n v="154"/>
    <m/>
    <s v="mi"/>
    <x v="0"/>
    <d v="2019-01-24T14:0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J1ByQIzpw"/>
    <m/>
    <m/>
    <x v="5"/>
    <s v="https://pbs.twimg.com/media/DxroHAhUYAIRrt-.jpg"/>
    <s v="https://pbs.twimg.com/media/DxroHAhUYAIRrt-.jpg"/>
    <x v="150"/>
    <s v="https://twitter.com/#!/pd_mobileapps/status/1088437535355809793"/>
    <m/>
    <m/>
    <s v="1088437535355809793"/>
    <m/>
    <b v="0"/>
    <n v="0"/>
    <s v=""/>
    <b v="0"/>
    <x v="0"/>
    <m/>
    <s v=""/>
    <b v="0"/>
    <n v="0"/>
    <s v=""/>
    <s v="Twitter Web Client"/>
    <b v="0"/>
    <s v="1088437535355809793"/>
    <s v="Tweet"/>
    <n v="0"/>
    <n v="0"/>
    <m/>
    <m/>
    <m/>
    <m/>
    <m/>
    <m/>
    <m/>
    <m/>
    <n v="1"/>
    <s v="12"/>
    <s v="12"/>
    <n v="0"/>
    <n v="0"/>
    <n v="0"/>
    <n v="0"/>
    <n v="0"/>
    <n v="0"/>
    <n v="28"/>
    <n v="100"/>
    <n v="28"/>
  </r>
  <r>
    <s v="hudson_chatbots"/>
    <s v="https://pbs.twimg.com/media/Dxruh-JU8AA70NL.jpg"/>
    <m/>
    <m/>
    <m/>
    <m/>
    <m/>
    <m/>
    <m/>
    <m/>
    <s v="No"/>
    <n v="155"/>
    <m/>
    <s v="mi"/>
    <x v="0"/>
    <d v="2019-01-24T14:33: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GQ0J3P4t6"/>
    <m/>
    <m/>
    <x v="5"/>
    <s v="https://pbs.twimg.com/media/Dxruh-JU8AA70NL.jpg"/>
    <s v="https://pbs.twimg.com/media/Dxruh-JU8AA70NL.jpg"/>
    <x v="151"/>
    <s v="https://twitter.com/#!/hudson_chatbots/status/1088444597225701377"/>
    <m/>
    <m/>
    <s v="1088444597225701377"/>
    <m/>
    <b v="0"/>
    <n v="5"/>
    <s v=""/>
    <b v="0"/>
    <x v="0"/>
    <m/>
    <s v=""/>
    <b v="0"/>
    <n v="0"/>
    <s v=""/>
    <s v="Twitter Web Client"/>
    <b v="0"/>
    <s v="1088444597225701377"/>
    <s v="Tweet"/>
    <n v="0"/>
    <n v="0"/>
    <m/>
    <m/>
    <m/>
    <m/>
    <m/>
    <m/>
    <m/>
    <m/>
    <n v="1"/>
    <s v="1"/>
    <s v="1"/>
    <n v="0"/>
    <n v="0"/>
    <n v="0"/>
    <n v="0"/>
    <n v="0"/>
    <n v="0"/>
    <n v="28"/>
    <n v="100"/>
    <n v="28"/>
  </r>
  <r>
    <s v="harry_robots"/>
    <s v="https://pbs.twimg.com/media/Dxs0x27UUAAP-kN.jpg"/>
    <m/>
    <m/>
    <m/>
    <m/>
    <m/>
    <m/>
    <m/>
    <m/>
    <s v="No"/>
    <n v="156"/>
    <m/>
    <s v="iotrecruiting"/>
    <x v="0"/>
    <d v="2019-01-24T19:40:04.000"/>
    <s v="Top Influencers #ArtificialIntelligence #AI @NodeXL https://t.co/55vq3N7VVZ … … … …_x000a_@sachinlulla_x000a_@mikequindazzi_x000a_@vertiai_x000a_@iotrecruiting_x000a_@ipfconline1 https://t.co/GLkOcVSDyN"/>
    <s v="https://nodexlgraphgallery.org/Pages/Graph.aspx?graphID=124454#headerTopVertices"/>
    <s v="nodexlgraphgallery.org"/>
    <x v="4"/>
    <s v="https://pbs.twimg.com/media/Dxs0x27UUAAP-kN.jpg"/>
    <s v="https://pbs.twimg.com/media/Dxs0x27UUAAP-kN.jpg"/>
    <x v="152"/>
    <s v="https://twitter.com/#!/harry_robots/status/1088521837275897856"/>
    <m/>
    <m/>
    <s v="1088521837275897856"/>
    <m/>
    <b v="0"/>
    <n v="3"/>
    <s v=""/>
    <b v="0"/>
    <x v="0"/>
    <m/>
    <s v=""/>
    <b v="0"/>
    <n v="0"/>
    <s v=""/>
    <s v="Twitter Web Client"/>
    <b v="0"/>
    <s v="1088521837275897856"/>
    <s v="Tweet"/>
    <n v="0"/>
    <n v="0"/>
    <m/>
    <m/>
    <m/>
    <m/>
    <m/>
    <m/>
    <m/>
    <m/>
    <n v="1"/>
    <s v="5"/>
    <s v="5"/>
    <n v="1"/>
    <n v="10"/>
    <n v="0"/>
    <n v="0"/>
    <n v="0"/>
    <n v="0"/>
    <n v="9"/>
    <n v="90"/>
    <n v="10"/>
  </r>
  <r>
    <s v="worldtrendsinfo"/>
    <s v="https://pbs.twimg.com/media/Dxs1giAVAAAO7PQ.jpg"/>
    <m/>
    <m/>
    <m/>
    <m/>
    <m/>
    <m/>
    <m/>
    <m/>
    <s v="No"/>
    <n v="157"/>
    <m/>
    <s v="mi"/>
    <x v="0"/>
    <d v="2019-01-24T19:43:1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mZKG2IUSdq"/>
    <m/>
    <m/>
    <x v="19"/>
    <s v="https://pbs.twimg.com/media/Dxs1giAVAAAO7PQ.jpg"/>
    <s v="https://pbs.twimg.com/media/Dxs1giAVAAAO7PQ.jpg"/>
    <x v="153"/>
    <s v="https://twitter.com/#!/worldtrendsinfo/status/1088522636022341632"/>
    <m/>
    <m/>
    <s v="1088522636022341632"/>
    <m/>
    <b v="0"/>
    <n v="5"/>
    <s v=""/>
    <b v="0"/>
    <x v="0"/>
    <m/>
    <s v=""/>
    <b v="0"/>
    <n v="7"/>
    <s v=""/>
    <s v="Twitter Web Client"/>
    <b v="0"/>
    <s v="1088522636022341632"/>
    <s v="Tweet"/>
    <n v="0"/>
    <n v="0"/>
    <m/>
    <m/>
    <m/>
    <m/>
    <m/>
    <m/>
    <m/>
    <m/>
    <n v="1"/>
    <s v="7"/>
    <s v="7"/>
    <n v="0"/>
    <n v="0"/>
    <n v="0"/>
    <n v="0"/>
    <n v="0"/>
    <n v="0"/>
    <n v="30"/>
    <n v="100"/>
    <n v="30"/>
  </r>
  <r>
    <s v="harry_robots"/>
    <s v="https://pbs.twimg.com/media/Dxsl6VwVsAEkDEY.jpg"/>
    <m/>
    <m/>
    <m/>
    <m/>
    <m/>
    <m/>
    <m/>
    <m/>
    <s v="No"/>
    <n v="158"/>
    <m/>
    <s v="pmedina"/>
    <x v="0"/>
    <d v="2019-01-24T18:35:06.000"/>
    <s v="#ArtificialIntelligence OR #AI via @nodexl https://t.co/lDlrAkNE1D _x000a_@mikequindazzi_x000a_@ipfconline1_x000a_@alvinfoo_x000a_@juliosilvajr_x000a_@ronald_vanloon_x000a_@enkronos_x000a_@jblefevre60_x000a_@fisher85m_x000a_@strillobyte_x000a_@pmedina_x000a__x000a_Top hashtags:_x000a_#ai_x000a_#iot_x000a_#bigdata_x000a_#machinelearnin https://t.co/8kti7IlIny https://t.co/bkmlDV9Kyn"/>
    <s v="https://nodexlgraphgallery.org/Pages/Graph.aspx?graphID=155615 https://twitter.com/jackcoleman219/status/1068401549871738880"/>
    <s v="nodexlgraphgallery.org twitter.com"/>
    <x v="42"/>
    <s v="https://pbs.twimg.com/media/Dxsl6VwVsAEkDEY.jpg"/>
    <s v="https://pbs.twimg.com/media/Dxsl6VwVsAEkDEY.jpg"/>
    <x v="154"/>
    <s v="https://twitter.com/#!/harry_robots/status/1088505487203565568"/>
    <m/>
    <m/>
    <s v="1088505487203565568"/>
    <m/>
    <b v="0"/>
    <n v="5"/>
    <s v=""/>
    <b v="1"/>
    <x v="0"/>
    <m/>
    <s v="1068401549871738880"/>
    <b v="0"/>
    <n v="5"/>
    <s v=""/>
    <s v="Twitter Web Client"/>
    <b v="0"/>
    <s v="1088505487203565568"/>
    <s v="Tweet"/>
    <n v="0"/>
    <n v="0"/>
    <m/>
    <m/>
    <m/>
    <m/>
    <m/>
    <m/>
    <m/>
    <m/>
    <n v="1"/>
    <s v="5"/>
    <s v="5"/>
    <n v="1"/>
    <n v="4.761904761904762"/>
    <n v="0"/>
    <n v="0"/>
    <n v="0"/>
    <n v="0"/>
    <n v="20"/>
    <n v="95.23809523809524"/>
    <n v="21"/>
  </r>
  <r>
    <s v="pd_mobileapps"/>
    <s v="https://pbs.twimg.com/media/Dxsnq0VUUAA6L5B.jpg"/>
    <m/>
    <m/>
    <m/>
    <m/>
    <m/>
    <m/>
    <m/>
    <m/>
    <s v="No"/>
    <n v="159"/>
    <m/>
    <s v="mi"/>
    <x v="0"/>
    <d v="2019-01-24T18:42:4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QUKtUB5Xz"/>
    <m/>
    <m/>
    <x v="5"/>
    <s v="https://pbs.twimg.com/media/Dxsnq0VUUAA6L5B.jpg"/>
    <s v="https://pbs.twimg.com/media/Dxsnq0VUUAA6L5B.jpg"/>
    <x v="155"/>
    <s v="https://twitter.com/#!/pd_mobileapps/status/1088507397994250240"/>
    <m/>
    <m/>
    <s v="1088507397994250240"/>
    <m/>
    <b v="0"/>
    <n v="2"/>
    <s v=""/>
    <b v="0"/>
    <x v="0"/>
    <m/>
    <s v=""/>
    <b v="0"/>
    <n v="1"/>
    <s v=""/>
    <s v="Twitter Web Client"/>
    <b v="0"/>
    <s v="1088507397994250240"/>
    <s v="Tweet"/>
    <n v="0"/>
    <n v="0"/>
    <m/>
    <m/>
    <m/>
    <m/>
    <m/>
    <m/>
    <m/>
    <m/>
    <n v="1"/>
    <s v="12"/>
    <s v="12"/>
    <n v="0"/>
    <n v="0"/>
    <n v="0"/>
    <n v="0"/>
    <n v="0"/>
    <n v="0"/>
    <n v="28"/>
    <n v="100"/>
    <n v="28"/>
  </r>
  <r>
    <s v="worldtrendsinfo"/>
    <s v="https://pbs.twimg.com/media/DxSpAC3UYAAO21K.jpg"/>
    <m/>
    <m/>
    <m/>
    <m/>
    <m/>
    <m/>
    <m/>
    <m/>
    <s v="No"/>
    <n v="160"/>
    <m/>
    <s v="mi"/>
    <x v="0"/>
    <d v="2019-01-19T17:38: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CoPquAyfH"/>
    <m/>
    <m/>
    <x v="5"/>
    <s v="https://pbs.twimg.com/media/DxSpAC3UYAAO21K.jpg"/>
    <s v="https://pbs.twimg.com/media/DxSpAC3UYAAO21K.jpg"/>
    <x v="156"/>
    <s v="https://twitter.com/#!/worldtrendsinfo/status/1086679273757265921"/>
    <m/>
    <m/>
    <s v="1086679273757265921"/>
    <m/>
    <b v="0"/>
    <n v="9"/>
    <s v=""/>
    <b v="0"/>
    <x v="0"/>
    <m/>
    <s v=""/>
    <b v="0"/>
    <n v="8"/>
    <s v=""/>
    <s v="Twitter Web Client"/>
    <b v="0"/>
    <s v="1086679273757265921"/>
    <s v="Retweet"/>
    <n v="0"/>
    <n v="0"/>
    <m/>
    <m/>
    <m/>
    <m/>
    <m/>
    <m/>
    <m/>
    <m/>
    <n v="1"/>
    <s v="7"/>
    <s v="7"/>
    <n v="0"/>
    <n v="0"/>
    <n v="0"/>
    <n v="0"/>
    <n v="0"/>
    <n v="0"/>
    <n v="28"/>
    <n v="100"/>
    <n v="28"/>
  </r>
  <r>
    <s v="clark_robotics"/>
    <s v="https://pbs.twimg.com/media/Dxt9NpgUYAADSOM.jpg"/>
    <m/>
    <m/>
    <m/>
    <m/>
    <m/>
    <m/>
    <m/>
    <m/>
    <s v="No"/>
    <n v="161"/>
    <m/>
    <s v="mi"/>
    <x v="0"/>
    <d v="2019-01-25T00:56: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b8CHUs8n1"/>
    <m/>
    <m/>
    <x v="5"/>
    <s v="https://pbs.twimg.com/media/Dxt9NpgUYAADSOM.jpg"/>
    <s v="https://pbs.twimg.com/media/Dxt9NpgUYAADSOM.jpg"/>
    <x v="157"/>
    <s v="https://twitter.com/#!/clark_robotics/status/1088601478086877185"/>
    <m/>
    <m/>
    <s v="1088601478086877185"/>
    <m/>
    <b v="0"/>
    <n v="0"/>
    <s v=""/>
    <b v="0"/>
    <x v="0"/>
    <m/>
    <s v=""/>
    <b v="0"/>
    <n v="1"/>
    <s v=""/>
    <s v="Twitter Web Client"/>
    <b v="0"/>
    <s v="1088601478086877185"/>
    <s v="Tweet"/>
    <n v="0"/>
    <n v="0"/>
    <m/>
    <m/>
    <m/>
    <m/>
    <m/>
    <m/>
    <m/>
    <m/>
    <n v="1"/>
    <s v="6"/>
    <s v="6"/>
    <n v="0"/>
    <n v="0"/>
    <n v="0"/>
    <n v="0"/>
    <n v="0"/>
    <n v="0"/>
    <n v="28"/>
    <n v="100"/>
    <n v="28"/>
  </r>
  <r>
    <s v="clark_robotics"/>
    <s v="https://pbs.twimg.com/media/DxtcOeCVYAEyX5Z.jpg"/>
    <m/>
    <m/>
    <m/>
    <m/>
    <m/>
    <m/>
    <m/>
    <m/>
    <s v="No"/>
    <n v="162"/>
    <m/>
    <s v="mi"/>
    <x v="0"/>
    <d v="2019-01-24T22:32: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PRLLcpJJA"/>
    <m/>
    <m/>
    <x v="5"/>
    <s v="https://pbs.twimg.com/media/DxtcOeCVYAEyX5Z.jpg"/>
    <s v="https://pbs.twimg.com/media/DxtcOeCVYAEyX5Z.jpg"/>
    <x v="158"/>
    <s v="https://twitter.com/#!/clark_robotics/status/1088565207935270914"/>
    <m/>
    <m/>
    <s v="1088565207935270914"/>
    <m/>
    <b v="0"/>
    <n v="2"/>
    <s v=""/>
    <b v="0"/>
    <x v="0"/>
    <m/>
    <s v=""/>
    <b v="0"/>
    <n v="4"/>
    <s v=""/>
    <s v="Twitter Web Client"/>
    <b v="0"/>
    <s v="1088565207935270914"/>
    <s v="Tweet"/>
    <n v="0"/>
    <n v="0"/>
    <m/>
    <m/>
    <m/>
    <m/>
    <m/>
    <m/>
    <m/>
    <m/>
    <n v="1"/>
    <s v="6"/>
    <s v="6"/>
    <n v="0"/>
    <n v="0"/>
    <n v="0"/>
    <n v="0"/>
    <n v="0"/>
    <n v="0"/>
    <n v="28"/>
    <n v="100"/>
    <n v="28"/>
  </r>
  <r>
    <s v="softnet_search"/>
    <s v="https://pbs.twimg.com/media/DxtdBySVAAAEP4-.jpg"/>
    <m/>
    <m/>
    <m/>
    <m/>
    <m/>
    <m/>
    <m/>
    <m/>
    <s v="No"/>
    <n v="163"/>
    <m/>
    <s v="mi"/>
    <x v="0"/>
    <d v="2019-01-24T22:35:5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nx5udfYhVc"/>
    <m/>
    <m/>
    <x v="5"/>
    <s v="https://pbs.twimg.com/media/DxtdBySVAAAEP4-.jpg"/>
    <s v="https://pbs.twimg.com/media/DxtdBySVAAAEP4-.jpg"/>
    <x v="159"/>
    <s v="https://twitter.com/#!/softnet_search/status/1088566090014195712"/>
    <m/>
    <m/>
    <s v="1088566090014195712"/>
    <m/>
    <b v="0"/>
    <n v="2"/>
    <s v=""/>
    <b v="0"/>
    <x v="0"/>
    <m/>
    <s v=""/>
    <b v="0"/>
    <n v="0"/>
    <s v=""/>
    <s v="Twitter Web Client"/>
    <b v="0"/>
    <s v="1088566090014195712"/>
    <s v="Tweet"/>
    <n v="0"/>
    <n v="0"/>
    <m/>
    <m/>
    <m/>
    <m/>
    <m/>
    <m/>
    <m/>
    <m/>
    <n v="1"/>
    <s v="8"/>
    <s v="8"/>
    <n v="0"/>
    <n v="0"/>
    <n v="0"/>
    <n v="0"/>
    <n v="0"/>
    <n v="0"/>
    <n v="28"/>
    <n v="100"/>
    <n v="28"/>
  </r>
  <r>
    <s v="terence_mills"/>
    <s v="https://pbs.twimg.com/media/Dxtiw57W0AAp_HM.jpg"/>
    <m/>
    <m/>
    <m/>
    <m/>
    <m/>
    <m/>
    <m/>
    <m/>
    <s v="No"/>
    <n v="164"/>
    <m/>
    <s v="crowdcween"/>
    <x v="0"/>
    <d v="2019-01-24T23:00:43.000"/>
    <s v="The 50 best jobs in America for 2019_x000a_ _x000a_#AI #AIio #BigData #ML #NLU #Iot https://t.co/q98Drt5sjq_x000a__x000a_CC:     @nodexl   @pbouillaud   @PatrickGunz_CH   @pmddomingos   @pierrepinna   @RebekahRadice   @CrowdCween https://t.co/yLbD6qVEj3"/>
    <s v="https://www.businessinsider.de/best-jobs-in-america-2019-1"/>
    <s v="businessinsider.de"/>
    <x v="38"/>
    <s v="https://pbs.twimg.com/media/Dxtiw57W0AAp_HM.jpg"/>
    <s v="https://pbs.twimg.com/media/Dxtiw57W0AAp_HM.jpg"/>
    <x v="160"/>
    <s v="https://twitter.com/#!/terence_mills/status/1088572331436490752"/>
    <m/>
    <m/>
    <s v="1088572331436490752"/>
    <m/>
    <b v="0"/>
    <n v="0"/>
    <s v=""/>
    <b v="0"/>
    <x v="0"/>
    <m/>
    <s v=""/>
    <b v="0"/>
    <n v="0"/>
    <s v=""/>
    <s v="Hootsuite Inc."/>
    <b v="0"/>
    <s v="1088572331436490752"/>
    <s v="Tweet"/>
    <n v="0"/>
    <n v="0"/>
    <m/>
    <m/>
    <m/>
    <m/>
    <m/>
    <m/>
    <m/>
    <m/>
    <n v="1"/>
    <s v="18"/>
    <s v="18"/>
    <n v="1"/>
    <n v="4.545454545454546"/>
    <n v="0"/>
    <n v="0"/>
    <n v="0"/>
    <n v="0"/>
    <n v="21"/>
    <n v="95.45454545454545"/>
    <n v="22"/>
  </r>
  <r>
    <s v="social_molly"/>
    <s v="https://pbs.twimg.com/media/DxtNEBUUwAEQokh.jpg"/>
    <m/>
    <m/>
    <m/>
    <m/>
    <m/>
    <m/>
    <m/>
    <m/>
    <s v="No"/>
    <n v="165"/>
    <m/>
    <s v="mi"/>
    <x v="0"/>
    <d v="2019-01-24T21:26: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menMDfYPh"/>
    <m/>
    <m/>
    <x v="5"/>
    <s v="https://pbs.twimg.com/media/DxtNEBUUwAEQokh.jpg"/>
    <s v="https://pbs.twimg.com/media/DxtNEBUUwAEQokh.jpg"/>
    <x v="161"/>
    <s v="https://twitter.com/#!/social_molly/status/1088548534599614464"/>
    <m/>
    <m/>
    <s v="1088548534599614464"/>
    <m/>
    <b v="0"/>
    <n v="2"/>
    <s v=""/>
    <b v="0"/>
    <x v="0"/>
    <m/>
    <s v=""/>
    <b v="0"/>
    <n v="3"/>
    <s v=""/>
    <s v="Twitter Web Client"/>
    <b v="0"/>
    <s v="1088548534599614464"/>
    <s v="Tweet"/>
    <n v="0"/>
    <n v="0"/>
    <m/>
    <m/>
    <m/>
    <m/>
    <m/>
    <m/>
    <m/>
    <m/>
    <n v="1"/>
    <s v="3"/>
    <s v="3"/>
    <n v="0"/>
    <n v="0"/>
    <n v="0"/>
    <n v="0"/>
    <n v="0"/>
    <n v="0"/>
    <n v="28"/>
    <n v="100"/>
    <n v="28"/>
  </r>
  <r>
    <s v="angelhealthtech"/>
    <s v="https://pbs.twimg.com/media/DxtP3o2UYAAsiHB.jpg"/>
    <m/>
    <m/>
    <m/>
    <m/>
    <m/>
    <m/>
    <m/>
    <m/>
    <s v="No"/>
    <n v="166"/>
    <m/>
    <s v="mi"/>
    <x v="0"/>
    <d v="2019-01-24T21:38:2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zFIeqFRMTj"/>
    <m/>
    <m/>
    <x v="5"/>
    <s v="https://pbs.twimg.com/media/DxtP3o2UYAAsiHB.jpg"/>
    <s v="https://pbs.twimg.com/media/DxtP3o2UYAAsiHB.jpg"/>
    <x v="162"/>
    <s v="https://twitter.com/#!/angelhealthtech/status/1088551622374961152"/>
    <m/>
    <m/>
    <s v="1088551622374961152"/>
    <m/>
    <b v="0"/>
    <n v="5"/>
    <s v=""/>
    <b v="0"/>
    <x v="0"/>
    <m/>
    <s v=""/>
    <b v="0"/>
    <n v="5"/>
    <s v=""/>
    <s v="Twitter Web Client"/>
    <b v="0"/>
    <s v="1088551622374961152"/>
    <s v="Tweet"/>
    <n v="0"/>
    <n v="0"/>
    <m/>
    <m/>
    <m/>
    <m/>
    <m/>
    <m/>
    <m/>
    <m/>
    <n v="1"/>
    <s v="14"/>
    <s v="14"/>
    <n v="0"/>
    <n v="0"/>
    <n v="0"/>
    <n v="0"/>
    <n v="0"/>
    <n v="0"/>
    <n v="28"/>
    <n v="100"/>
    <n v="28"/>
  </r>
  <r>
    <s v="claire_harris82"/>
    <s v="https://pbs.twimg.com/media/DxTwPJrUUAAIx9P.jpg"/>
    <m/>
    <m/>
    <m/>
    <m/>
    <m/>
    <m/>
    <m/>
    <m/>
    <s v="No"/>
    <n v="167"/>
    <m/>
    <s v="mi"/>
    <x v="0"/>
    <d v="2019-01-19T22:49:4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0kNuB7kUHX"/>
    <m/>
    <m/>
    <x v="19"/>
    <s v="https://pbs.twimg.com/media/DxTwPJrUUAAIx9P.jpg"/>
    <s v="https://pbs.twimg.com/media/DxTwPJrUUAAIx9P.jpg"/>
    <x v="163"/>
    <s v="https://twitter.com/#!/claire_harris82/status/1086757621585960960"/>
    <m/>
    <m/>
    <s v="1086757621585960960"/>
    <m/>
    <b v="0"/>
    <n v="10"/>
    <s v=""/>
    <b v="0"/>
    <x v="0"/>
    <m/>
    <s v=""/>
    <b v="0"/>
    <n v="3"/>
    <s v=""/>
    <s v="Twitter Web Client"/>
    <b v="0"/>
    <s v="1086757621585960960"/>
    <s v="Retweet"/>
    <n v="0"/>
    <n v="0"/>
    <m/>
    <m/>
    <m/>
    <m/>
    <m/>
    <m/>
    <m/>
    <m/>
    <n v="1"/>
    <s v="10"/>
    <s v="10"/>
    <n v="0"/>
    <n v="0"/>
    <n v="0"/>
    <n v="0"/>
    <n v="0"/>
    <n v="0"/>
    <n v="30"/>
    <n v="100"/>
    <n v="30"/>
  </r>
  <r>
    <s v="alison_iot"/>
    <s v="https://pbs.twimg.com/media/Dxt-XdiU8AACLUn.jpg"/>
    <m/>
    <m/>
    <m/>
    <m/>
    <m/>
    <m/>
    <m/>
    <m/>
    <s v="No"/>
    <n v="168"/>
    <m/>
    <s v="mikequindazzi"/>
    <x v="0"/>
    <d v="2019-01-25T01:01:3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eIn4EEpaki"/>
    <m/>
    <m/>
    <x v="9"/>
    <s v="https://pbs.twimg.com/media/Dxt-XdiU8AACLUn.jpg"/>
    <s v="https://pbs.twimg.com/media/Dxt-XdiU8AACLUn.jpg"/>
    <x v="164"/>
    <s v="https://twitter.com/#!/alison_iot/status/1088602744749907968"/>
    <m/>
    <m/>
    <s v="1088602744749907968"/>
    <m/>
    <b v="0"/>
    <n v="0"/>
    <s v=""/>
    <b v="0"/>
    <x v="0"/>
    <m/>
    <s v=""/>
    <b v="0"/>
    <n v="0"/>
    <s v=""/>
    <s v="Twitter Web Client"/>
    <b v="0"/>
    <s v="1088602744749907968"/>
    <s v="Tweet"/>
    <n v="0"/>
    <n v="0"/>
    <m/>
    <m/>
    <m/>
    <m/>
    <m/>
    <m/>
    <m/>
    <m/>
    <n v="1"/>
    <s v="2"/>
    <s v="2"/>
    <n v="0"/>
    <n v="0"/>
    <n v="0"/>
    <n v="0"/>
    <n v="0"/>
    <n v="0"/>
    <n v="29"/>
    <n v="100"/>
    <n v="29"/>
  </r>
  <r>
    <s v="alison_iot"/>
    <s v="https://pbs.twimg.com/media/DxUYPm5VYAAjMP2.jpg"/>
    <m/>
    <m/>
    <m/>
    <m/>
    <m/>
    <m/>
    <m/>
    <m/>
    <s v="No"/>
    <n v="169"/>
    <m/>
    <s v="mikequindazzi"/>
    <x v="0"/>
    <d v="2019-01-20T01:44:31.000"/>
    <s v="6 Types of Twitter Social Media Networks [#INFOGRAPHICS] _x000a_by @nodexl |_x000a__x000a_#IoT #InternetOfThings #DigitalMarketing #BigData #Analytics #DataScience #DataScientists #SocialNetworks #RT _x000a__x000a_Cc: @MikeQuindazzi #BigData #MachineLearning #AI #IoT #infographic #DeepL MT #machinelearni https://t.co/KBALa9jle8"/>
    <m/>
    <m/>
    <x v="43"/>
    <s v="https://pbs.twimg.com/media/DxUYPm5VYAAjMP2.jpg"/>
    <s v="https://pbs.twimg.com/media/DxUYPm5VYAAjMP2.jpg"/>
    <x v="165"/>
    <s v="https://twitter.com/#!/alison_iot/status/1086801613031825411"/>
    <m/>
    <m/>
    <s v="1086801613031825411"/>
    <m/>
    <b v="0"/>
    <n v="9"/>
    <s v=""/>
    <b v="0"/>
    <x v="0"/>
    <m/>
    <s v=""/>
    <b v="0"/>
    <n v="5"/>
    <s v=""/>
    <s v="Twitter Web Client"/>
    <b v="0"/>
    <s v="1086801613031825411"/>
    <s v="Retweet"/>
    <n v="0"/>
    <n v="0"/>
    <m/>
    <m/>
    <m/>
    <m/>
    <m/>
    <m/>
    <m/>
    <m/>
    <n v="1"/>
    <s v="2"/>
    <s v="2"/>
    <n v="0"/>
    <n v="0"/>
    <n v="0"/>
    <n v="0"/>
    <n v="0"/>
    <n v="0"/>
    <n v="29"/>
    <n v="100"/>
    <n v="29"/>
  </r>
  <r>
    <s v="motorcycletwitt"/>
    <s v="https://pbs.twimg.com/media/DxVEayBUYAE9v63.jpg"/>
    <m/>
    <m/>
    <m/>
    <m/>
    <m/>
    <m/>
    <m/>
    <m/>
    <s v="No"/>
    <n v="170"/>
    <m/>
    <s v="mi"/>
    <x v="0"/>
    <d v="2019-01-20T04:57: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QuAb9gBjWC"/>
    <m/>
    <m/>
    <x v="5"/>
    <s v="https://pbs.twimg.com/media/DxVEayBUYAE9v63.jpg"/>
    <s v="https://pbs.twimg.com/media/DxVEayBUYAE9v63.jpg"/>
    <x v="166"/>
    <s v="https://twitter.com/#!/motorcycletwitt/status/1086850181952225280"/>
    <m/>
    <m/>
    <s v="1086850181952225280"/>
    <m/>
    <b v="0"/>
    <n v="13"/>
    <s v=""/>
    <b v="0"/>
    <x v="0"/>
    <m/>
    <s v=""/>
    <b v="0"/>
    <n v="8"/>
    <s v=""/>
    <s v="Twitter Web Client"/>
    <b v="0"/>
    <s v="1086850181952225280"/>
    <s v="Retweet"/>
    <n v="0"/>
    <n v="0"/>
    <m/>
    <m/>
    <m/>
    <m/>
    <m/>
    <m/>
    <m/>
    <m/>
    <n v="1"/>
    <s v="9"/>
    <s v="9"/>
    <n v="0"/>
    <n v="0"/>
    <n v="0"/>
    <n v="0"/>
    <n v="0"/>
    <n v="0"/>
    <n v="28"/>
    <n v="100"/>
    <n v="28"/>
  </r>
  <r>
    <s v="social_molly"/>
    <s v="https://pbs.twimg.com/media/DxVhuX7V4AESvah.jpg"/>
    <m/>
    <m/>
    <m/>
    <m/>
    <m/>
    <m/>
    <m/>
    <m/>
    <s v="No"/>
    <n v="171"/>
    <m/>
    <s v="mi"/>
    <x v="0"/>
    <d v="2019-01-20T07:05: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121baVKfN"/>
    <m/>
    <m/>
    <x v="5"/>
    <s v="https://pbs.twimg.com/media/DxVhuX7V4AESvah.jpg"/>
    <s v="https://pbs.twimg.com/media/DxVhuX7V4AESvah.jpg"/>
    <x v="167"/>
    <s v="https://twitter.com/#!/social_molly/status/1086882404344639488"/>
    <m/>
    <m/>
    <s v="1086882404344639488"/>
    <m/>
    <b v="0"/>
    <n v="11"/>
    <s v=""/>
    <b v="0"/>
    <x v="0"/>
    <m/>
    <s v=""/>
    <b v="0"/>
    <n v="9"/>
    <s v=""/>
    <s v="Twitter Web Client"/>
    <b v="0"/>
    <s v="1086882404344639488"/>
    <s v="Retweet"/>
    <n v="0"/>
    <n v="0"/>
    <m/>
    <m/>
    <m/>
    <m/>
    <m/>
    <m/>
    <m/>
    <m/>
    <n v="1"/>
    <s v="3"/>
    <s v="3"/>
    <n v="0"/>
    <n v="0"/>
    <n v="0"/>
    <n v="0"/>
    <n v="0"/>
    <n v="0"/>
    <n v="28"/>
    <n v="100"/>
    <n v="28"/>
  </r>
  <r>
    <s v="jackcoleman219"/>
    <s v="https://pbs.twimg.com/media/DxWC2JpVsAI4RQ5.jpg"/>
    <m/>
    <m/>
    <m/>
    <m/>
    <m/>
    <m/>
    <m/>
    <m/>
    <s v="No"/>
    <n v="172"/>
    <m/>
    <s v="mikequindazzi"/>
    <x v="0"/>
    <d v="2019-01-20T09:30:15.000"/>
    <s v="Social network analysis is the process of investigating social structures through the use of networks and graph theory &amp;gt;&amp;gt; @nodexl via @MikeQuindazzi &amp;gt;&amp;gt; #DigitalMarketing #IoT #BigData #DataAnalytics #DataViz #DataScience #Influencer #Infographic &amp;gt;&amp;gt; HT @mikequindazzi #ai #deeplear https://t.co/0T6qiyxxst"/>
    <m/>
    <m/>
    <x v="11"/>
    <s v="https://pbs.twimg.com/media/DxWC2JpVsAI4RQ5.jpg"/>
    <s v="https://pbs.twimg.com/media/DxWC2JpVsAI4RQ5.jpg"/>
    <x v="168"/>
    <s v="https://twitter.com/#!/jackcoleman219/status/1086918819967168513"/>
    <m/>
    <m/>
    <s v="1086918819967168513"/>
    <m/>
    <b v="0"/>
    <n v="8"/>
    <s v=""/>
    <b v="0"/>
    <x v="0"/>
    <m/>
    <s v=""/>
    <b v="0"/>
    <n v="6"/>
    <s v=""/>
    <s v="Twitter Web Client"/>
    <b v="0"/>
    <s v="1086918819967168513"/>
    <s v="Retweet"/>
    <n v="0"/>
    <n v="0"/>
    <m/>
    <m/>
    <m/>
    <m/>
    <m/>
    <m/>
    <m/>
    <m/>
    <n v="1"/>
    <s v="13"/>
    <s v="13"/>
    <n v="0"/>
    <n v="0"/>
    <n v="0"/>
    <n v="0"/>
    <n v="0"/>
    <n v="0"/>
    <n v="39"/>
    <n v="100"/>
    <n v="39"/>
  </r>
  <r>
    <s v="clark_robotics"/>
    <s v="https://pbs.twimg.com/media/DxwjbfBVsAAwCeI.jpg"/>
    <m/>
    <m/>
    <m/>
    <m/>
    <m/>
    <m/>
    <m/>
    <m/>
    <s v="No"/>
    <n v="173"/>
    <m/>
    <s v="mi"/>
    <x v="0"/>
    <d v="2019-01-25T13:02:4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iwePJGDdC1"/>
    <m/>
    <m/>
    <x v="19"/>
    <s v="https://pbs.twimg.com/media/DxwjbfBVsAAwCeI.jpg"/>
    <s v="https://pbs.twimg.com/media/DxwjbfBVsAAwCeI.jpg"/>
    <x v="169"/>
    <s v="https://twitter.com/#!/clark_robotics/status/1088784235157049344"/>
    <m/>
    <m/>
    <s v="1088784235157049344"/>
    <m/>
    <b v="0"/>
    <n v="6"/>
    <s v=""/>
    <b v="0"/>
    <x v="0"/>
    <m/>
    <s v=""/>
    <b v="0"/>
    <n v="5"/>
    <s v=""/>
    <s v="Twitter Web Client"/>
    <b v="0"/>
    <s v="1088784235157049344"/>
    <s v="Tweet"/>
    <n v="0"/>
    <n v="0"/>
    <m/>
    <m/>
    <m/>
    <m/>
    <m/>
    <m/>
    <m/>
    <m/>
    <n v="1"/>
    <s v="6"/>
    <s v="6"/>
    <n v="0"/>
    <n v="0"/>
    <n v="0"/>
    <n v="0"/>
    <n v="0"/>
    <n v="0"/>
    <n v="30"/>
    <n v="100"/>
    <n v="30"/>
  </r>
  <r>
    <s v="vitoshamedia"/>
    <s v="https://pbs.twimg.com/media/DxwOut5UUAA8Z9a.jpg"/>
    <m/>
    <m/>
    <m/>
    <m/>
    <m/>
    <m/>
    <m/>
    <m/>
    <s v="No"/>
    <n v="174"/>
    <m/>
    <s v="darshan_h_sheth"/>
    <x v="0"/>
    <d v="2019-01-25T11:43:15.000"/>
    <s v="RT @Social_Molly: Social network analysis is the process of investigating social structures through the use of networks and graph theory &amp;gt;&amp;gt; @nodexl via @MikeQuindazzi @darshan_h_sheth &amp;gt;&amp;gt; #DigitalMarketing #IoT #BigData #DataAnalytics #DataViz #DataScienc… https://t.co/gOEn5vWdnh"/>
    <m/>
    <m/>
    <x v="44"/>
    <s v="https://pbs.twimg.com/media/DxwOut5UUAA8Z9a.jpg"/>
    <s v="https://pbs.twimg.com/media/DxwOut5UUAA8Z9a.jpg"/>
    <x v="170"/>
    <s v="https://twitter.com/#!/vitoshamedia/status/1088764232517275648"/>
    <m/>
    <m/>
    <s v="1088764232517275648"/>
    <m/>
    <b v="0"/>
    <n v="7"/>
    <s v=""/>
    <b v="0"/>
    <x v="0"/>
    <m/>
    <s v=""/>
    <b v="0"/>
    <n v="0"/>
    <s v=""/>
    <s v="IFTTT"/>
    <b v="0"/>
    <s v="1088764232517275648"/>
    <s v="Tweet"/>
    <n v="0"/>
    <n v="0"/>
    <m/>
    <m/>
    <m/>
    <m/>
    <m/>
    <m/>
    <m/>
    <m/>
    <n v="1"/>
    <s v="42"/>
    <s v="42"/>
    <n v="0"/>
    <n v="0"/>
    <n v="0"/>
    <n v="0"/>
    <n v="0"/>
    <n v="0"/>
    <n v="34"/>
    <n v="100"/>
    <n v="34"/>
  </r>
  <r>
    <s v="bigdata_joe"/>
    <s v="https://pbs.twimg.com/media/DxWQYWeVsAEG-a7.jpg"/>
    <m/>
    <m/>
    <m/>
    <m/>
    <m/>
    <m/>
    <m/>
    <m/>
    <s v="No"/>
    <n v="175"/>
    <m/>
    <s v="mi"/>
    <x v="0"/>
    <d v="2019-01-20T10:29: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lnHK7SeTt"/>
    <m/>
    <m/>
    <x v="5"/>
    <s v="https://pbs.twimg.com/media/DxWQYWeVsAEG-a7.jpg"/>
    <s v="https://pbs.twimg.com/media/DxWQYWeVsAEG-a7.jpg"/>
    <x v="171"/>
    <s v="https://twitter.com/#!/bigdata_joe/status/1086933702741962752"/>
    <m/>
    <m/>
    <s v="1086933702741962752"/>
    <m/>
    <b v="0"/>
    <n v="6"/>
    <s v=""/>
    <b v="0"/>
    <x v="0"/>
    <m/>
    <s v=""/>
    <b v="0"/>
    <n v="7"/>
    <s v=""/>
    <s v="Twitter Web Client"/>
    <b v="0"/>
    <s v="1086933702741962752"/>
    <s v="Retweet"/>
    <n v="0"/>
    <n v="0"/>
    <m/>
    <m/>
    <m/>
    <m/>
    <m/>
    <m/>
    <m/>
    <m/>
    <n v="1"/>
    <s v="4"/>
    <s v="4"/>
    <n v="0"/>
    <n v="0"/>
    <n v="0"/>
    <n v="0"/>
    <n v="0"/>
    <n v="0"/>
    <n v="28"/>
    <n v="100"/>
    <n v="28"/>
  </r>
  <r>
    <s v="jackcoleman219"/>
    <s v="https://pbs.twimg.com/media/Dxx_3TWVYAAa2HC.jpg https://pbs.twimg.com/media/DP5u-zMUQAAi2g7.jpg"/>
    <m/>
    <m/>
    <m/>
    <m/>
    <m/>
    <m/>
    <m/>
    <m/>
    <s v="No"/>
    <n v="176"/>
    <m/>
    <s v="v_vashishta"/>
    <x v="0"/>
    <d v="2019-01-25T19:46:36.000"/>
    <s v="Top 10 Data Scientist via @nodexl _x000a__x000a_https://t.co/Uk5uxQI9g3 _x000a__x000a_@alevergara78 _x000a_@datascience499 _x000a_@Fisher85M _x000a_@KirkDBorne _x000a_@ahmedjr_16 _x000a_@MikeQuindazzi _x000a_@evankirstel _x000a_@PetiotEric _x000a_@v_vashishta _x000a__x000a_#DataScience #DataScientist #DataScientists https://t.co/5u5R1vpzMt https://t.co/wFIufN8HW3"/>
    <s v="https://nodexlgraphgallery.org/Pages/Graph.aspx?graphID=130982"/>
    <s v="nodexlgraphgallery.org"/>
    <x v="45"/>
    <s v="https://pbs.twimg.com/media/Dxx_3TWVYAAa2HC.jpg https://pbs.twimg.com/media/DP5u-zMUQAAi2g7.jpg"/>
    <s v="https://pbs.twimg.com/media/Dxx_3TWVYAAa2HC.jpg https://pbs.twimg.com/media/DP5u-zMUQAAi2g7.jpg"/>
    <x v="172"/>
    <s v="https://twitter.com/#!/jackcoleman219/status/1088885870759833600"/>
    <m/>
    <m/>
    <s v="1088885870759833600"/>
    <m/>
    <b v="0"/>
    <n v="4"/>
    <s v=""/>
    <b v="0"/>
    <x v="0"/>
    <m/>
    <s v=""/>
    <b v="0"/>
    <n v="4"/>
    <s v=""/>
    <s v="Twitter Web Client"/>
    <b v="0"/>
    <s v="1088885870759833600"/>
    <s v="Tweet"/>
    <n v="0"/>
    <n v="0"/>
    <m/>
    <m/>
    <m/>
    <m/>
    <m/>
    <m/>
    <m/>
    <m/>
    <n v="1"/>
    <s v="13"/>
    <s v="13"/>
    <n v="1"/>
    <n v="5.555555555555555"/>
    <n v="0"/>
    <n v="0"/>
    <n v="0"/>
    <n v="0"/>
    <n v="17"/>
    <n v="94.44444444444444"/>
    <n v="18"/>
  </r>
  <r>
    <s v="hudson_chatbots"/>
    <s v="https://pbs.twimg.com/media/DxX5yHzVsAYc-W2.jpg"/>
    <m/>
    <m/>
    <m/>
    <m/>
    <m/>
    <m/>
    <m/>
    <m/>
    <s v="No"/>
    <n v="177"/>
    <m/>
    <s v="mi"/>
    <x v="0"/>
    <d v="2019-01-20T18:09:5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lrKceyP2lW"/>
    <m/>
    <m/>
    <x v="5"/>
    <s v="https://pbs.twimg.com/media/DxX5yHzVsAYc-W2.jpg"/>
    <s v="https://pbs.twimg.com/media/DxX5yHzVsAYc-W2.jpg"/>
    <x v="173"/>
    <s v="https://twitter.com/#!/hudson_chatbots/status/1087049592993017856"/>
    <m/>
    <m/>
    <s v="1087049592993017856"/>
    <m/>
    <b v="0"/>
    <n v="2"/>
    <s v=""/>
    <b v="0"/>
    <x v="0"/>
    <m/>
    <s v=""/>
    <b v="0"/>
    <n v="0"/>
    <s v=""/>
    <s v="Twitter Web Client"/>
    <b v="0"/>
    <s v="1087049592993017856"/>
    <s v="Tweet"/>
    <n v="0"/>
    <n v="0"/>
    <m/>
    <m/>
    <m/>
    <m/>
    <m/>
    <m/>
    <m/>
    <m/>
    <n v="1"/>
    <s v="1"/>
    <s v="1"/>
    <n v="0"/>
    <n v="0"/>
    <n v="0"/>
    <n v="0"/>
    <n v="0"/>
    <n v="0"/>
    <n v="28"/>
    <n v="100"/>
    <n v="28"/>
  </r>
  <r>
    <s v="bigdata_joe"/>
    <s v="https://pbs.twimg.com/media/DxX7dTtUUAAPxbg.jpg"/>
    <m/>
    <m/>
    <m/>
    <m/>
    <m/>
    <m/>
    <m/>
    <m/>
    <s v="No"/>
    <n v="178"/>
    <m/>
    <s v="mi"/>
    <x v="0"/>
    <d v="2019-01-20T18:17: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iSUEmATi7"/>
    <m/>
    <m/>
    <x v="5"/>
    <s v="https://pbs.twimg.com/media/DxX7dTtUUAAPxbg.jpg"/>
    <s v="https://pbs.twimg.com/media/DxX7dTtUUAAPxbg.jpg"/>
    <x v="174"/>
    <s v="https://twitter.com/#!/bigdata_joe/status/1087051410112299009"/>
    <m/>
    <m/>
    <s v="1087051410112299009"/>
    <m/>
    <b v="0"/>
    <n v="4"/>
    <s v=""/>
    <b v="0"/>
    <x v="0"/>
    <m/>
    <s v=""/>
    <b v="0"/>
    <n v="6"/>
    <s v=""/>
    <s v="Twitter Web Client"/>
    <b v="0"/>
    <s v="1087051410112299009"/>
    <s v="Tweet"/>
    <n v="0"/>
    <n v="0"/>
    <m/>
    <m/>
    <m/>
    <m/>
    <m/>
    <m/>
    <m/>
    <m/>
    <n v="1"/>
    <s v="4"/>
    <s v="4"/>
    <n v="0"/>
    <n v="0"/>
    <n v="0"/>
    <n v="0"/>
    <n v="0"/>
    <n v="0"/>
    <n v="28"/>
    <n v="100"/>
    <n v="28"/>
  </r>
  <r>
    <s v="worldtrendsinfo"/>
    <s v="https://pbs.twimg.com/media/DxXECVlU0AEaAcV.jpg"/>
    <m/>
    <m/>
    <m/>
    <m/>
    <m/>
    <m/>
    <m/>
    <m/>
    <s v="No"/>
    <n v="179"/>
    <m/>
    <s v="mi"/>
    <x v="0"/>
    <d v="2019-01-20T14:15: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S2l8fuY4V"/>
    <m/>
    <m/>
    <x v="5"/>
    <s v="https://pbs.twimg.com/media/DxXECVlU0AEaAcV.jpg"/>
    <s v="https://pbs.twimg.com/media/DxXECVlU0AEaAcV.jpg"/>
    <x v="175"/>
    <s v="https://twitter.com/#!/worldtrendsinfo/status/1086990499842482181"/>
    <m/>
    <m/>
    <s v="1086990499842482181"/>
    <m/>
    <b v="0"/>
    <n v="7"/>
    <s v=""/>
    <b v="0"/>
    <x v="0"/>
    <m/>
    <s v=""/>
    <b v="0"/>
    <n v="7"/>
    <s v=""/>
    <s v="Twitter Web Client"/>
    <b v="0"/>
    <s v="1086990499842482181"/>
    <s v="Tweet"/>
    <n v="0"/>
    <n v="0"/>
    <m/>
    <m/>
    <m/>
    <m/>
    <m/>
    <m/>
    <m/>
    <m/>
    <n v="1"/>
    <s v="7"/>
    <s v="7"/>
    <n v="0"/>
    <n v="0"/>
    <n v="0"/>
    <n v="0"/>
    <n v="0"/>
    <n v="0"/>
    <n v="28"/>
    <n v="100"/>
    <n v="28"/>
  </r>
  <r>
    <s v="social_molly"/>
    <s v="https://pbs.twimg.com/media/DxXGXBYUwAA1t4g.jpg"/>
    <m/>
    <m/>
    <m/>
    <m/>
    <m/>
    <m/>
    <m/>
    <m/>
    <s v="No"/>
    <n v="180"/>
    <m/>
    <s v="mikequindazzi"/>
    <x v="0"/>
    <d v="2019-01-20T14:25:1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aKA64JTibq"/>
    <m/>
    <m/>
    <x v="9"/>
    <s v="https://pbs.twimg.com/media/DxXGXBYUwAA1t4g.jpg"/>
    <s v="https://pbs.twimg.com/media/DxXGXBYUwAA1t4g.jpg"/>
    <x v="176"/>
    <s v="https://twitter.com/#!/social_molly/status/1086993054446145538"/>
    <m/>
    <m/>
    <s v="1086993054446145538"/>
    <m/>
    <b v="0"/>
    <n v="11"/>
    <s v=""/>
    <b v="0"/>
    <x v="0"/>
    <m/>
    <s v=""/>
    <b v="0"/>
    <n v="9"/>
    <s v=""/>
    <s v="Twitter Web Client"/>
    <b v="0"/>
    <s v="1086993054446145538"/>
    <s v="Tweet"/>
    <n v="0"/>
    <n v="0"/>
    <m/>
    <m/>
    <m/>
    <m/>
    <m/>
    <m/>
    <m/>
    <m/>
    <n v="1"/>
    <s v="3"/>
    <s v="3"/>
    <n v="0"/>
    <n v="0"/>
    <n v="0"/>
    <n v="0"/>
    <n v="0"/>
    <n v="0"/>
    <n v="29"/>
    <n v="100"/>
    <n v="29"/>
  </r>
  <r>
    <s v="clark_robotics"/>
    <s v="https://pbs.twimg.com/media/DxXi1_QU0AEA316.jpg"/>
    <m/>
    <m/>
    <m/>
    <m/>
    <m/>
    <m/>
    <m/>
    <m/>
    <s v="No"/>
    <n v="181"/>
    <m/>
    <s v="mi"/>
    <x v="0"/>
    <d v="2019-01-20T16:29: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cBYGWxdXF"/>
    <m/>
    <m/>
    <x v="5"/>
    <s v="https://pbs.twimg.com/media/DxXi1_QU0AEA316.jpg"/>
    <s v="https://pbs.twimg.com/media/DxXi1_QU0AEA316.jpg"/>
    <x v="177"/>
    <s v="https://twitter.com/#!/clark_robotics/status/1087024348043431936"/>
    <m/>
    <m/>
    <s v="1087024348043431936"/>
    <m/>
    <b v="0"/>
    <n v="3"/>
    <s v=""/>
    <b v="0"/>
    <x v="0"/>
    <m/>
    <s v=""/>
    <b v="0"/>
    <n v="4"/>
    <s v=""/>
    <s v="Twitter Web Client"/>
    <b v="0"/>
    <s v="1087024348043431936"/>
    <s v="Tweet"/>
    <n v="0"/>
    <n v="0"/>
    <m/>
    <m/>
    <m/>
    <m/>
    <m/>
    <m/>
    <m/>
    <m/>
    <n v="1"/>
    <s v="6"/>
    <s v="6"/>
    <n v="0"/>
    <n v="0"/>
    <n v="0"/>
    <n v="0"/>
    <n v="0"/>
    <n v="0"/>
    <n v="28"/>
    <n v="100"/>
    <n v="28"/>
  </r>
  <r>
    <s v="motorcycletwitt"/>
    <s v="https://pbs.twimg.com/media/DxXjLxEUUAIeWBS.jpg"/>
    <m/>
    <m/>
    <m/>
    <m/>
    <m/>
    <m/>
    <m/>
    <m/>
    <s v="No"/>
    <n v="182"/>
    <m/>
    <s v="mi"/>
    <x v="0"/>
    <d v="2019-01-20T16:31:0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UYeRiZbcx"/>
    <m/>
    <m/>
    <x v="5"/>
    <s v="https://pbs.twimg.com/media/DxXjLxEUUAIeWBS.jpg"/>
    <s v="https://pbs.twimg.com/media/DxXjLxEUUAIeWBS.jpg"/>
    <x v="178"/>
    <s v="https://twitter.com/#!/motorcycletwitt/status/1087024744593903616"/>
    <m/>
    <m/>
    <s v="1087024744593903616"/>
    <m/>
    <b v="0"/>
    <n v="6"/>
    <s v=""/>
    <b v="0"/>
    <x v="0"/>
    <m/>
    <s v=""/>
    <b v="0"/>
    <n v="6"/>
    <s v=""/>
    <s v="Twitter Web Client"/>
    <b v="0"/>
    <s v="1087024744593903616"/>
    <s v="Tweet"/>
    <n v="0"/>
    <n v="0"/>
    <m/>
    <m/>
    <m/>
    <m/>
    <m/>
    <m/>
    <m/>
    <m/>
    <n v="1"/>
    <s v="9"/>
    <s v="9"/>
    <n v="0"/>
    <n v="0"/>
    <n v="0"/>
    <n v="0"/>
    <n v="0"/>
    <n v="0"/>
    <n v="28"/>
    <n v="100"/>
    <n v="28"/>
  </r>
  <r>
    <s v="angelhealthtech"/>
    <s v="https://pbs.twimg.com/media/DxXJQXAVYAALt5X.jpg"/>
    <m/>
    <m/>
    <m/>
    <m/>
    <m/>
    <m/>
    <m/>
    <m/>
    <s v="No"/>
    <n v="183"/>
    <m/>
    <s v="flashtweet"/>
    <x v="0"/>
    <d v="2019-01-20T14:37:53.000"/>
    <s v="#selfdrivingcars via NodeXL https://t.co/umOZxRcPdl _x000a_@robotconsumer_x000a_@mikequindazzi_x000a_@guidaautonoma_x000a_@ipfconline1_x000a_@jeroenbartelse_x000a_@jblefevre60_x000a_@paula_piccard_x000a_@driverlessnow_x000a_@calcaware_x000a_@flashtweet_x000a__x000a_Top hashtags:_x000a_#selfdrivingcars_x000a_#ai_x000a_#autonomous_x000a_#iot_x000a_#smartcity https://t.co/BNYfJJGaDk"/>
    <s v="https://nodexlgraphgallery.org/Pages/Graph.aspx?graphID=172795"/>
    <s v="nodexlgraphgallery.org"/>
    <x v="46"/>
    <s v="https://pbs.twimg.com/media/DxXJQXAVYAALt5X.jpg"/>
    <s v="https://pbs.twimg.com/media/DxXJQXAVYAALt5X.jpg"/>
    <x v="179"/>
    <s v="https://twitter.com/#!/angelhealthtech/status/1086996238195511296"/>
    <m/>
    <m/>
    <s v="1086996238195511296"/>
    <m/>
    <b v="0"/>
    <n v="7"/>
    <s v=""/>
    <b v="0"/>
    <x v="0"/>
    <m/>
    <s v=""/>
    <b v="0"/>
    <n v="5"/>
    <s v=""/>
    <s v="Twitter Web Client"/>
    <b v="0"/>
    <s v="1086996238195511296"/>
    <s v="Tweet"/>
    <n v="0"/>
    <n v="0"/>
    <m/>
    <m/>
    <m/>
    <m/>
    <m/>
    <m/>
    <m/>
    <m/>
    <n v="1"/>
    <s v="14"/>
    <s v="14"/>
    <n v="2"/>
    <n v="10"/>
    <n v="0"/>
    <n v="0"/>
    <n v="0"/>
    <n v="0"/>
    <n v="18"/>
    <n v="90"/>
    <n v="20"/>
  </r>
  <r>
    <s v="bigdata_joe"/>
    <s v="https://pbs.twimg.com/media/DxXKeazUUAEj6OX.jpg"/>
    <m/>
    <m/>
    <m/>
    <m/>
    <m/>
    <m/>
    <m/>
    <m/>
    <s v="No"/>
    <n v="184"/>
    <m/>
    <s v="mi"/>
    <x v="0"/>
    <d v="2019-01-20T14:43:1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Dv1b2uM5z"/>
    <m/>
    <m/>
    <x v="5"/>
    <s v="https://pbs.twimg.com/media/DxXKeazUUAEj6OX.jpg"/>
    <s v="https://pbs.twimg.com/media/DxXKeazUUAEj6OX.jpg"/>
    <x v="180"/>
    <s v="https://twitter.com/#!/bigdata_joe/status/1086997578082729984"/>
    <m/>
    <m/>
    <s v="1086997578082729984"/>
    <m/>
    <b v="0"/>
    <n v="6"/>
    <s v=""/>
    <b v="0"/>
    <x v="0"/>
    <m/>
    <s v=""/>
    <b v="0"/>
    <n v="7"/>
    <s v=""/>
    <s v="Twitter Web Client"/>
    <b v="0"/>
    <s v="1086997578082729984"/>
    <s v="Tweet"/>
    <n v="0"/>
    <n v="0"/>
    <m/>
    <m/>
    <m/>
    <m/>
    <m/>
    <m/>
    <m/>
    <m/>
    <n v="1"/>
    <s v="4"/>
    <s v="4"/>
    <n v="0"/>
    <n v="0"/>
    <n v="0"/>
    <n v="0"/>
    <n v="0"/>
    <n v="0"/>
    <n v="28"/>
    <n v="100"/>
    <n v="28"/>
  </r>
  <r>
    <s v="social_molly"/>
    <s v="https://pbs.twimg.com/media/DxXmJ_vU0AALlyM.jpg"/>
    <m/>
    <m/>
    <m/>
    <m/>
    <m/>
    <m/>
    <m/>
    <m/>
    <s v="No"/>
    <n v="185"/>
    <m/>
    <s v="reach2ratan"/>
    <x v="0"/>
    <d v="2019-01-20T16:44:08.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hfUqhP2i8T"/>
    <m/>
    <m/>
    <x v="47"/>
    <s v="https://pbs.twimg.com/media/DxXmJ_vU0AALlyM.jpg"/>
    <s v="https://pbs.twimg.com/media/DxXmJ_vU0AALlyM.jpg"/>
    <x v="181"/>
    <s v="https://twitter.com/#!/social_molly/status/1087028012971831296"/>
    <m/>
    <m/>
    <s v="1087028012971831296"/>
    <m/>
    <b v="0"/>
    <n v="2"/>
    <s v=""/>
    <b v="0"/>
    <x v="0"/>
    <m/>
    <s v=""/>
    <b v="0"/>
    <n v="0"/>
    <s v=""/>
    <s v="Twitter Web Client"/>
    <b v="0"/>
    <s v="1087028012971831296"/>
    <s v="Tweet"/>
    <n v="0"/>
    <n v="0"/>
    <m/>
    <m/>
    <m/>
    <m/>
    <m/>
    <m/>
    <m/>
    <m/>
    <n v="1"/>
    <s v="3"/>
    <s v="3"/>
    <n v="0"/>
    <n v="0"/>
    <n v="0"/>
    <n v="0"/>
    <n v="0"/>
    <n v="0"/>
    <n v="27"/>
    <n v="100"/>
    <n v="27"/>
  </r>
  <r>
    <s v="softnet_search"/>
    <s v="https://pbs.twimg.com/media/DxXmqs6V4AAkuvK.jpg"/>
    <m/>
    <m/>
    <m/>
    <m/>
    <m/>
    <m/>
    <m/>
    <m/>
    <s v="No"/>
    <n v="186"/>
    <m/>
    <s v="mi"/>
    <x v="0"/>
    <d v="2019-01-20T16:46:2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AY9Eu6NR6"/>
    <m/>
    <m/>
    <x v="5"/>
    <s v="https://pbs.twimg.com/media/DxXmqs6V4AAkuvK.jpg"/>
    <s v="https://pbs.twimg.com/media/DxXmqs6V4AAkuvK.jpg"/>
    <x v="182"/>
    <s v="https://twitter.com/#!/softnet_search/status/1087028576426192898"/>
    <m/>
    <m/>
    <s v="1087028576426192898"/>
    <m/>
    <b v="0"/>
    <n v="2"/>
    <s v=""/>
    <b v="0"/>
    <x v="0"/>
    <m/>
    <s v=""/>
    <b v="0"/>
    <n v="0"/>
    <s v=""/>
    <s v="Twitter Web Client"/>
    <b v="0"/>
    <s v="1087028576426192898"/>
    <s v="Tweet"/>
    <n v="0"/>
    <n v="0"/>
    <m/>
    <m/>
    <m/>
    <m/>
    <m/>
    <m/>
    <m/>
    <m/>
    <n v="1"/>
    <s v="8"/>
    <s v="8"/>
    <n v="0"/>
    <n v="0"/>
    <n v="0"/>
    <n v="0"/>
    <n v="0"/>
    <n v="0"/>
    <n v="28"/>
    <n v="100"/>
    <n v="28"/>
  </r>
  <r>
    <s v="bigdata_joe"/>
    <s v="https://pbs.twimg.com/media/DxxNYnOUcAAvD7P.jpg"/>
    <m/>
    <m/>
    <m/>
    <m/>
    <m/>
    <m/>
    <m/>
    <m/>
    <s v="No"/>
    <n v="187"/>
    <m/>
    <s v="darshan_h_sheth"/>
    <x v="0"/>
    <d v="2019-01-25T16:06:03.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ikequind https://t.co/uD3yuJp0YW"/>
    <m/>
    <m/>
    <x v="10"/>
    <s v="https://pbs.twimg.com/media/DxxNYnOUcAAvD7P.jpg"/>
    <s v="https://pbs.twimg.com/media/DxxNYnOUcAAvD7P.jpg"/>
    <x v="183"/>
    <s v="https://twitter.com/#!/bigdata_joe/status/1088830364624117761"/>
    <m/>
    <m/>
    <s v="1088830364624117761"/>
    <m/>
    <b v="0"/>
    <n v="8"/>
    <s v=""/>
    <b v="0"/>
    <x v="0"/>
    <m/>
    <s v=""/>
    <b v="0"/>
    <n v="5"/>
    <s v=""/>
    <s v="Twitter Web Client"/>
    <b v="0"/>
    <s v="1088830364624117761"/>
    <s v="Tweet"/>
    <n v="0"/>
    <n v="0"/>
    <m/>
    <m/>
    <m/>
    <m/>
    <m/>
    <m/>
    <m/>
    <m/>
    <n v="1"/>
    <s v="4"/>
    <s v="4"/>
    <n v="0"/>
    <n v="0"/>
    <n v="0"/>
    <n v="0"/>
    <n v="0"/>
    <n v="0"/>
    <n v="38"/>
    <n v="100"/>
    <n v="38"/>
  </r>
  <r>
    <s v="worldtrendsinfo"/>
    <s v="https://pbs.twimg.com/media/DxXo29uUcAE0Qy3.jpg"/>
    <m/>
    <m/>
    <m/>
    <m/>
    <m/>
    <m/>
    <m/>
    <m/>
    <s v="No"/>
    <n v="188"/>
    <m/>
    <s v="sampitroda"/>
    <x v="0"/>
    <d v="2019-01-20T16:55:57.000"/>
    <s v="TOP #AI Influencers_x000a_https://t.co/CL66YhfyHe @nodexl 09-21 2017_x000a_@ipfconline1_x000a_@sampitroda_x000a_@mikequindazzi_x000a_@fisher85m_x000a_@DeepLearn007_x000a_@sachinlulla HT @WorldTrendsInfo https://t.co/biy4Ps61WI"/>
    <s v="https://nodexlgraphgallery.org/Pages/Graph.aspx?graphID=123704"/>
    <s v="nodexlgraphgallery.org"/>
    <x v="48"/>
    <s v="https://pbs.twimg.com/media/DxXo29uUcAE0Qy3.jpg"/>
    <s v="https://pbs.twimg.com/media/DxXo29uUcAE0Qy3.jpg"/>
    <x v="184"/>
    <s v="https://twitter.com/#!/worldtrendsinfo/status/1087030986695630848"/>
    <m/>
    <m/>
    <s v="1087030986695630848"/>
    <m/>
    <b v="0"/>
    <n v="4"/>
    <s v=""/>
    <b v="0"/>
    <x v="0"/>
    <m/>
    <s v=""/>
    <b v="0"/>
    <n v="1"/>
    <s v=""/>
    <s v="Twitter Web Client"/>
    <b v="0"/>
    <s v="1087030986695630848"/>
    <s v="Tweet"/>
    <n v="0"/>
    <n v="0"/>
    <m/>
    <m/>
    <m/>
    <m/>
    <m/>
    <m/>
    <m/>
    <m/>
    <n v="1"/>
    <s v="7"/>
    <s v="7"/>
    <n v="1"/>
    <n v="6.666666666666667"/>
    <n v="0"/>
    <n v="0"/>
    <n v="0"/>
    <n v="0"/>
    <n v="14"/>
    <n v="93.33333333333333"/>
    <n v="15"/>
  </r>
  <r>
    <s v="nodexl"/>
    <s v="https://pbs.twimg.com/media/Dxxry9qVsAAUDEV.jpg"/>
    <m/>
    <m/>
    <m/>
    <m/>
    <m/>
    <m/>
    <m/>
    <m/>
    <s v="No"/>
    <n v="189"/>
    <m/>
    <s v="nodexl"/>
    <x v="1"/>
    <d v="2019-01-25T18:19:59.000"/>
    <s v="Adjust the Time Series slices in your network data in NodeXL with just a few clicks in the Excel Data menu._x000a_#SNA #NodeXL #Data #SocialMedia _x000a_https://t.co/BwJ8fLcKQA https://t.co/zT0lDCKD2N"/>
    <s v="https://www.nodexlgraphgallery.org/Pages/Registration.aspx"/>
    <s v="nodexlgraphgallery.org"/>
    <x v="49"/>
    <s v="https://pbs.twimg.com/media/Dxxry9qVsAAUDEV.jpg"/>
    <s v="https://pbs.twimg.com/media/Dxxry9qVsAAUDEV.jpg"/>
    <x v="185"/>
    <s v="https://twitter.com/#!/nodexl/status/1088864073918251008"/>
    <m/>
    <m/>
    <s v="1088864073918251008"/>
    <m/>
    <b v="0"/>
    <n v="2"/>
    <s v=""/>
    <b v="0"/>
    <x v="0"/>
    <m/>
    <s v=""/>
    <b v="0"/>
    <n v="3"/>
    <s v=""/>
    <s v="Twitter Web Client"/>
    <b v="0"/>
    <s v="1088864073918251008"/>
    <s v="Tweet"/>
    <n v="0"/>
    <n v="0"/>
    <m/>
    <m/>
    <m/>
    <m/>
    <m/>
    <m/>
    <m/>
    <m/>
    <n v="1"/>
    <s v="15"/>
    <s v="15"/>
    <n v="1"/>
    <n v="4"/>
    <n v="0"/>
    <n v="0"/>
    <n v="0"/>
    <n v="0"/>
    <n v="24"/>
    <n v="96"/>
    <n v="25"/>
  </r>
  <r>
    <s v="jackcoleman219"/>
    <s v="https://pbs.twimg.com/media/DxXUc9GUcAAmiCh.jpg"/>
    <m/>
    <m/>
    <m/>
    <m/>
    <m/>
    <m/>
    <m/>
    <m/>
    <s v="No"/>
    <n v="190"/>
    <m/>
    <s v="mikequindazzi"/>
    <x v="0"/>
    <d v="2019-01-20T15:26:48.000"/>
    <s v="RT @jackcoleman219: 6 Types of Twitter Social Media Networks [#INFOGRAPHICS] _x000a_by @nodexl |_x000a__x000a_#IoT #InternetOfThings #DigitalMarketing #BigData #Analytics #DataScience #DataScientists #SocialNetworks #RT _x000a__x000a_Cc: @MikeQuindazzi CC @mikequindazzi #BigData #Mac… cc @mikequindazzi # https://t.co/5jUUA0OsO7"/>
    <m/>
    <m/>
    <x v="50"/>
    <s v="https://pbs.twimg.com/media/DxXUc9GUcAAmiCh.jpg"/>
    <s v="https://pbs.twimg.com/media/DxXUc9GUcAAmiCh.jpg"/>
    <x v="186"/>
    <s v="https://twitter.com/#!/jackcoleman219/status/1087008547689230336"/>
    <m/>
    <m/>
    <s v="1087008547689230336"/>
    <m/>
    <b v="0"/>
    <n v="1"/>
    <s v=""/>
    <b v="0"/>
    <x v="0"/>
    <m/>
    <s v=""/>
    <b v="0"/>
    <n v="0"/>
    <s v=""/>
    <s v="Twitter Web Client"/>
    <b v="0"/>
    <s v="1087008547689230336"/>
    <s v="Tweet"/>
    <n v="0"/>
    <n v="0"/>
    <m/>
    <m/>
    <m/>
    <m/>
    <m/>
    <m/>
    <m/>
    <m/>
    <n v="1"/>
    <s v="13"/>
    <s v="13"/>
    <n v="0"/>
    <n v="0"/>
    <n v="0"/>
    <n v="0"/>
    <n v="0"/>
    <n v="0"/>
    <n v="29"/>
    <n v="100"/>
    <n v="29"/>
  </r>
  <r>
    <s v="alison_iot"/>
    <s v="https://pbs.twimg.com/media/DxXVyY4V4AEidi6.jpg"/>
    <m/>
    <m/>
    <m/>
    <m/>
    <m/>
    <m/>
    <m/>
    <m/>
    <s v="No"/>
    <n v="191"/>
    <m/>
    <s v="mi"/>
    <x v="0"/>
    <d v="2019-01-20T15:32:3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7ajnHCuIu"/>
    <m/>
    <m/>
    <x v="5"/>
    <s v="https://pbs.twimg.com/media/DxXVyY4V4AEidi6.jpg"/>
    <s v="https://pbs.twimg.com/media/DxXVyY4V4AEidi6.jpg"/>
    <x v="187"/>
    <s v="https://twitter.com/#!/alison_iot/status/1087010016899420160"/>
    <m/>
    <m/>
    <s v="1087010016899420160"/>
    <m/>
    <b v="0"/>
    <n v="3"/>
    <s v=""/>
    <b v="0"/>
    <x v="0"/>
    <m/>
    <s v=""/>
    <b v="0"/>
    <n v="1"/>
    <s v=""/>
    <s v="Twitter Web Client"/>
    <b v="0"/>
    <s v="1087010016899420160"/>
    <s v="Tweet"/>
    <n v="0"/>
    <n v="0"/>
    <m/>
    <m/>
    <m/>
    <m/>
    <m/>
    <m/>
    <m/>
    <m/>
    <n v="1"/>
    <s v="2"/>
    <s v="2"/>
    <n v="0"/>
    <n v="0"/>
    <n v="0"/>
    <n v="0"/>
    <n v="0"/>
    <n v="0"/>
    <n v="28"/>
    <n v="100"/>
    <n v="28"/>
  </r>
  <r>
    <s v="hudson_chatbots"/>
    <s v="https://pbs.twimg.com/media/DxXWrRTVsAAKEat.jpg https://pbs.twimg.com/media/DfJN0W4UYAEuXLM.jpg https://pbs.twimg.com/media/DmntyoQUcAA8JmN.jpg"/>
    <m/>
    <m/>
    <m/>
    <m/>
    <m/>
    <m/>
    <m/>
    <m/>
    <s v="No"/>
    <n v="192"/>
    <m/>
    <s v="mikequindazzi"/>
    <x v="0"/>
    <d v="2019-01-20T15:36:30.000"/>
    <s v="6 kinds of Twitter #SocialMedia Networks &amp;gt;&amp;gt; @nodexl @ConnectedAction via @marc_smith @MikeQuindazzi &amp;gt;&amp;gt; #DigitalMarketing #IoT #BigData #DataAnalytics #DataViz #DataScience #Influencer &amp;gt;&amp;gt; https://t.co/ezQmjYJmzz https://t.co/N0sKT9taaE https://t.co/ROAdnWit9I pic.twitter.c https://t.co/pve1GN5Mix"/>
    <s v="http://nodexlgraphgallery.org/Pages/Graph.aspx?graphID=138241&amp;utm_content=buffer00ebb&amp;utm_medium=social&amp;utm_source=twitter.com&amp;utm_campaign=buffer"/>
    <s v="nodexlgraphgallery.org"/>
    <x v="23"/>
    <s v="https://pbs.twimg.com/media/DxXWrRTVsAAKEat.jpg https://pbs.twimg.com/media/DfJN0W4UYAEuXLM.jpg https://pbs.twimg.com/media/DmntyoQUcAA8JmN.jpg"/>
    <s v="https://pbs.twimg.com/media/DxXWrRTVsAAKEat.jpg https://pbs.twimg.com/media/DfJN0W4UYAEuXLM.jpg https://pbs.twimg.com/media/DmntyoQUcAA8JmN.jpg"/>
    <x v="188"/>
    <s v="https://twitter.com/#!/hudson_chatbots/status/1087010991995383810"/>
    <m/>
    <m/>
    <s v="1087010991995383810"/>
    <m/>
    <b v="0"/>
    <n v="3"/>
    <s v=""/>
    <b v="0"/>
    <x v="0"/>
    <m/>
    <s v=""/>
    <b v="0"/>
    <n v="6"/>
    <s v=""/>
    <s v="Twitter Web Client"/>
    <b v="0"/>
    <s v="1087010991995383810"/>
    <s v="Tweet"/>
    <n v="0"/>
    <n v="0"/>
    <m/>
    <m/>
    <m/>
    <m/>
    <m/>
    <m/>
    <m/>
    <m/>
    <n v="1"/>
    <s v="1"/>
    <s v="1"/>
    <n v="0"/>
    <n v="0"/>
    <n v="0"/>
    <n v="0"/>
    <n v="0"/>
    <n v="0"/>
    <n v="27"/>
    <n v="100"/>
    <n v="27"/>
  </r>
  <r>
    <s v="social_molly"/>
    <s v="https://pbs.twimg.com/media/DxXXu6kUcAEmNI2.jpg"/>
    <m/>
    <m/>
    <m/>
    <m/>
    <m/>
    <m/>
    <m/>
    <m/>
    <s v="No"/>
    <n v="193"/>
    <m/>
    <s v="mi"/>
    <x v="0"/>
    <d v="2019-01-20T15:41: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V2GvwrDhn"/>
    <m/>
    <m/>
    <x v="5"/>
    <s v="https://pbs.twimg.com/media/DxXXu6kUcAEmNI2.jpg"/>
    <s v="https://pbs.twimg.com/media/DxXXu6kUcAEmNI2.jpg"/>
    <x v="189"/>
    <s v="https://twitter.com/#!/social_molly/status/1087012154731941890"/>
    <m/>
    <m/>
    <s v="1087012154731941890"/>
    <m/>
    <b v="0"/>
    <n v="4"/>
    <s v=""/>
    <b v="0"/>
    <x v="0"/>
    <m/>
    <s v=""/>
    <b v="0"/>
    <n v="5"/>
    <s v=""/>
    <s v="Twitter Web Client"/>
    <b v="0"/>
    <s v="1087012154731941890"/>
    <s v="Tweet"/>
    <n v="0"/>
    <n v="0"/>
    <m/>
    <m/>
    <m/>
    <m/>
    <m/>
    <m/>
    <m/>
    <m/>
    <n v="1"/>
    <s v="3"/>
    <s v="3"/>
    <n v="0"/>
    <n v="0"/>
    <n v="0"/>
    <n v="0"/>
    <n v="0"/>
    <n v="0"/>
    <n v="28"/>
    <n v="100"/>
    <n v="28"/>
  </r>
  <r>
    <s v="harry_robots"/>
    <s v="https://pbs.twimg.com/media/DxXZaSpUcAIxdxY.jpg"/>
    <m/>
    <m/>
    <m/>
    <m/>
    <m/>
    <m/>
    <m/>
    <m/>
    <s v="No"/>
    <n v="194"/>
    <m/>
    <s v="mi"/>
    <x v="0"/>
    <d v="2019-01-20T15:48:2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bZAiqh7WY2"/>
    <m/>
    <m/>
    <x v="5"/>
    <s v="https://pbs.twimg.com/media/DxXZaSpUcAIxdxY.jpg"/>
    <s v="https://pbs.twimg.com/media/DxXZaSpUcAIxdxY.jpg"/>
    <x v="190"/>
    <s v="https://twitter.com/#!/harry_robots/status/1087014001148551168"/>
    <m/>
    <m/>
    <s v="1087014001148551168"/>
    <m/>
    <b v="0"/>
    <n v="6"/>
    <s v=""/>
    <b v="0"/>
    <x v="0"/>
    <m/>
    <s v=""/>
    <b v="0"/>
    <n v="3"/>
    <s v=""/>
    <s v="Twitter Web Client"/>
    <b v="0"/>
    <s v="1087014001148551168"/>
    <s v="Tweet"/>
    <n v="0"/>
    <n v="0"/>
    <m/>
    <m/>
    <m/>
    <m/>
    <m/>
    <m/>
    <m/>
    <m/>
    <n v="1"/>
    <s v="5"/>
    <s v="5"/>
    <n v="0"/>
    <n v="0"/>
    <n v="0"/>
    <n v="0"/>
    <n v="0"/>
    <n v="0"/>
    <n v="28"/>
    <n v="100"/>
    <n v="28"/>
  </r>
  <r>
    <s v="infopronetwork"/>
    <s v="https://pbs.twimg.com/media/Dxy1ws_VsAAa2Wg.jpg"/>
    <m/>
    <m/>
    <m/>
    <m/>
    <m/>
    <m/>
    <m/>
    <m/>
    <s v="No"/>
    <n v="195"/>
    <m/>
    <s v="infopronetwork"/>
    <x v="1"/>
    <d v="2019-01-27T12:00:01.000"/>
    <s v="IAM Platform Curated Retweet:_x000a__x000a_Via: https://t.co/pGOWF9JBXU_x000a__x000a_Top #futureofwork hashtags_x000a_1-#robotics _x000a_2-#robots _x000a_3-#ai_x000a_4-#jobsforrobots _x000a_5-#automation _x000a_6-#hr _x000a_7-#jobs _x000a_via nodexl MikeQuindazzi https://t.co/IXGE15U0Fz_x000a__x000a_#IAMPlatform_x000a_#TopInfluence_x000a_#ArtificialIntelligence"/>
    <s v="https://twitter.com/MotorcycleTwitt"/>
    <s v="twitter.com"/>
    <x v="51"/>
    <s v="https://pbs.twimg.com/media/Dxy1ws_VsAAa2Wg.jpg"/>
    <s v="https://pbs.twimg.com/media/Dxy1ws_VsAAa2Wg.jpg"/>
    <x v="191"/>
    <s v="https://twitter.com/#!/infopronetwork/status/1089493226061484034"/>
    <m/>
    <m/>
    <s v="1089493226061484034"/>
    <m/>
    <b v="0"/>
    <n v="5"/>
    <s v=""/>
    <b v="0"/>
    <x v="0"/>
    <m/>
    <s v=""/>
    <b v="0"/>
    <n v="0"/>
    <s v=""/>
    <s v="Microsoft PowerApps and Flow"/>
    <b v="0"/>
    <s v="1089493226061484034"/>
    <s v="Tweet"/>
    <n v="0"/>
    <n v="0"/>
    <m/>
    <m/>
    <m/>
    <m/>
    <m/>
    <m/>
    <m/>
    <m/>
    <n v="1"/>
    <s v="41"/>
    <s v="41"/>
    <n v="1"/>
    <n v="3.5714285714285716"/>
    <n v="0"/>
    <n v="0"/>
    <n v="0"/>
    <n v="0"/>
    <n v="27"/>
    <n v="96.42857142857143"/>
    <n v="28"/>
  </r>
  <r>
    <s v="alison_iot"/>
    <s v="https://pbs.twimg.com/media/DxyakXYUcAIul4m.jpg"/>
    <m/>
    <m/>
    <m/>
    <m/>
    <m/>
    <m/>
    <m/>
    <m/>
    <s v="No"/>
    <n v="196"/>
    <m/>
    <s v="mi"/>
    <x v="0"/>
    <d v="2019-01-25T21:43: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VEai76g97U"/>
    <m/>
    <m/>
    <x v="19"/>
    <s v="https://pbs.twimg.com/media/DxyakXYUcAIul4m.jpg"/>
    <s v="https://pbs.twimg.com/media/DxyakXYUcAIul4m.jpg"/>
    <x v="192"/>
    <s v="https://twitter.com/#!/alison_iot/status/1088915227779817472"/>
    <m/>
    <m/>
    <s v="1088915227779817472"/>
    <m/>
    <b v="0"/>
    <n v="2"/>
    <s v=""/>
    <b v="0"/>
    <x v="0"/>
    <m/>
    <s v=""/>
    <b v="0"/>
    <n v="0"/>
    <s v=""/>
    <s v="Twitter Web Client"/>
    <b v="0"/>
    <s v="1088915227779817472"/>
    <s v="Tweet"/>
    <n v="0"/>
    <n v="0"/>
    <m/>
    <m/>
    <m/>
    <m/>
    <m/>
    <m/>
    <m/>
    <m/>
    <n v="1"/>
    <s v="2"/>
    <s v="2"/>
    <n v="0"/>
    <n v="0"/>
    <n v="0"/>
    <n v="0"/>
    <n v="0"/>
    <n v="0"/>
    <n v="30"/>
    <n v="100"/>
    <n v="30"/>
  </r>
  <r>
    <s v="guidokerkhof"/>
    <s v="https://pbs.twimg.com/media/DxYaUTpW0AA5R7P.jpg"/>
    <m/>
    <m/>
    <m/>
    <m/>
    <m/>
    <m/>
    <m/>
    <m/>
    <s v="No"/>
    <n v="197"/>
    <m/>
    <s v="social_molly"/>
    <x v="0"/>
    <d v="2019-01-20T20:31:49.000"/>
    <s v="6 Types of Twitter #SocialMedia Networks [#INFOGRAPHICS] _x000a_by @nodexl | #IoT #DigitalMarketing #BigData #Analytics #DataScience #DataScientists | Cc: @MikeQuindazzi RT @Social_Molly https://t.co/WZSNxxCsla"/>
    <m/>
    <m/>
    <x v="52"/>
    <s v="https://pbs.twimg.com/media/DxYaUTpW0AA5R7P.jpg"/>
    <s v="https://pbs.twimg.com/media/DxYaUTpW0AA5R7P.jpg"/>
    <x v="193"/>
    <s v="https://twitter.com/#!/guidokerkhof/status/1087085309400137728"/>
    <m/>
    <m/>
    <s v="1087085309400137728"/>
    <m/>
    <b v="0"/>
    <n v="2"/>
    <s v=""/>
    <b v="0"/>
    <x v="0"/>
    <m/>
    <s v=""/>
    <b v="0"/>
    <n v="0"/>
    <s v=""/>
    <s v="Twitter for iPhone"/>
    <b v="0"/>
    <s v="1087085309400137728"/>
    <s v="Tweet"/>
    <n v="0"/>
    <n v="0"/>
    <s v="4.7288999,52.2782266 _x000a_5.0792072,52.2782266 _x000a_5.0792072,52.4312289 _x000a_4.7288999,52.4312289"/>
    <s v="The Netherlands"/>
    <s v="NL"/>
    <s v="Amsterdam, The Netherlands"/>
    <s v="99cdab25eddd6bce"/>
    <s v="Amsterdam"/>
    <s v="city"/>
    <s v="https://api.twitter.com/1.1/geo/id/99cdab25eddd6bce.json"/>
    <n v="1"/>
    <s v="40"/>
    <s v="40"/>
    <n v="0"/>
    <n v="0"/>
    <n v="0"/>
    <n v="0"/>
    <n v="0"/>
    <n v="0"/>
    <n v="19"/>
    <n v="100"/>
    <n v="19"/>
  </r>
  <r>
    <s v="angelhealthtech"/>
    <s v="https://pbs.twimg.com/media/DxybCqGU8AA_2ow.jpg"/>
    <m/>
    <m/>
    <m/>
    <m/>
    <m/>
    <m/>
    <m/>
    <m/>
    <s v="No"/>
    <n v="198"/>
    <m/>
    <s v="mikequindazzi"/>
    <x v="0"/>
    <d v="2019-01-25T21:45: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KWPGEeCKmr"/>
    <m/>
    <m/>
    <x v="9"/>
    <s v="https://pbs.twimg.com/media/DxybCqGU8AA_2ow.jpg"/>
    <s v="https://pbs.twimg.com/media/DxybCqGU8AA_2ow.jpg"/>
    <x v="194"/>
    <s v="https://twitter.com/#!/angelhealthtech/status/1088915748162924544"/>
    <m/>
    <m/>
    <s v="1088915748162924544"/>
    <m/>
    <b v="0"/>
    <n v="2"/>
    <s v=""/>
    <b v="0"/>
    <x v="0"/>
    <m/>
    <s v=""/>
    <b v="0"/>
    <n v="0"/>
    <s v=""/>
    <s v="Twitter Web Client"/>
    <b v="0"/>
    <s v="1088915748162924544"/>
    <s v="Tweet"/>
    <n v="0"/>
    <n v="0"/>
    <m/>
    <m/>
    <m/>
    <m/>
    <m/>
    <m/>
    <m/>
    <m/>
    <n v="1"/>
    <s v="14"/>
    <s v="14"/>
    <n v="0"/>
    <n v="0"/>
    <n v="0"/>
    <n v="0"/>
    <n v="0"/>
    <n v="0"/>
    <n v="29"/>
    <n v="100"/>
    <n v="29"/>
  </r>
  <r>
    <s v="motorcycletwitt"/>
    <s v="https://pbs.twimg.com/media/DxYby4nV4AAsYwc.jpg"/>
    <m/>
    <m/>
    <m/>
    <m/>
    <m/>
    <m/>
    <m/>
    <m/>
    <s v="No"/>
    <n v="199"/>
    <m/>
    <s v="mi"/>
    <x v="0"/>
    <d v="2019-01-20T20:38: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U9XvBXvYfC"/>
    <m/>
    <m/>
    <x v="5"/>
    <s v="https://pbs.twimg.com/media/DxYby4nV4AAsYwc.jpg"/>
    <s v="https://pbs.twimg.com/media/DxYby4nV4AAsYwc.jpg"/>
    <x v="195"/>
    <s v="https://twitter.com/#!/motorcycletwitt/status/1087086991475232769"/>
    <m/>
    <m/>
    <s v="1087086991475232769"/>
    <m/>
    <b v="0"/>
    <n v="3"/>
    <s v=""/>
    <b v="0"/>
    <x v="0"/>
    <m/>
    <s v=""/>
    <b v="0"/>
    <n v="5"/>
    <s v=""/>
    <s v="Twitter Web Client"/>
    <b v="0"/>
    <s v="1087086991475232769"/>
    <s v="Tweet"/>
    <n v="0"/>
    <n v="0"/>
    <m/>
    <m/>
    <m/>
    <m/>
    <m/>
    <m/>
    <m/>
    <m/>
    <n v="1"/>
    <s v="9"/>
    <s v="9"/>
    <n v="0"/>
    <n v="0"/>
    <n v="0"/>
    <n v="0"/>
    <n v="0"/>
    <n v="0"/>
    <n v="28"/>
    <n v="100"/>
    <n v="28"/>
  </r>
  <r>
    <s v="pd_mobileapps"/>
    <s v="https://pbs.twimg.com/media/DxYghI8V4AAimgG.jpg"/>
    <m/>
    <m/>
    <m/>
    <m/>
    <m/>
    <m/>
    <m/>
    <m/>
    <s v="No"/>
    <n v="200"/>
    <m/>
    <s v="mi"/>
    <x v="0"/>
    <d v="2019-01-20T20:59:0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k6oBvV15O4"/>
    <m/>
    <m/>
    <x v="5"/>
    <s v="https://pbs.twimg.com/media/DxYghI8V4AAimgG.jpg"/>
    <s v="https://pbs.twimg.com/media/DxYghI8V4AAimgG.jpg"/>
    <x v="196"/>
    <s v="https://twitter.com/#!/pd_mobileapps/status/1087092183289614336"/>
    <m/>
    <m/>
    <s v="1087092183289614336"/>
    <m/>
    <b v="0"/>
    <n v="2"/>
    <s v=""/>
    <b v="0"/>
    <x v="0"/>
    <m/>
    <s v=""/>
    <b v="0"/>
    <n v="4"/>
    <s v=""/>
    <s v="Twitter Web Client"/>
    <b v="0"/>
    <s v="1087092183289614336"/>
    <s v="Tweet"/>
    <n v="0"/>
    <n v="0"/>
    <m/>
    <m/>
    <m/>
    <m/>
    <m/>
    <m/>
    <m/>
    <m/>
    <n v="1"/>
    <s v="12"/>
    <s v="12"/>
    <n v="0"/>
    <n v="0"/>
    <n v="0"/>
    <n v="0"/>
    <n v="0"/>
    <n v="0"/>
    <n v="28"/>
    <n v="100"/>
    <n v="28"/>
  </r>
  <r>
    <s v="harry_robots"/>
    <s v="https://pbs.twimg.com/media/DxyHQBkUwAAGo5G.jpg"/>
    <m/>
    <m/>
    <m/>
    <m/>
    <m/>
    <m/>
    <m/>
    <m/>
    <s v="No"/>
    <n v="201"/>
    <m/>
    <s v="mi"/>
    <x v="0"/>
    <d v="2019-01-25T20:18:5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PH45xM1kSA"/>
    <m/>
    <m/>
    <x v="19"/>
    <s v="https://pbs.twimg.com/media/DxyHQBkUwAAGo5G.jpg"/>
    <s v="https://pbs.twimg.com/media/DxyHQBkUwAAGo5G.jpg"/>
    <x v="197"/>
    <s v="https://twitter.com/#!/harry_robots/status/1088893987790872576"/>
    <m/>
    <m/>
    <s v="1088893987790872576"/>
    <m/>
    <b v="0"/>
    <n v="7"/>
    <s v=""/>
    <b v="0"/>
    <x v="0"/>
    <m/>
    <s v=""/>
    <b v="0"/>
    <n v="7"/>
    <s v=""/>
    <s v="Twitter Web Client"/>
    <b v="0"/>
    <s v="1088893987790872576"/>
    <s v="Tweet"/>
    <n v="0"/>
    <n v="0"/>
    <m/>
    <m/>
    <m/>
    <m/>
    <m/>
    <m/>
    <m/>
    <m/>
    <n v="1"/>
    <s v="5"/>
    <s v="5"/>
    <n v="0"/>
    <n v="0"/>
    <n v="0"/>
    <n v="0"/>
    <n v="0"/>
    <n v="0"/>
    <n v="30"/>
    <n v="100"/>
    <n v="30"/>
  </r>
  <r>
    <s v="strategicplanet"/>
    <s v="https://pbs.twimg.com/media/DxYQSFCXcAAWQN1.jpg"/>
    <m/>
    <m/>
    <m/>
    <m/>
    <m/>
    <m/>
    <m/>
    <m/>
    <s v="No"/>
    <n v="202"/>
    <m/>
    <s v="connectedaction"/>
    <x v="0"/>
    <d v="2019-01-20T19:55:29.000"/>
    <s v="Just getting ready for the Social Media in the Pharmaceutical Industry conference #pharmasocialmedia . Many thanks to @marc_smith,  for his support and @NodeXL / @connectedaction / #smrfoundation https://t.co/akKG7akEGH"/>
    <m/>
    <m/>
    <x v="53"/>
    <s v="https://pbs.twimg.com/media/DxYQSFCXcAAWQN1.jpg"/>
    <s v="https://pbs.twimg.com/media/DxYQSFCXcAAWQN1.jpg"/>
    <x v="198"/>
    <s v="https://twitter.com/#!/strategicplanet/status/1087076166622679040"/>
    <m/>
    <m/>
    <s v="1087076166622679040"/>
    <m/>
    <b v="0"/>
    <n v="5"/>
    <s v=""/>
    <b v="0"/>
    <x v="0"/>
    <m/>
    <s v=""/>
    <b v="0"/>
    <n v="4"/>
    <s v=""/>
    <s v="Twitter Web Client"/>
    <b v="0"/>
    <s v="1087076166622679040"/>
    <s v="Tweet"/>
    <n v="0"/>
    <n v="0"/>
    <m/>
    <m/>
    <m/>
    <m/>
    <m/>
    <m/>
    <m/>
    <m/>
    <n v="1"/>
    <s v="39"/>
    <s v="39"/>
    <n v="2"/>
    <n v="8.333333333333334"/>
    <n v="0"/>
    <n v="0"/>
    <n v="0"/>
    <n v="0"/>
    <n v="22"/>
    <n v="91.66666666666667"/>
    <n v="24"/>
  </r>
  <r>
    <s v="socialmediavia"/>
    <s v="https://pbs.twimg.com/media/Dya3aSqVYAAVphH.jpg"/>
    <m/>
    <m/>
    <m/>
    <m/>
    <m/>
    <m/>
    <m/>
    <m/>
    <s v="No"/>
    <n v="203"/>
    <m/>
    <s v="socialmediavia"/>
    <x v="1"/>
    <d v="2019-02-02T18:13:49.000"/>
    <s v="Check out Analyzing Social Media Networks with NodeXL : Insights from a Connected World by https://t.co/q7QpErGaB7 #Socialmedia #Smm https://t.co/92360WhKqy"/>
    <s v="http://www.ebay.com/itm/like/264176978666"/>
    <s v="ebay.com"/>
    <x v="20"/>
    <s v="https://pbs.twimg.com/media/Dya3aSqVYAAVphH.jpg"/>
    <s v="https://pbs.twimg.com/media/Dya3aSqVYAAVphH.jpg"/>
    <x v="199"/>
    <s v="https://twitter.com/#!/socialmediavia/status/1091761623696584704"/>
    <m/>
    <m/>
    <s v="1091761623696584704"/>
    <m/>
    <b v="0"/>
    <n v="0"/>
    <s v=""/>
    <b v="0"/>
    <x v="0"/>
    <m/>
    <s v=""/>
    <b v="0"/>
    <n v="0"/>
    <s v=""/>
    <s v="Twibble.io"/>
    <b v="0"/>
    <s v="1091761623696584704"/>
    <s v="Tweet"/>
    <n v="0"/>
    <n v="0"/>
    <m/>
    <m/>
    <m/>
    <m/>
    <m/>
    <m/>
    <m/>
    <m/>
    <n v="1"/>
    <s v="20"/>
    <s v="20"/>
    <n v="0"/>
    <n v="0"/>
    <n v="0"/>
    <n v="0"/>
    <n v="0"/>
    <n v="0"/>
    <n v="16"/>
    <n v="100"/>
    <n v="16"/>
  </r>
  <r>
    <s v="nodexl"/>
    <s v="https://pbs.twimg.com/media/DyA5xCIUwAkf-YH.jpg"/>
    <m/>
    <m/>
    <m/>
    <m/>
    <m/>
    <m/>
    <m/>
    <m/>
    <s v="No"/>
    <n v="204"/>
    <m/>
    <s v="nodexl"/>
    <x v="1"/>
    <d v="2019-01-28T17:15:56.000"/>
    <s v="INovaMediaLab via NodeXL https://t.co/TDtvZ3RkIO_x000a_Top hashtags:_x000a_#smartdatasprint_x000a_#nodexl_x000a_#blacklivesmatter_x000a_#inovamedialab_x000a_#emoji_x000a_#datascience  _x000a_#lisbon https://t.co/0bGg0vOkiF"/>
    <s v="https://nodexlgraphgallery.org/Pages/Graph.aspx?graphID=183472"/>
    <s v="nodexlgraphgallery.org"/>
    <x v="54"/>
    <s v="https://pbs.twimg.com/media/DyA5xCIUwAkf-YH.jpg"/>
    <s v="https://pbs.twimg.com/media/DyA5xCIUwAkf-YH.jpg"/>
    <x v="200"/>
    <s v="https://twitter.com/#!/nodexl/status/1089935115654840320"/>
    <m/>
    <m/>
    <s v="1089935115654840320"/>
    <s v="1089934462471684096"/>
    <b v="0"/>
    <n v="2"/>
    <s v="87606674"/>
    <b v="0"/>
    <x v="0"/>
    <m/>
    <s v=""/>
    <b v="0"/>
    <n v="0"/>
    <s v=""/>
    <s v="Twitter Web Client"/>
    <b v="0"/>
    <s v="1089934462471684096"/>
    <s v="Tweet"/>
    <n v="0"/>
    <n v="0"/>
    <m/>
    <m/>
    <m/>
    <m/>
    <m/>
    <m/>
    <m/>
    <m/>
    <n v="1"/>
    <s v="15"/>
    <s v="15"/>
    <n v="1"/>
    <n v="8.333333333333334"/>
    <n v="0"/>
    <n v="0"/>
    <n v="0"/>
    <n v="0"/>
    <n v="11"/>
    <n v="91.66666666666667"/>
    <n v="12"/>
  </r>
  <r>
    <s v="alison_iot"/>
    <s v="https://pbs.twimg.com/media/DyaeONLV4AI0K8Y.jpg"/>
    <m/>
    <m/>
    <m/>
    <m/>
    <m/>
    <m/>
    <m/>
    <m/>
    <s v="No"/>
    <n v="205"/>
    <m/>
    <s v="mi"/>
    <x v="0"/>
    <d v="2019-02-02T16:24: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SfjhUs7rr"/>
    <m/>
    <m/>
    <x v="5"/>
    <s v="https://pbs.twimg.com/media/DyaeONLV4AI0K8Y.jpg"/>
    <s v="https://pbs.twimg.com/media/DyaeONLV4AI0K8Y.jpg"/>
    <x v="201"/>
    <s v="https://twitter.com/#!/alison_iot/status/1091733996923277312"/>
    <m/>
    <m/>
    <s v="1091733996923277312"/>
    <m/>
    <b v="0"/>
    <n v="3"/>
    <s v=""/>
    <b v="0"/>
    <x v="0"/>
    <m/>
    <s v=""/>
    <b v="0"/>
    <n v="6"/>
    <s v=""/>
    <s v="Twitter Web Client"/>
    <b v="0"/>
    <s v="1091733996923277312"/>
    <s v="Tweet"/>
    <n v="0"/>
    <n v="0"/>
    <m/>
    <m/>
    <m/>
    <m/>
    <m/>
    <m/>
    <m/>
    <m/>
    <n v="1"/>
    <s v="2"/>
    <s v="2"/>
    <n v="0"/>
    <n v="0"/>
    <n v="0"/>
    <n v="0"/>
    <n v="0"/>
    <n v="0"/>
    <n v="28"/>
    <n v="100"/>
    <n v="28"/>
  </r>
  <r>
    <s v="worldtrendsinfo"/>
    <s v="https://pbs.twimg.com/media/DyAfgd7UwAAOrQ5.jpg"/>
    <m/>
    <m/>
    <m/>
    <m/>
    <m/>
    <m/>
    <m/>
    <m/>
    <s v="No"/>
    <n v="206"/>
    <m/>
    <s v="mi"/>
    <x v="0"/>
    <d v="2019-01-28T15:19:3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EEFnoAEGE"/>
    <m/>
    <m/>
    <x v="5"/>
    <s v="https://pbs.twimg.com/media/DyAfgd7UwAAOrQ5.jpg"/>
    <s v="https://pbs.twimg.com/media/DyAfgd7UwAAOrQ5.jpg"/>
    <x v="202"/>
    <s v="https://twitter.com/#!/worldtrendsinfo/status/1089905820966432768"/>
    <m/>
    <m/>
    <s v="1089905820966432768"/>
    <m/>
    <b v="0"/>
    <n v="2"/>
    <s v=""/>
    <b v="0"/>
    <x v="0"/>
    <m/>
    <s v=""/>
    <b v="0"/>
    <n v="2"/>
    <s v=""/>
    <s v="Twitter Web Client"/>
    <b v="0"/>
    <s v="1089905820966432768"/>
    <s v="Tweet"/>
    <n v="0"/>
    <n v="0"/>
    <m/>
    <m/>
    <m/>
    <m/>
    <m/>
    <m/>
    <m/>
    <m/>
    <n v="1"/>
    <s v="7"/>
    <s v="7"/>
    <n v="0"/>
    <n v="0"/>
    <n v="0"/>
    <n v="0"/>
    <n v="0"/>
    <n v="0"/>
    <n v="28"/>
    <n v="100"/>
    <n v="28"/>
  </r>
  <r>
    <s v="bigdata_joe"/>
    <s v="https://pbs.twimg.com/media/DyAKj_cVYAEB3wM.jpg"/>
    <m/>
    <m/>
    <m/>
    <m/>
    <m/>
    <m/>
    <m/>
    <m/>
    <s v="No"/>
    <n v="207"/>
    <m/>
    <s v="mi"/>
    <x v="0"/>
    <d v="2019-01-28T13:48:0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dhs8q5mIgC"/>
    <m/>
    <m/>
    <x v="5"/>
    <s v="https://pbs.twimg.com/media/DyAKj_cVYAEB3wM.jpg"/>
    <s v="https://pbs.twimg.com/media/DyAKj_cVYAEB3wM.jpg"/>
    <x v="203"/>
    <s v="https://twitter.com/#!/bigdata_joe/status/1089882791771172865"/>
    <m/>
    <m/>
    <s v="1089882791771172865"/>
    <m/>
    <b v="0"/>
    <n v="8"/>
    <s v=""/>
    <b v="0"/>
    <x v="0"/>
    <m/>
    <s v=""/>
    <b v="0"/>
    <n v="0"/>
    <s v=""/>
    <s v="Twitter Web Client"/>
    <b v="0"/>
    <s v="1089882791771172865"/>
    <s v="Tweet"/>
    <n v="0"/>
    <n v="0"/>
    <m/>
    <m/>
    <m/>
    <m/>
    <m/>
    <m/>
    <m/>
    <m/>
    <n v="1"/>
    <s v="4"/>
    <s v="4"/>
    <n v="0"/>
    <n v="0"/>
    <n v="0"/>
    <n v="0"/>
    <n v="0"/>
    <n v="0"/>
    <n v="28"/>
    <n v="100"/>
    <n v="28"/>
  </r>
  <r>
    <s v="clark_robotics"/>
    <s v="https://pbs.twimg.com/media/DyAkKMkU8AEo0lk.jpg"/>
    <m/>
    <m/>
    <m/>
    <m/>
    <m/>
    <m/>
    <m/>
    <m/>
    <s v="No"/>
    <n v="208"/>
    <m/>
    <s v="mi"/>
    <x v="0"/>
    <d v="2019-01-28T15:39: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pvNKnOq4hj"/>
    <m/>
    <m/>
    <x v="19"/>
    <s v="https://pbs.twimg.com/media/DyAkKMkU8AEo0lk.jpg"/>
    <s v="https://pbs.twimg.com/media/DyAkKMkU8AEo0lk.jpg"/>
    <x v="204"/>
    <s v="https://twitter.com/#!/clark_robotics/status/1089910935626477568"/>
    <m/>
    <m/>
    <s v="1089910935626477568"/>
    <m/>
    <b v="0"/>
    <n v="3"/>
    <s v=""/>
    <b v="0"/>
    <x v="0"/>
    <m/>
    <s v=""/>
    <b v="0"/>
    <n v="5"/>
    <s v=""/>
    <s v="Twitter Web Client"/>
    <b v="0"/>
    <s v="1089910935626477568"/>
    <s v="Tweet"/>
    <n v="0"/>
    <n v="0"/>
    <m/>
    <m/>
    <m/>
    <m/>
    <m/>
    <m/>
    <m/>
    <m/>
    <n v="1"/>
    <s v="6"/>
    <s v="6"/>
    <n v="0"/>
    <n v="0"/>
    <n v="0"/>
    <n v="0"/>
    <n v="0"/>
    <n v="0"/>
    <n v="30"/>
    <n v="100"/>
    <n v="30"/>
  </r>
  <r>
    <s v="helene_wpli"/>
    <s v="https://pbs.twimg.com/media/DyaTIcDV4AA8Z_q.jpg"/>
    <m/>
    <m/>
    <m/>
    <m/>
    <m/>
    <m/>
    <m/>
    <m/>
    <s v="No"/>
    <n v="209"/>
    <m/>
    <s v="alan_moratelli"/>
    <x v="0"/>
    <d v="2019-02-02T15:35:22.000"/>
    <s v="Top 10 #influencers on #FutureofWork _x000a_Awesome group of leaders &amp;amp; friends!_x000a_Thanks @nodexl 👍_x000a_https://t.co/WETnrVR3RY_x000a__x000a_@HaroldSinnott _x000a_@alan_moratelli _x000a_@MikeQuindazzi _x000a_@TheFuturist007 _x000a_@helene_wpli _x000a_@psb_dc _x000a_@TamaraMcCleary _x000a_@pat_milligan1 _x000a_@Paula_Piccard _x000a_@wef https://t.co/sI3caY1z8F"/>
    <s v="https://nodexlgraphgallery.org/Pages/Graph.aspx?graphID=181428"/>
    <s v="nodexlgraphgallery.org"/>
    <x v="12"/>
    <s v="https://pbs.twimg.com/media/DyaTIcDV4AA8Z_q.jpg"/>
    <s v="https://pbs.twimg.com/media/DyaTIcDV4AA8Z_q.jpg"/>
    <x v="205"/>
    <s v="https://twitter.com/#!/helene_wpli/status/1091721748230287360"/>
    <m/>
    <m/>
    <s v="1091721748230287360"/>
    <m/>
    <b v="0"/>
    <n v="24"/>
    <s v=""/>
    <b v="0"/>
    <x v="0"/>
    <m/>
    <s v=""/>
    <b v="0"/>
    <n v="13"/>
    <s v=""/>
    <s v="Twitter for iPhone"/>
    <b v="0"/>
    <s v="1091721748230287360"/>
    <s v="Tweet"/>
    <n v="0"/>
    <n v="0"/>
    <m/>
    <m/>
    <m/>
    <m/>
    <m/>
    <m/>
    <m/>
    <m/>
    <n v="1"/>
    <s v="27"/>
    <s v="27"/>
    <n v="2"/>
    <n v="8.695652173913043"/>
    <n v="0"/>
    <n v="0"/>
    <n v="0"/>
    <n v="0"/>
    <n v="21"/>
    <n v="91.30434782608695"/>
    <n v="23"/>
  </r>
  <r>
    <s v="harry_robots"/>
    <s v="https://pbs.twimg.com/media/DyavVbLV4AAtgFF.jpg"/>
    <m/>
    <m/>
    <m/>
    <m/>
    <m/>
    <m/>
    <m/>
    <m/>
    <s v="No"/>
    <n v="210"/>
    <m/>
    <s v="mikequindazzi"/>
    <x v="0"/>
    <d v="2019-02-02T17:38:49.000"/>
    <s v="Social network analysis is the process of investigating social structures through the use of networks and graph theory &amp;gt;&amp;gt; @nodexl via @MikeQuindazzi &amp;gt;&amp;gt; #DigitalMarketing #IoT #BigData #DataAnalytics #DataViz #DataScience #Influencer #Infographic &amp;gt;&amp;gt; https://t.co/B2IBqtXTA7 #smm https://t.co/PvAu8LHPiQ"/>
    <s v="http://nodexlgraphgallery.org/Pages/Graph.aspx?graphID=138241&amp;utm_content=buffer00ebb&amp;utm_medium=social&amp;utm_source=twitter.com&amp;utm_campaign=buffer"/>
    <s v="nodexlgraphgallery.org"/>
    <x v="18"/>
    <s v="https://pbs.twimg.com/media/DyavVbLV4AAtgFF.jpg"/>
    <s v="https://pbs.twimg.com/media/DyavVbLV4AAtgFF.jpg"/>
    <x v="206"/>
    <s v="https://twitter.com/#!/harry_robots/status/1091752812814319618"/>
    <m/>
    <m/>
    <s v="1091752812814319618"/>
    <m/>
    <b v="0"/>
    <n v="3"/>
    <s v=""/>
    <b v="0"/>
    <x v="0"/>
    <m/>
    <s v=""/>
    <b v="0"/>
    <n v="2"/>
    <s v=""/>
    <s v="Twitter Web Client"/>
    <b v="0"/>
    <s v="1091752812814319618"/>
    <s v="Tweet"/>
    <n v="0"/>
    <n v="0"/>
    <m/>
    <m/>
    <m/>
    <m/>
    <m/>
    <m/>
    <m/>
    <m/>
    <n v="1"/>
    <s v="5"/>
    <s v="5"/>
    <n v="0"/>
    <n v="0"/>
    <n v="0"/>
    <n v="0"/>
    <n v="0"/>
    <n v="0"/>
    <n v="36"/>
    <n v="100"/>
    <n v="36"/>
  </r>
  <r>
    <s v="hudson_chatbots"/>
    <s v="https://pbs.twimg.com/media/DyawkBdV4AASUpJ.jpg"/>
    <m/>
    <m/>
    <m/>
    <m/>
    <m/>
    <m/>
    <m/>
    <m/>
    <s v="No"/>
    <n v="211"/>
    <m/>
    <s v="mi"/>
    <x v="0"/>
    <d v="2019-02-02T17:44:1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8cf0NyIlh"/>
    <m/>
    <m/>
    <x v="5"/>
    <s v="https://pbs.twimg.com/media/DyawkBdV4AASUpJ.jpg"/>
    <s v="https://pbs.twimg.com/media/DyawkBdV4AASUpJ.jpg"/>
    <x v="207"/>
    <s v="https://twitter.com/#!/hudson_chatbots/status/1091754162163830784"/>
    <m/>
    <m/>
    <s v="1091754162163830784"/>
    <m/>
    <b v="0"/>
    <n v="5"/>
    <s v=""/>
    <b v="0"/>
    <x v="0"/>
    <m/>
    <s v=""/>
    <b v="0"/>
    <n v="2"/>
    <s v=""/>
    <s v="Twitter Web Client"/>
    <b v="0"/>
    <s v="1091754162163830784"/>
    <s v="Tweet"/>
    <n v="0"/>
    <n v="0"/>
    <m/>
    <m/>
    <m/>
    <m/>
    <m/>
    <m/>
    <m/>
    <m/>
    <n v="1"/>
    <s v="1"/>
    <s v="1"/>
    <n v="0"/>
    <n v="0"/>
    <n v="0"/>
    <n v="0"/>
    <n v="0"/>
    <n v="0"/>
    <n v="28"/>
    <n v="100"/>
    <n v="28"/>
  </r>
  <r>
    <s v="inovamedialab"/>
    <s v="https://pbs.twimg.com/media/DyAxxa6X4AYzD5c.jpg"/>
    <m/>
    <m/>
    <m/>
    <m/>
    <m/>
    <m/>
    <m/>
    <m/>
    <s v="No"/>
    <n v="212"/>
    <m/>
    <s v="digitalspacelab"/>
    <x v="0"/>
    <d v="2019-01-28T16:43:47.000"/>
    <s v="Practical Labs on data extraction and analysis with NodeXL Pro, thank you Harald Meier! More practical labs on NodeXL Pro on Wednesday.  @DigitalSpaceLab  #SMARTDataSprint https://t.co/HoNYmg2qXc"/>
    <m/>
    <m/>
    <x v="55"/>
    <s v="https://pbs.twimg.com/media/DyAxxa6X4AYzD5c.jpg"/>
    <s v="https://pbs.twimg.com/media/DyAxxa6X4AYzD5c.jpg"/>
    <x v="208"/>
    <s v="https://twitter.com/#!/inovamedialab/status/1089927026700562432"/>
    <m/>
    <m/>
    <s v="1089927026700562432"/>
    <m/>
    <b v="0"/>
    <n v="4"/>
    <s v=""/>
    <b v="0"/>
    <x v="0"/>
    <m/>
    <s v=""/>
    <b v="0"/>
    <n v="3"/>
    <s v=""/>
    <s v="Twitter Web Client"/>
    <b v="0"/>
    <s v="1089927026700562432"/>
    <s v="Tweet"/>
    <n v="0"/>
    <n v="0"/>
    <m/>
    <m/>
    <m/>
    <m/>
    <m/>
    <m/>
    <m/>
    <m/>
    <n v="1"/>
    <s v="38"/>
    <s v="38"/>
    <n v="1"/>
    <n v="4.166666666666667"/>
    <n v="0"/>
    <n v="0"/>
    <n v="0"/>
    <n v="0"/>
    <n v="23"/>
    <n v="95.83333333333333"/>
    <n v="24"/>
  </r>
  <r>
    <s v="clark_robotics"/>
    <s v="https://pbs.twimg.com/media/DyAy2C2UwAI_Lfp.jpg"/>
    <m/>
    <m/>
    <m/>
    <m/>
    <m/>
    <m/>
    <m/>
    <m/>
    <s v="No"/>
    <n v="213"/>
    <m/>
    <s v="mikequindazzi"/>
    <x v="0"/>
    <d v="2019-01-28T16:44:0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rJnExNpa7"/>
    <m/>
    <m/>
    <x v="9"/>
    <s v="https://pbs.twimg.com/media/DyAy2C2UwAI_Lfp.jpg"/>
    <s v="https://pbs.twimg.com/media/DyAy2C2UwAI_Lfp.jpg"/>
    <x v="209"/>
    <s v="https://twitter.com/#!/clark_robotics/status/1089927083633983493"/>
    <m/>
    <m/>
    <s v="1089927083633983493"/>
    <m/>
    <b v="0"/>
    <n v="1"/>
    <s v=""/>
    <b v="0"/>
    <x v="0"/>
    <m/>
    <s v=""/>
    <b v="0"/>
    <n v="6"/>
    <s v=""/>
    <s v="Twitter Web Client"/>
    <b v="0"/>
    <s v="1089927083633983493"/>
    <s v="Tweet"/>
    <n v="0"/>
    <n v="0"/>
    <m/>
    <m/>
    <m/>
    <m/>
    <m/>
    <m/>
    <m/>
    <m/>
    <n v="1"/>
    <s v="6"/>
    <s v="6"/>
    <n v="0"/>
    <n v="0"/>
    <n v="0"/>
    <n v="0"/>
    <n v="0"/>
    <n v="0"/>
    <n v="29"/>
    <n v="100"/>
    <n v="29"/>
  </r>
  <r>
    <s v="social_molly"/>
    <s v="https://pbs.twimg.com/media/DyazBwQV4AExRab.jpg"/>
    <m/>
    <m/>
    <m/>
    <m/>
    <m/>
    <m/>
    <m/>
    <m/>
    <s v="No"/>
    <n v="214"/>
    <m/>
    <s v="mikequindazzi"/>
    <x v="0"/>
    <d v="2019-02-02T17:54:50.000"/>
    <s v="Social network analysis is the process of investigating social structures through the use of networks and graph theory &amp;gt;&amp;gt; @nodexl via @MikeQuindazzi &amp;gt;&amp;gt; #DigitalMarketing #IoT #BigData #DataAnalytics #DataViz #DataScience #Influencer #Infographic &amp;gt;&amp;gt; https://t.co/k0kOFPmeVr pic.t https://t.co/SgrjWcCtqY"/>
    <s v="http://nodexlgraphgallery.org/Pages/Graph.aspx?graphID=138241&amp;utm_content=buffer00ebb&amp;utm_medium=social&amp;utm_source=twitter.com&amp;utm_campaign=buffer"/>
    <s v="nodexlgraphgallery.org"/>
    <x v="10"/>
    <s v="https://pbs.twimg.com/media/DyazBwQV4AExRab.jpg"/>
    <s v="https://pbs.twimg.com/media/DyazBwQV4AExRab.jpg"/>
    <x v="210"/>
    <s v="https://twitter.com/#!/social_molly/status/1091756845822341120"/>
    <m/>
    <m/>
    <s v="1091756845822341120"/>
    <m/>
    <b v="0"/>
    <n v="3"/>
    <s v=""/>
    <b v="0"/>
    <x v="0"/>
    <m/>
    <s v=""/>
    <b v="0"/>
    <n v="0"/>
    <s v=""/>
    <s v="Twitter Web Client"/>
    <b v="0"/>
    <s v="1091756845822341120"/>
    <s v="Tweet"/>
    <n v="0"/>
    <n v="0"/>
    <m/>
    <m/>
    <m/>
    <m/>
    <m/>
    <m/>
    <m/>
    <m/>
    <n v="1"/>
    <s v="3"/>
    <s v="3"/>
    <n v="0"/>
    <n v="0"/>
    <n v="0"/>
    <n v="0"/>
    <n v="0"/>
    <n v="0"/>
    <n v="37"/>
    <n v="100"/>
    <n v="37"/>
  </r>
  <r>
    <s v="kimberl87759219"/>
    <s v="https://pbs.twimg.com/media/Dyb14yLVYAAfazm.jpg"/>
    <m/>
    <m/>
    <m/>
    <m/>
    <m/>
    <m/>
    <m/>
    <m/>
    <s v="No"/>
    <n v="215"/>
    <m/>
    <s v="mi"/>
    <x v="0"/>
    <d v="2019-02-02T22:47: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fVFffY6wjh"/>
    <m/>
    <m/>
    <x v="19"/>
    <s v="https://pbs.twimg.com/media/Dyb14yLVYAAfazm.jpg"/>
    <s v="https://pbs.twimg.com/media/Dyb14yLVYAAfazm.jpg"/>
    <x v="211"/>
    <s v="https://twitter.com/#!/kimberl87759219/status/1091830383405092865"/>
    <m/>
    <m/>
    <s v="1091830383405092865"/>
    <m/>
    <b v="0"/>
    <n v="2"/>
    <s v=""/>
    <b v="0"/>
    <x v="0"/>
    <m/>
    <s v=""/>
    <b v="0"/>
    <n v="0"/>
    <s v=""/>
    <s v="Twitter Web Client"/>
    <b v="0"/>
    <s v="1091830383405092865"/>
    <s v="Tweet"/>
    <n v="0"/>
    <n v="0"/>
    <m/>
    <m/>
    <m/>
    <m/>
    <m/>
    <m/>
    <m/>
    <m/>
    <n v="1"/>
    <s v="11"/>
    <s v="11"/>
    <n v="0"/>
    <n v="0"/>
    <n v="0"/>
    <n v="0"/>
    <n v="0"/>
    <n v="0"/>
    <n v="30"/>
    <n v="100"/>
    <n v="30"/>
  </r>
  <r>
    <s v="claire_harris82"/>
    <s v="https://pbs.twimg.com/media/Dyb4EZPVAAAQpKs.jpg https://pbs.twimg.com/media/Da-uZE5WkAAJcTs.jpg https://pbs.twimg.com/media/Dxfib-hUUAANdHS.jpg"/>
    <m/>
    <m/>
    <m/>
    <m/>
    <m/>
    <m/>
    <m/>
    <m/>
    <s v="No"/>
    <n v="216"/>
    <m/>
    <s v="mikequindazzi"/>
    <x v="0"/>
    <d v="2019-02-02T22:56:35.000"/>
    <s v="6 Types of Twitter #SocialMedia Networks via @ConnectedAction @nodexl @marc_smith via @MikeQuindazzi Hashtags #DigitalMarketing #IoT #BigData #DataAnalytics #DataViz #DataScience #Influencer Link https://t.co/SCSyYQ2nvl https://t.co/QWlmrkAiC0 https://t.co/zNA51HTG1N pic. https://t.co/52E6gGvtKC"/>
    <s v="http://nodexlgraphgallery.org/Pages/Graph.aspx?graphID=138241&amp;utm_content=buffer00ebb&amp;utm_medium=social&amp;utm_source=twitter.com&amp;utm_campaign=buffer"/>
    <s v="nodexlgraphgallery.org"/>
    <x v="23"/>
    <s v="https://pbs.twimg.com/media/Dyb4EZPVAAAQpKs.jpg https://pbs.twimg.com/media/Da-uZE5WkAAJcTs.jpg https://pbs.twimg.com/media/Dxfib-hUUAANdHS.jpg"/>
    <s v="https://pbs.twimg.com/media/Dyb4EZPVAAAQpKs.jpg https://pbs.twimg.com/media/Da-uZE5WkAAJcTs.jpg https://pbs.twimg.com/media/Dxfib-hUUAANdHS.jpg"/>
    <x v="212"/>
    <s v="https://twitter.com/#!/claire_harris82/status/1091832782647488512"/>
    <m/>
    <m/>
    <s v="1091832782647488512"/>
    <m/>
    <b v="0"/>
    <n v="2"/>
    <s v=""/>
    <b v="0"/>
    <x v="0"/>
    <m/>
    <s v=""/>
    <b v="0"/>
    <n v="0"/>
    <s v=""/>
    <s v="Twitter Web Client"/>
    <b v="0"/>
    <s v="1091832782647488512"/>
    <s v="Tweet"/>
    <n v="0"/>
    <n v="0"/>
    <m/>
    <m/>
    <m/>
    <m/>
    <m/>
    <m/>
    <m/>
    <m/>
    <n v="1"/>
    <s v="10"/>
    <s v="10"/>
    <n v="0"/>
    <n v="0"/>
    <n v="0"/>
    <n v="0"/>
    <n v="0"/>
    <n v="0"/>
    <n v="22"/>
    <n v="100"/>
    <n v="22"/>
  </r>
  <r>
    <s v="harry_robots"/>
    <s v="https://pbs.twimg.com/media/DyB8T3iUUAEbNPl.jpg"/>
    <m/>
    <m/>
    <m/>
    <m/>
    <m/>
    <m/>
    <m/>
    <m/>
    <s v="No"/>
    <n v="217"/>
    <m/>
    <s v="mikequindazzi"/>
    <x v="0"/>
    <d v="2019-01-28T22:04:5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bmPeHzjfOv"/>
    <m/>
    <m/>
    <x v="9"/>
    <s v="https://pbs.twimg.com/media/DyB8T3iUUAEbNPl.jpg"/>
    <s v="https://pbs.twimg.com/media/DyB8T3iUUAEbNPl.jpg"/>
    <x v="213"/>
    <s v="https://twitter.com/#!/harry_robots/status/1090007858635128833"/>
    <m/>
    <m/>
    <s v="1090007858635128833"/>
    <m/>
    <b v="0"/>
    <n v="0"/>
    <s v=""/>
    <b v="0"/>
    <x v="0"/>
    <m/>
    <s v=""/>
    <b v="0"/>
    <n v="0"/>
    <s v=""/>
    <s v="Twitter Web Client"/>
    <b v="0"/>
    <s v="1090007858635128833"/>
    <s v="Tweet"/>
    <n v="0"/>
    <n v="0"/>
    <m/>
    <m/>
    <m/>
    <m/>
    <m/>
    <m/>
    <m/>
    <m/>
    <n v="1"/>
    <s v="5"/>
    <s v="5"/>
    <n v="0"/>
    <n v="0"/>
    <n v="0"/>
    <n v="0"/>
    <n v="0"/>
    <n v="0"/>
    <n v="29"/>
    <n v="100"/>
    <n v="29"/>
  </r>
  <r>
    <s v="worldtrendsinfo"/>
    <s v="https://pbs.twimg.com/media/Dyb9mDUUYAIkh_K.jpg"/>
    <m/>
    <m/>
    <m/>
    <m/>
    <m/>
    <m/>
    <m/>
    <m/>
    <s v="No"/>
    <n v="218"/>
    <m/>
    <s v="imworksofficial"/>
    <x v="0"/>
    <d v="2019-02-02T23:20:43.000"/>
    <s v="RT @imworksofficial: RT @IOT_Recruiting: 6 Types of #Twitter #SocialMedia Networks [#INFOGRAPHICS] _x000a_by @nodexl _x000a__x000a_#InternetOfThings #DigitalMarketing #Analytics #DataScience #tech #startups #DataScientists #SocialNetworks #RT _x000a__x000a_Cc: @MikeQuindazzi @ravikik… https://t.co/S82S77lDU9"/>
    <m/>
    <m/>
    <x v="6"/>
    <s v="https://pbs.twimg.com/media/Dyb9mDUUYAIkh_K.jpg"/>
    <s v="https://pbs.twimg.com/media/Dyb9mDUUYAIkh_K.jpg"/>
    <x v="214"/>
    <s v="https://twitter.com/#!/worldtrendsinfo/status/1091838858163974144"/>
    <m/>
    <m/>
    <s v="1091838858163974144"/>
    <m/>
    <b v="0"/>
    <n v="3"/>
    <s v=""/>
    <b v="0"/>
    <x v="0"/>
    <m/>
    <s v=""/>
    <b v="0"/>
    <n v="3"/>
    <s v=""/>
    <s v="Twitter Web Client"/>
    <b v="0"/>
    <s v="1091838858163974144"/>
    <s v="Tweet"/>
    <n v="0"/>
    <n v="0"/>
    <m/>
    <m/>
    <m/>
    <m/>
    <m/>
    <m/>
    <m/>
    <m/>
    <n v="1"/>
    <s v="7"/>
    <s v="7"/>
    <n v="0"/>
    <n v="0"/>
    <n v="0"/>
    <n v="0"/>
    <n v="0"/>
    <n v="0"/>
    <n v="25"/>
    <n v="100"/>
    <n v="25"/>
  </r>
  <r>
    <s v="claire_harris82"/>
    <s v="https://pbs.twimg.com/media/DyBAVyGUYAAyjHR.jpg"/>
    <m/>
    <m/>
    <m/>
    <m/>
    <m/>
    <m/>
    <m/>
    <m/>
    <s v="No"/>
    <n v="219"/>
    <m/>
    <s v="mi"/>
    <x v="0"/>
    <d v="2019-01-28T17:42: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34XvPeLy9g"/>
    <m/>
    <m/>
    <x v="5"/>
    <s v="https://pbs.twimg.com/media/DyBAVyGUYAAyjHR.jpg"/>
    <s v="https://pbs.twimg.com/media/DyBAVyGUYAAyjHR.jpg"/>
    <x v="215"/>
    <s v="https://twitter.com/#!/claire_harris82/status/1089941899304042497"/>
    <m/>
    <m/>
    <s v="1089941899304042497"/>
    <m/>
    <b v="0"/>
    <n v="1"/>
    <s v=""/>
    <b v="0"/>
    <x v="0"/>
    <m/>
    <s v=""/>
    <b v="0"/>
    <n v="0"/>
    <s v=""/>
    <s v="Twitter Web Client"/>
    <b v="0"/>
    <s v="1089941899304042497"/>
    <s v="Tweet"/>
    <n v="0"/>
    <n v="0"/>
    <m/>
    <m/>
    <m/>
    <m/>
    <m/>
    <m/>
    <m/>
    <m/>
    <n v="1"/>
    <s v="10"/>
    <s v="10"/>
    <n v="0"/>
    <n v="0"/>
    <n v="0"/>
    <n v="0"/>
    <n v="0"/>
    <n v="0"/>
    <n v="28"/>
    <n v="100"/>
    <n v="28"/>
  </r>
  <r>
    <s v="haroldsinnott"/>
    <s v="https://pbs.twimg.com/media/DybKBatWsAAPLKb.jpg"/>
    <m/>
    <m/>
    <m/>
    <m/>
    <m/>
    <m/>
    <m/>
    <m/>
    <s v="No"/>
    <n v="220"/>
    <m/>
    <s v="digitaldoctornl"/>
    <x v="0"/>
    <d v="2019-02-02T19:35:09.000"/>
    <s v="@nodexl @RickKing16 @TheFuturist007 @tipatat @Grigortw @evankirstel @researchmrx @VREALofficial @Sketchfab @DigitalDoctorNL #VR via NodeXL https://t.co/R2LEl5u1f2 2/2/19_x000a__x000a_@rickking16_x000a_@thefuturist007_x000a_@tipatat_x000a_@grigortw_x000a_@evankirstel_x000a_@researchmrx_x000a_@vrealofficial_x000a_@haroldsinnott_x000a_@sketchfab_x000a_@digitaldoctornl_x000a__x000a_Top hashtags:_x000a_#vr_x000a_#ar_x000a_#virtualreality_x000a_#ai_x000a_#iot_x000a_#mixedreality_x000a_#tech_x000a_#3d_x000a_#mr_x000a_#blockchain https://t.co/VHvpbZUGGJ"/>
    <s v="https://nodexlgraphgallery.org/Pages/Graph.aspx?graphID=185030"/>
    <s v="nodexlgraphgallery.org"/>
    <x v="56"/>
    <s v="https://pbs.twimg.com/media/DybKBatWsAAPLKb.jpg"/>
    <s v="https://pbs.twimg.com/media/DybKBatWsAAPLKb.jpg"/>
    <x v="216"/>
    <s v="https://twitter.com/#!/haroldsinnott/status/1091782091711356933"/>
    <m/>
    <m/>
    <s v="1091782091711356933"/>
    <s v="1091713027043291136"/>
    <b v="0"/>
    <n v="6"/>
    <s v="87606674"/>
    <b v="0"/>
    <x v="0"/>
    <m/>
    <s v=""/>
    <b v="0"/>
    <n v="6"/>
    <s v=""/>
    <s v="Twitter for iPhone"/>
    <b v="0"/>
    <s v="1091713027043291136"/>
    <s v="Tweet"/>
    <n v="0"/>
    <n v="0"/>
    <m/>
    <m/>
    <m/>
    <m/>
    <m/>
    <m/>
    <m/>
    <m/>
    <n v="1"/>
    <s v="26"/>
    <s v="26"/>
    <n v="1"/>
    <n v="2.6315789473684212"/>
    <n v="0"/>
    <n v="0"/>
    <n v="0"/>
    <n v="0"/>
    <n v="37"/>
    <n v="97.36842105263158"/>
    <n v="38"/>
  </r>
  <r>
    <s v="social_molly"/>
    <s v="https://pbs.twimg.com/media/Dyblvd8VAAA2B7G.jpg"/>
    <m/>
    <m/>
    <m/>
    <m/>
    <m/>
    <m/>
    <m/>
    <m/>
    <s v="No"/>
    <n v="221"/>
    <m/>
    <s v="mi"/>
    <x v="0"/>
    <d v="2019-02-02T21:36:3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eBCQyuC9wK"/>
    <m/>
    <m/>
    <x v="19"/>
    <s v="https://pbs.twimg.com/media/Dyblvd8VAAA2B7G.jpg"/>
    <s v="https://pbs.twimg.com/media/Dyblvd8VAAA2B7G.jpg"/>
    <x v="217"/>
    <s v="https://twitter.com/#!/social_molly/status/1091812632896524288"/>
    <m/>
    <m/>
    <s v="1091812632896524288"/>
    <m/>
    <b v="0"/>
    <n v="4"/>
    <s v=""/>
    <b v="0"/>
    <x v="0"/>
    <m/>
    <s v=""/>
    <b v="0"/>
    <n v="0"/>
    <s v=""/>
    <s v="Twitter Web Client"/>
    <b v="0"/>
    <s v="1091812632896524288"/>
    <s v="Tweet"/>
    <n v="0"/>
    <n v="0"/>
    <m/>
    <m/>
    <m/>
    <m/>
    <m/>
    <m/>
    <m/>
    <m/>
    <n v="1"/>
    <s v="3"/>
    <s v="3"/>
    <n v="0"/>
    <n v="0"/>
    <n v="0"/>
    <n v="0"/>
    <n v="0"/>
    <n v="0"/>
    <n v="30"/>
    <n v="100"/>
    <n v="30"/>
  </r>
  <r>
    <s v="kimberl87759219"/>
    <s v="https://pbs.twimg.com/media/DybLyw3UYAEsrm5.jpg"/>
    <m/>
    <m/>
    <m/>
    <m/>
    <m/>
    <m/>
    <m/>
    <m/>
    <s v="No"/>
    <n v="222"/>
    <m/>
    <s v="motorcycl"/>
    <x v="0"/>
    <d v="2019-02-02T19:43:08.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ht: @MotorCycl https://t.co/gNWQqTTiNA"/>
    <m/>
    <m/>
    <x v="10"/>
    <s v="https://pbs.twimg.com/media/DybLyw3UYAEsrm5.jpg"/>
    <s v="https://pbs.twimg.com/media/DybLyw3UYAEsrm5.jpg"/>
    <x v="218"/>
    <s v="https://twitter.com/#!/kimberl87759219/status/1091784100569067521"/>
    <m/>
    <m/>
    <s v="1091784100569067521"/>
    <m/>
    <b v="0"/>
    <n v="5"/>
    <s v=""/>
    <b v="0"/>
    <x v="0"/>
    <m/>
    <s v=""/>
    <b v="0"/>
    <n v="5"/>
    <s v=""/>
    <s v="Twitter Web Client"/>
    <b v="0"/>
    <s v="1091784100569067521"/>
    <s v="Tweet"/>
    <n v="0"/>
    <n v="0"/>
    <m/>
    <m/>
    <m/>
    <m/>
    <m/>
    <m/>
    <m/>
    <m/>
    <n v="1"/>
    <s v="11"/>
    <s v="11"/>
    <n v="0"/>
    <n v="0"/>
    <n v="0"/>
    <n v="0"/>
    <n v="0"/>
    <n v="0"/>
    <n v="38"/>
    <n v="100"/>
    <n v="38"/>
  </r>
  <r>
    <s v="clark_robotics"/>
    <s v="https://pbs.twimg.com/media/DyBquuyUUAA2Ev_.jpg"/>
    <m/>
    <m/>
    <m/>
    <m/>
    <m/>
    <m/>
    <m/>
    <m/>
    <s v="No"/>
    <n v="223"/>
    <m/>
    <s v="mikequindazzi"/>
    <x v="0"/>
    <d v="2019-01-28T20:48:10.000"/>
    <s v="6 Types of Twitter #SocialMedia Networks [#INFOGRAPHICS] _x000a_by @nodexl | _x000a__x000a_Read more at https://t.co/mVetNtoSef _x000a__x000a_#InternetOfThings #IoT #BigData #AI #ArtificialIntelligence #InfoSec #Digital #ConnectedDevices #Connectivity #DataViz #Visualization #RT _x000a__x000a_Cc: @MikeQuindazzi https://t.co/hM2jlWNZv3"/>
    <s v="https://nodexlgraphgallery.org/Pages/Graph.aspx?graphID=138241"/>
    <s v="nodexlgraphgallery.org"/>
    <x v="57"/>
    <s v="https://pbs.twimg.com/media/DyBquuyUUAA2Ev_.jpg"/>
    <s v="https://pbs.twimg.com/media/DyBquuyUUAA2Ev_.jpg"/>
    <x v="219"/>
    <s v="https://twitter.com/#!/clark_robotics/status/1089988529025732608"/>
    <m/>
    <m/>
    <s v="1089988529025732608"/>
    <m/>
    <b v="0"/>
    <n v="2"/>
    <s v=""/>
    <b v="0"/>
    <x v="0"/>
    <m/>
    <s v=""/>
    <b v="0"/>
    <n v="9"/>
    <s v=""/>
    <s v="Twitter Web Client"/>
    <b v="0"/>
    <s v="1089988529025732608"/>
    <s v="Tweet"/>
    <n v="0"/>
    <n v="0"/>
    <m/>
    <m/>
    <m/>
    <m/>
    <m/>
    <m/>
    <m/>
    <m/>
    <n v="1"/>
    <s v="6"/>
    <s v="6"/>
    <n v="0"/>
    <n v="0"/>
    <n v="0"/>
    <n v="0"/>
    <n v="0"/>
    <n v="0"/>
    <n v="26"/>
    <n v="100"/>
    <n v="26"/>
  </r>
  <r>
    <s v="pd_mobileapps"/>
    <s v="https://pbs.twimg.com/media/DyBshfuVsAAP_2p.jpg"/>
    <m/>
    <m/>
    <m/>
    <m/>
    <m/>
    <m/>
    <m/>
    <m/>
    <s v="No"/>
    <n v="224"/>
    <m/>
    <s v="mi"/>
    <x v="0"/>
    <d v="2019-01-28T20:56:01.000"/>
    <s v="6 Types of #Twitter #SocialMedia Networks [#INFOGRAPHICS] by @nodexl #InternetOfThings #DigitalMarketing #Analytics #DataScience #tech #startups #DataScientists #SocialNetworks #RT Cc: @MikeQuindazzi @ravikikan @Fisher85M #DeepLearning #IoT #BigData #infographic MT: @mi copy: @mi https://t.co/fS9YFMJzej"/>
    <m/>
    <m/>
    <x v="5"/>
    <s v="https://pbs.twimg.com/media/DyBshfuVsAAP_2p.jpg"/>
    <s v="https://pbs.twimg.com/media/DyBshfuVsAAP_2p.jpg"/>
    <x v="220"/>
    <s v="https://twitter.com/#!/pd_mobileapps/status/1089990501040742402"/>
    <m/>
    <m/>
    <s v="1089990501040742402"/>
    <m/>
    <b v="0"/>
    <n v="4"/>
    <s v=""/>
    <b v="0"/>
    <x v="0"/>
    <m/>
    <s v=""/>
    <b v="0"/>
    <n v="7"/>
    <s v=""/>
    <s v="Twitter Web Client"/>
    <b v="0"/>
    <s v="1089990501040742402"/>
    <s v="Tweet"/>
    <n v="0"/>
    <n v="0"/>
    <m/>
    <m/>
    <m/>
    <m/>
    <m/>
    <m/>
    <m/>
    <m/>
    <n v="1"/>
    <s v="12"/>
    <s v="12"/>
    <n v="0"/>
    <n v="0"/>
    <n v="0"/>
    <n v="0"/>
    <n v="0"/>
    <n v="0"/>
    <n v="30"/>
    <n v="100"/>
    <n v="30"/>
  </r>
  <r>
    <s v="angelhealthtech"/>
    <s v="https://pbs.twimg.com/media/DyBzbjhVYAEvBN4.jpg"/>
    <m/>
    <m/>
    <m/>
    <m/>
    <m/>
    <m/>
    <m/>
    <m/>
    <s v="No"/>
    <n v="225"/>
    <m/>
    <s v="mikequindazzi"/>
    <x v="0"/>
    <d v="2019-01-28T21:26:12.000"/>
    <s v="Top #FinServ hashtags!_x000a_1-#fintech_x000a_2-#banking_x000a_3-#ai_x000a_4-#blockchain_x000a_5-#bigdata_x000a_6-#ml_x000a_7-#startups_x000a_https://t.co/xF5t9QMSXB @nodexl_x000a_@MikeQuindazzi https://t.co/rDRVBIyZdZ"/>
    <s v="https://nodexlgraphgallery.org/Pages/Graph.aspx?graphID=116401"/>
    <s v="nodexlgraphgallery.org"/>
    <x v="58"/>
    <s v="https://pbs.twimg.com/media/DyBzbjhVYAEvBN4.jpg"/>
    <s v="https://pbs.twimg.com/media/DyBzbjhVYAEvBN4.jpg"/>
    <x v="221"/>
    <s v="https://twitter.com/#!/angelhealthtech/status/1089998097302712320"/>
    <m/>
    <m/>
    <s v="1089998097302712320"/>
    <m/>
    <b v="0"/>
    <n v="0"/>
    <s v=""/>
    <b v="0"/>
    <x v="0"/>
    <m/>
    <s v=""/>
    <b v="0"/>
    <n v="0"/>
    <s v=""/>
    <s v="Twitter Web Client"/>
    <b v="0"/>
    <s v="1089998097302712320"/>
    <s v="Tweet"/>
    <n v="0"/>
    <n v="0"/>
    <m/>
    <m/>
    <m/>
    <m/>
    <m/>
    <m/>
    <m/>
    <m/>
    <n v="1"/>
    <s v="14"/>
    <s v="14"/>
    <n v="1"/>
    <n v="5.2631578947368425"/>
    <n v="0"/>
    <n v="0"/>
    <n v="0"/>
    <n v="0"/>
    <n v="18"/>
    <n v="94.73684210526316"/>
    <n v="19"/>
  </r>
  <r>
    <s v="personalautodm"/>
    <s v="https://pbs.twimg.com/media/Dyc2NvBUwAAviW1.jpg"/>
    <m/>
    <m/>
    <m/>
    <m/>
    <m/>
    <m/>
    <m/>
    <m/>
    <s v="No"/>
    <n v="226"/>
    <m/>
    <s v="mikequ"/>
    <x v="0"/>
    <d v="2019-02-03T08:12:33.000"/>
    <s v="RT @kimberl87759219: RT @jackcoleman219: 6 Types of Twitter Social Media Networks [#INFOGRAPHICS] _x000a_by @nodexl |_x000a__x000a_#IoT #InternetOfThings #DigitalMarketing #BigData #Analytics #DataScience #DataScientists #SocialNetworks #RT _x000a__x000a_Cc: @MikeQuindazzi CC @mikequ… https://t.co/yGYMptfSBD"/>
    <m/>
    <m/>
    <x v="16"/>
    <s v="https://pbs.twimg.com/media/Dyc2NvBUwAAviW1.jpg"/>
    <s v="https://pbs.twimg.com/media/Dyc2NvBUwAAviW1.jpg"/>
    <x v="222"/>
    <s v="https://twitter.com/#!/personalautodm/status/1091972696299192322"/>
    <m/>
    <m/>
    <s v="1091972696299192322"/>
    <m/>
    <b v="0"/>
    <n v="5"/>
    <s v=""/>
    <b v="0"/>
    <x v="0"/>
    <m/>
    <s v=""/>
    <b v="0"/>
    <n v="3"/>
    <s v=""/>
    <s v="IFTTT"/>
    <b v="0"/>
    <s v="1091972696299192322"/>
    <s v="Retweet"/>
    <n v="0"/>
    <n v="0"/>
    <m/>
    <m/>
    <m/>
    <m/>
    <m/>
    <m/>
    <m/>
    <m/>
    <n v="1"/>
    <s v="37"/>
    <s v="37"/>
    <n v="0"/>
    <n v="0"/>
    <n v="0"/>
    <n v="0"/>
    <n v="0"/>
    <n v="0"/>
    <n v="27"/>
    <n v="100"/>
    <n v="27"/>
  </r>
  <r>
    <s v="hudson_chatbots"/>
    <s v="https://pbs.twimg.com/media/DycOqR4U0AE7T4r.jpg"/>
    <m/>
    <m/>
    <m/>
    <m/>
    <m/>
    <m/>
    <m/>
    <m/>
    <s v="No"/>
    <n v="227"/>
    <m/>
    <s v="mikequindazzi"/>
    <x v="0"/>
    <d v="2019-02-03T00:35:17.000"/>
    <s v="6 Types of Twitter #SocialMedia Networks [#INFOGRAPHICS] _x000a_by @nodexl | _x000a__x000a_Read more at https://t.co/ERn1BCPzHF _x000a__x000a_#InternetOfThings #IoT #BigData #AI #ArtificialIntelligence #InfoSec #Digital #ConnectedDevices #Connectivity #DataViz #Visualization #RT _x000a__x000a_Cc: @MikeQuindazzi https://t.co/hFMwg9SqNn"/>
    <s v="https://nodexlgraphgallery.org/Pages/Graph.aspx?graphID=138241"/>
    <s v="nodexlgraphgallery.org"/>
    <x v="57"/>
    <s v="https://pbs.twimg.com/media/DycOqR4U0AE7T4r.jpg"/>
    <s v="https://pbs.twimg.com/media/DycOqR4U0AE7T4r.jpg"/>
    <x v="223"/>
    <s v="https://twitter.com/#!/hudson_chatbots/status/1091857622406320128"/>
    <m/>
    <m/>
    <s v="1091857622406320128"/>
    <m/>
    <b v="0"/>
    <n v="0"/>
    <s v=""/>
    <b v="0"/>
    <x v="0"/>
    <m/>
    <s v=""/>
    <b v="0"/>
    <n v="0"/>
    <s v=""/>
    <s v="Twitter Web Client"/>
    <b v="0"/>
    <s v="1091857622406320128"/>
    <s v="Tweet"/>
    <n v="0"/>
    <n v="0"/>
    <m/>
    <m/>
    <m/>
    <m/>
    <m/>
    <m/>
    <m/>
    <m/>
    <n v="1"/>
    <s v="1"/>
    <s v="1"/>
    <n v="0"/>
    <n v="0"/>
    <n v="0"/>
    <n v="0"/>
    <n v="0"/>
    <n v="0"/>
    <n v="26"/>
    <n v="100"/>
    <n v="26"/>
  </r>
  <r>
    <s v="alison_iot"/>
    <s v="https://pbs.twimg.com/media/DyCy9AUUcAEVZY4.jpg"/>
    <m/>
    <m/>
    <m/>
    <m/>
    <m/>
    <m/>
    <m/>
    <m/>
    <s v="No"/>
    <n v="228"/>
    <m/>
    <s v="mi"/>
    <x v="0"/>
    <d v="2019-01-29T02:03:4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49xtcShd4u"/>
    <m/>
    <m/>
    <x v="19"/>
    <s v="https://pbs.twimg.com/media/DyCy9AUUcAEVZY4.jpg"/>
    <s v="https://pbs.twimg.com/media/DyCy9AUUcAEVZY4.jpg"/>
    <x v="224"/>
    <s v="https://twitter.com/#!/alison_iot/status/1090067939523407872"/>
    <m/>
    <m/>
    <s v="1090067939523407872"/>
    <m/>
    <b v="0"/>
    <n v="7"/>
    <s v=""/>
    <b v="0"/>
    <x v="0"/>
    <m/>
    <s v=""/>
    <b v="0"/>
    <n v="2"/>
    <s v=""/>
    <s v="Twitter Web Client"/>
    <b v="0"/>
    <s v="1090067939523407872"/>
    <s v="Tweet"/>
    <n v="0"/>
    <n v="0"/>
    <m/>
    <m/>
    <m/>
    <m/>
    <m/>
    <m/>
    <m/>
    <m/>
    <n v="1"/>
    <s v="2"/>
    <s v="2"/>
    <n v="0"/>
    <n v="0"/>
    <n v="0"/>
    <n v="0"/>
    <n v="0"/>
    <n v="0"/>
    <n v="30"/>
    <n v="100"/>
    <n v="30"/>
  </r>
  <r>
    <s v="worldtrendsinfo"/>
    <s v="https://pbs.twimg.com/media/Dydi_w5UYAAEDcs.jpg"/>
    <m/>
    <m/>
    <m/>
    <m/>
    <m/>
    <m/>
    <m/>
    <m/>
    <s v="No"/>
    <n v="229"/>
    <m/>
    <s v="mi"/>
    <x v="0"/>
    <d v="2019-02-03T06:43: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6brFNdmJh2"/>
    <m/>
    <m/>
    <x v="5"/>
    <s v="https://pbs.twimg.com/media/Dydi_w5UYAAEDcs.jpg"/>
    <s v="https://pbs.twimg.com/media/Dydi_w5UYAAEDcs.jpg"/>
    <x v="225"/>
    <s v="https://twitter.com/#!/worldtrendsinfo/status/1091950352511905793"/>
    <m/>
    <m/>
    <s v="1091950352511905793"/>
    <m/>
    <b v="0"/>
    <n v="8"/>
    <s v=""/>
    <b v="0"/>
    <x v="0"/>
    <m/>
    <s v=""/>
    <b v="0"/>
    <n v="5"/>
    <s v=""/>
    <s v="Twitter Web Client"/>
    <b v="0"/>
    <s v="1091950352511905793"/>
    <s v="Retweet"/>
    <n v="0"/>
    <n v="0"/>
    <m/>
    <m/>
    <m/>
    <m/>
    <m/>
    <m/>
    <m/>
    <m/>
    <n v="1"/>
    <s v="7"/>
    <s v="7"/>
    <n v="0"/>
    <n v="0"/>
    <n v="0"/>
    <n v="0"/>
    <n v="0"/>
    <n v="0"/>
    <n v="28"/>
    <n v="100"/>
    <n v="28"/>
  </r>
  <r>
    <s v="clark_robotics"/>
    <s v="https://pbs.twimg.com/media/DyDJV09UcAAqY5l.jpg"/>
    <m/>
    <m/>
    <m/>
    <m/>
    <m/>
    <m/>
    <m/>
    <m/>
    <s v="No"/>
    <n v="230"/>
    <m/>
    <s v="mi"/>
    <x v="0"/>
    <d v="2019-01-29T03:41:3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AvvcAPMLI"/>
    <m/>
    <m/>
    <x v="5"/>
    <s v="https://pbs.twimg.com/media/DyDJV09UcAAqY5l.jpg"/>
    <s v="https://pbs.twimg.com/media/DyDJV09UcAAqY5l.jpg"/>
    <x v="226"/>
    <s v="https://twitter.com/#!/clark_robotics/status/1090092555151106048"/>
    <m/>
    <m/>
    <s v="1090092555151106048"/>
    <m/>
    <b v="0"/>
    <n v="6"/>
    <s v=""/>
    <b v="0"/>
    <x v="0"/>
    <m/>
    <s v=""/>
    <b v="0"/>
    <n v="2"/>
    <s v=""/>
    <s v="Twitter Web Client"/>
    <b v="0"/>
    <s v="1090092555151106048"/>
    <s v="Tweet"/>
    <n v="0"/>
    <n v="0"/>
    <m/>
    <m/>
    <m/>
    <m/>
    <m/>
    <m/>
    <m/>
    <m/>
    <n v="1"/>
    <s v="6"/>
    <s v="6"/>
    <n v="0"/>
    <n v="0"/>
    <n v="0"/>
    <n v="0"/>
    <n v="0"/>
    <n v="0"/>
    <n v="28"/>
    <n v="100"/>
    <n v="28"/>
  </r>
  <r>
    <s v="claire_harris82"/>
    <s v="https://pbs.twimg.com/media/DydS9-NUYAEFsD2.jpg"/>
    <m/>
    <m/>
    <m/>
    <m/>
    <m/>
    <m/>
    <m/>
    <m/>
    <s v="No"/>
    <n v="231"/>
    <m/>
    <s v="mi"/>
    <x v="0"/>
    <d v="2019-02-03T05:33:3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1jNyuYPJa"/>
    <m/>
    <m/>
    <x v="5"/>
    <s v="https://pbs.twimg.com/media/DydS9-NUYAEFsD2.jpg"/>
    <s v="https://pbs.twimg.com/media/DydS9-NUYAEFsD2.jpg"/>
    <x v="227"/>
    <s v="https://twitter.com/#!/claire_harris82/status/1091932706567405568"/>
    <m/>
    <m/>
    <s v="1091932706567405568"/>
    <m/>
    <b v="0"/>
    <n v="6"/>
    <s v=""/>
    <b v="0"/>
    <x v="0"/>
    <m/>
    <s v=""/>
    <b v="0"/>
    <n v="3"/>
    <s v=""/>
    <s v="Twitter Web Client"/>
    <b v="0"/>
    <s v="1091932706567405568"/>
    <s v="Retweet"/>
    <n v="0"/>
    <n v="0"/>
    <m/>
    <m/>
    <m/>
    <m/>
    <m/>
    <m/>
    <m/>
    <m/>
    <n v="1"/>
    <s v="10"/>
    <s v="10"/>
    <n v="0"/>
    <n v="0"/>
    <n v="0"/>
    <n v="0"/>
    <n v="0"/>
    <n v="0"/>
    <n v="28"/>
    <n v="100"/>
    <n v="28"/>
  </r>
  <r>
    <s v="softnet_search"/>
    <s v="https://pbs.twimg.com/media/DydxTUOU8AE1coB.jpg"/>
    <m/>
    <m/>
    <m/>
    <m/>
    <m/>
    <m/>
    <m/>
    <m/>
    <s v="No"/>
    <n v="232"/>
    <m/>
    <s v="mi"/>
    <x v="0"/>
    <d v="2019-02-03T07:46: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kayfdgS0N"/>
    <m/>
    <m/>
    <x v="5"/>
    <s v="https://pbs.twimg.com/media/DydxTUOU8AE1coB.jpg"/>
    <s v="https://pbs.twimg.com/media/DydxTUOU8AE1coB.jpg"/>
    <x v="228"/>
    <s v="https://twitter.com/#!/softnet_search/status/1091966081411907585"/>
    <m/>
    <m/>
    <s v="1091966081411907585"/>
    <m/>
    <b v="0"/>
    <n v="9"/>
    <s v=""/>
    <b v="0"/>
    <x v="0"/>
    <m/>
    <s v=""/>
    <b v="0"/>
    <n v="5"/>
    <s v=""/>
    <s v="Twitter Web Client"/>
    <b v="0"/>
    <s v="1091966081411907585"/>
    <s v="Retweet"/>
    <n v="0"/>
    <n v="0"/>
    <m/>
    <m/>
    <m/>
    <m/>
    <m/>
    <m/>
    <m/>
    <m/>
    <n v="1"/>
    <s v="8"/>
    <s v="8"/>
    <n v="0"/>
    <n v="0"/>
    <n v="0"/>
    <n v="0"/>
    <n v="0"/>
    <n v="0"/>
    <n v="28"/>
    <n v="100"/>
    <n v="28"/>
  </r>
  <r>
    <s v="harry_robots"/>
    <s v="https://pbs.twimg.com/media/Dye1kQPVAAA3rEA.jpg"/>
    <m/>
    <m/>
    <m/>
    <m/>
    <m/>
    <m/>
    <m/>
    <m/>
    <s v="No"/>
    <n v="233"/>
    <m/>
    <s v="mi"/>
    <x v="0"/>
    <d v="2019-02-03T12:44:3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oEsXXi2wG"/>
    <m/>
    <m/>
    <x v="5"/>
    <s v="https://pbs.twimg.com/media/Dye1kQPVAAA3rEA.jpg"/>
    <s v="https://pbs.twimg.com/media/Dye1kQPVAAA3rEA.jpg"/>
    <x v="229"/>
    <s v="https://twitter.com/#!/harry_robots/status/1092041137131479040"/>
    <m/>
    <m/>
    <s v="1092041137131479040"/>
    <m/>
    <b v="0"/>
    <n v="7"/>
    <s v=""/>
    <b v="0"/>
    <x v="0"/>
    <m/>
    <s v=""/>
    <b v="0"/>
    <n v="4"/>
    <s v=""/>
    <s v="Twitter Web Client"/>
    <b v="0"/>
    <s v="1092041137131479040"/>
    <s v="Retweet"/>
    <n v="0"/>
    <n v="0"/>
    <m/>
    <m/>
    <m/>
    <m/>
    <m/>
    <m/>
    <m/>
    <m/>
    <n v="1"/>
    <s v="5"/>
    <s v="5"/>
    <n v="0"/>
    <n v="0"/>
    <n v="0"/>
    <n v="0"/>
    <n v="0"/>
    <n v="0"/>
    <n v="28"/>
    <n v="100"/>
    <n v="28"/>
  </r>
  <r>
    <s v="angelhealthtech"/>
    <s v="https://pbs.twimg.com/media/Dye2-2GUYAAOfKH.jpg"/>
    <m/>
    <m/>
    <m/>
    <m/>
    <m/>
    <m/>
    <m/>
    <m/>
    <s v="No"/>
    <n v="234"/>
    <m/>
    <s v="kirkdborne"/>
    <x v="0"/>
    <d v="2019-02-03T12:50:42.000"/>
    <s v="[IT'S INTERACTIVE?!?] datascientist via NodeXL https://t.co/nXgcZYwMDf _x000a__x000a_@kirkdborne_x000a_@mikequindazzi_x000a_@ronald_vanloon_x000a__x000a_#DataScience #data #tech cc @motorcycletwitt https://t.co/rVN3Dpn5mB"/>
    <s v="https://nodexlgraphgallery.org/Pages/InteractiveGraph.aspx?graphID=107078&amp;utm_content=buffer4aa49&amp;utm_medium=social&amp;utm_source=twitter.com&amp;utm_campaign=buffer"/>
    <s v="nodexlgraphgallery.org"/>
    <x v="59"/>
    <s v="https://pbs.twimg.com/media/Dye2-2GUYAAOfKH.jpg"/>
    <s v="https://pbs.twimg.com/media/Dye2-2GUYAAOfKH.jpg"/>
    <x v="230"/>
    <s v="https://twitter.com/#!/angelhealthtech/status/1092042695772594177"/>
    <m/>
    <m/>
    <s v="1092042695772594177"/>
    <m/>
    <b v="0"/>
    <n v="12"/>
    <s v=""/>
    <b v="0"/>
    <x v="0"/>
    <m/>
    <s v=""/>
    <b v="0"/>
    <n v="1"/>
    <s v=""/>
    <s v="Twitter Web Client"/>
    <b v="0"/>
    <s v="1092042695772594177"/>
    <s v="Retweet"/>
    <n v="0"/>
    <n v="0"/>
    <m/>
    <m/>
    <m/>
    <m/>
    <m/>
    <m/>
    <m/>
    <m/>
    <n v="1"/>
    <s v="14"/>
    <s v="14"/>
    <n v="0"/>
    <n v="0"/>
    <n v="0"/>
    <n v="0"/>
    <n v="0"/>
    <n v="0"/>
    <n v="13"/>
    <n v="100"/>
    <n v="13"/>
  </r>
  <r>
    <s v="jackcoleman219"/>
    <s v="https://pbs.twimg.com/media/Dye6N7dU0AA6cjH.jpg"/>
    <m/>
    <m/>
    <m/>
    <m/>
    <m/>
    <m/>
    <m/>
    <m/>
    <s v="No"/>
    <n v="235"/>
    <m/>
    <s v="mi"/>
    <x v="0"/>
    <d v="2019-02-03T13:04:50.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hGzQWGOFS"/>
    <m/>
    <m/>
    <x v="5"/>
    <s v="https://pbs.twimg.com/media/Dye6N7dU0AA6cjH.jpg"/>
    <s v="https://pbs.twimg.com/media/Dye6N7dU0AA6cjH.jpg"/>
    <x v="231"/>
    <s v="https://twitter.com/#!/jackcoleman219/status/1092046250826821632"/>
    <m/>
    <m/>
    <s v="1092046250826821632"/>
    <m/>
    <b v="0"/>
    <n v="9"/>
    <s v=""/>
    <b v="0"/>
    <x v="0"/>
    <m/>
    <s v=""/>
    <b v="0"/>
    <n v="10"/>
    <s v=""/>
    <s v="Twitter Web Client"/>
    <b v="0"/>
    <s v="1092046250826821632"/>
    <s v="Retweet"/>
    <n v="0"/>
    <n v="0"/>
    <m/>
    <m/>
    <m/>
    <m/>
    <m/>
    <m/>
    <m/>
    <m/>
    <n v="1"/>
    <s v="13"/>
    <s v="13"/>
    <n v="0"/>
    <n v="0"/>
    <n v="0"/>
    <n v="0"/>
    <n v="0"/>
    <n v="0"/>
    <n v="28"/>
    <n v="100"/>
    <n v="28"/>
  </r>
  <r>
    <s v="worldtrendsinfo"/>
    <s v="https://pbs.twimg.com/media/Dye7EwcUwAcwkBT.jpg"/>
    <m/>
    <m/>
    <m/>
    <m/>
    <m/>
    <m/>
    <m/>
    <m/>
    <s v="No"/>
    <n v="236"/>
    <m/>
    <s v="mi"/>
    <x v="0"/>
    <d v="2019-02-03T13:08: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VYlLBjjnB"/>
    <m/>
    <m/>
    <x v="5"/>
    <s v="https://pbs.twimg.com/media/Dye7EwcUwAcwkBT.jpg"/>
    <s v="https://pbs.twimg.com/media/Dye7EwcUwAcwkBT.jpg"/>
    <x v="232"/>
    <s v="https://twitter.com/#!/worldtrendsinfo/status/1092047195128262656"/>
    <m/>
    <m/>
    <s v="1092047195128262656"/>
    <m/>
    <b v="0"/>
    <n v="17"/>
    <s v=""/>
    <b v="0"/>
    <x v="0"/>
    <m/>
    <s v=""/>
    <b v="0"/>
    <n v="13"/>
    <s v=""/>
    <s v="Twitter Web Client"/>
    <b v="0"/>
    <s v="1092047195128262656"/>
    <s v="Retweet"/>
    <n v="0"/>
    <n v="0"/>
    <m/>
    <m/>
    <m/>
    <m/>
    <m/>
    <m/>
    <m/>
    <m/>
    <n v="1"/>
    <s v="7"/>
    <s v="7"/>
    <n v="0"/>
    <n v="0"/>
    <n v="0"/>
    <n v="0"/>
    <n v="0"/>
    <n v="0"/>
    <n v="28"/>
    <n v="100"/>
    <n v="28"/>
  </r>
  <r>
    <s v="kimberl87759219"/>
    <s v="https://pbs.twimg.com/media/DyehTTdVAAAnABS.jpg"/>
    <m/>
    <m/>
    <m/>
    <m/>
    <m/>
    <m/>
    <m/>
    <m/>
    <s v="No"/>
    <n v="237"/>
    <m/>
    <s v="fisher85m"/>
    <x v="0"/>
    <d v="2019-02-03T11:15:58.000"/>
    <s v="6 Types of #Twitter #SocialMedia Networks [#INFOGRAPHICS] by @nodexl #InternetOfThings #DigitalMarketing #Analytics #DataScience #tech #startups #DataScientists #SocialNetworks #RT Cc: @Harry_Robots @MikeQuindazzi @ravikikan #DeepLearning #IoT #BigData #infographic MT: @Fisher85M https://t.co/r7FYnkpUVv"/>
    <m/>
    <m/>
    <x v="5"/>
    <s v="https://pbs.twimg.com/media/DyehTTdVAAAnABS.jpg"/>
    <s v="https://pbs.twimg.com/media/DyehTTdVAAAnABS.jpg"/>
    <x v="233"/>
    <s v="https://twitter.com/#!/kimberl87759219/status/1092018855512338433"/>
    <m/>
    <m/>
    <s v="1092018855512338433"/>
    <m/>
    <b v="0"/>
    <n v="8"/>
    <s v=""/>
    <b v="0"/>
    <x v="0"/>
    <m/>
    <s v=""/>
    <b v="0"/>
    <n v="9"/>
    <s v=""/>
    <s v="Twitter Web Client"/>
    <b v="0"/>
    <s v="1092018855512338433"/>
    <s v="Retweet"/>
    <n v="0"/>
    <n v="0"/>
    <m/>
    <m/>
    <m/>
    <m/>
    <m/>
    <m/>
    <m/>
    <m/>
    <n v="1"/>
    <s v="11"/>
    <s v="11"/>
    <n v="0"/>
    <n v="0"/>
    <n v="0"/>
    <n v="0"/>
    <n v="0"/>
    <n v="0"/>
    <n v="28"/>
    <n v="100"/>
    <n v="28"/>
  </r>
  <r>
    <s v="bigdata_joe"/>
    <s v="https://pbs.twimg.com/media/DyeK0unU0AAPVPt.jpg"/>
    <m/>
    <m/>
    <m/>
    <m/>
    <m/>
    <m/>
    <m/>
    <m/>
    <s v="No"/>
    <n v="238"/>
    <m/>
    <s v="ant"/>
    <x v="0"/>
    <d v="2019-02-03T09:37: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ant https://t.co/G8hw1uGJ5e"/>
    <m/>
    <m/>
    <x v="5"/>
    <s v="https://pbs.twimg.com/media/DyeK0unU0AAPVPt.jpg"/>
    <s v="https://pbs.twimg.com/media/DyeK0unU0AAPVPt.jpg"/>
    <x v="234"/>
    <s v="https://twitter.com/#!/bigdata_joe/status/1091994141490171904"/>
    <m/>
    <m/>
    <s v="1091994141490171904"/>
    <m/>
    <b v="0"/>
    <n v="5"/>
    <s v=""/>
    <b v="0"/>
    <x v="0"/>
    <m/>
    <s v=""/>
    <b v="0"/>
    <n v="5"/>
    <s v=""/>
    <s v="Twitter Web Client"/>
    <b v="0"/>
    <s v="1091994141490171904"/>
    <s v="Retweet"/>
    <n v="0"/>
    <n v="0"/>
    <m/>
    <m/>
    <m/>
    <m/>
    <m/>
    <m/>
    <m/>
    <m/>
    <n v="1"/>
    <s v="4"/>
    <s v="4"/>
    <n v="0"/>
    <n v="0"/>
    <n v="0"/>
    <n v="0"/>
    <n v="0"/>
    <n v="0"/>
    <n v="28"/>
    <n v="100"/>
    <n v="28"/>
  </r>
  <r>
    <s v="bigdata_joe"/>
    <s v="https://pbs.twimg.com/media/Dyf_rLEUYAAOdNa.jpg"/>
    <m/>
    <m/>
    <m/>
    <m/>
    <m/>
    <m/>
    <m/>
    <m/>
    <s v="No"/>
    <n v="239"/>
    <m/>
    <s v="productoken"/>
    <x v="0"/>
    <d v="2019-02-03T18:08:18.000"/>
    <s v="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vops https://t.co/4NfefuBTzL"/>
    <m/>
    <m/>
    <x v="60"/>
    <s v="https://pbs.twimg.com/media/Dyf_rLEUYAAOdNa.jpg"/>
    <s v="https://pbs.twimg.com/media/Dyf_rLEUYAAOdNa.jpg"/>
    <x v="235"/>
    <s v="https://twitter.com/#!/bigdata_joe/status/1092122621255143424"/>
    <m/>
    <m/>
    <s v="1092122621255143424"/>
    <m/>
    <b v="0"/>
    <n v="4"/>
    <s v=""/>
    <b v="0"/>
    <x v="0"/>
    <m/>
    <s v=""/>
    <b v="0"/>
    <n v="3"/>
    <s v=""/>
    <s v="Twitter Web Client"/>
    <b v="0"/>
    <s v="1092122621255143424"/>
    <s v="Tweet"/>
    <n v="0"/>
    <n v="0"/>
    <m/>
    <m/>
    <m/>
    <m/>
    <m/>
    <m/>
    <m/>
    <m/>
    <n v="1"/>
    <s v="4"/>
    <s v="4"/>
    <n v="2"/>
    <n v="9.090909090909092"/>
    <n v="0"/>
    <n v="0"/>
    <n v="0"/>
    <n v="0"/>
    <n v="20"/>
    <n v="90.9090909090909"/>
    <n v="22"/>
  </r>
  <r>
    <s v="harry_robots"/>
    <s v="https://pbs.twimg.com/media/DyF25joVYAE9J6O.jpg"/>
    <m/>
    <m/>
    <m/>
    <m/>
    <m/>
    <m/>
    <m/>
    <m/>
    <s v="No"/>
    <n v="240"/>
    <m/>
    <s v="mikequindazzi"/>
    <x v="0"/>
    <d v="2019-01-29T16:19:50.000"/>
    <s v="6 Types of Twitter #SocialMedia Networks [#INFOGRAPHICS] _x000a_by @nodexl | _x000a__x000a_Read more at https://t.co/ZBEwXnO4aq _x000a__x000a_#InternetOfThings #IoT #BigData #AI #ArtificialIntelligence #InfoSec #Digital #ConnectedDevices #Connectivity #DataViz #Visualization #RT _x000a__x000a_Cc: @MikeQuindazzi https://t.co/mElJZlnViW"/>
    <s v="https://nodexlgraphgallery.org/Pages/Graph.aspx?graphID=138241"/>
    <s v="nodexlgraphgallery.org"/>
    <x v="57"/>
    <s v="https://pbs.twimg.com/media/DyF25joVYAE9J6O.jpg"/>
    <s v="https://pbs.twimg.com/media/DyF25joVYAE9J6O.jpg"/>
    <x v="236"/>
    <s v="https://twitter.com/#!/harry_robots/status/1090283385598033921"/>
    <m/>
    <m/>
    <s v="1090283385598033921"/>
    <m/>
    <b v="0"/>
    <n v="4"/>
    <s v=""/>
    <b v="0"/>
    <x v="0"/>
    <m/>
    <s v=""/>
    <b v="0"/>
    <n v="3"/>
    <s v=""/>
    <s v="Twitter Web Client"/>
    <b v="0"/>
    <s v="1090283385598033921"/>
    <s v="Tweet"/>
    <n v="0"/>
    <n v="0"/>
    <m/>
    <m/>
    <m/>
    <m/>
    <m/>
    <m/>
    <m/>
    <m/>
    <n v="1"/>
    <s v="5"/>
    <s v="5"/>
    <n v="0"/>
    <n v="0"/>
    <n v="0"/>
    <n v="0"/>
    <n v="0"/>
    <n v="0"/>
    <n v="26"/>
    <n v="100"/>
    <n v="26"/>
  </r>
  <r>
    <s v="hudson_chatbots"/>
    <s v="https://pbs.twimg.com/media/DyF6E0FUwAAPij3.jpg"/>
    <m/>
    <m/>
    <m/>
    <m/>
    <m/>
    <m/>
    <m/>
    <m/>
    <s v="No"/>
    <n v="241"/>
    <m/>
    <s v="darshan_h_sheth"/>
    <x v="0"/>
    <d v="2019-01-29T16:33:42.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OTKksRzUDf"/>
    <m/>
    <m/>
    <x v="10"/>
    <s v="https://pbs.twimg.com/media/DyF6E0FUwAAPij3.jpg"/>
    <s v="https://pbs.twimg.com/media/DyF6E0FUwAAPij3.jpg"/>
    <x v="237"/>
    <s v="https://twitter.com/#!/hudson_chatbots/status/1090286875959414785"/>
    <m/>
    <m/>
    <s v="1090286875959414785"/>
    <m/>
    <b v="0"/>
    <n v="2"/>
    <s v=""/>
    <b v="0"/>
    <x v="0"/>
    <m/>
    <s v=""/>
    <b v="0"/>
    <n v="4"/>
    <s v=""/>
    <s v="Twitter Web Client"/>
    <b v="0"/>
    <s v="1090286875959414785"/>
    <s v="Tweet"/>
    <n v="0"/>
    <n v="0"/>
    <m/>
    <m/>
    <m/>
    <m/>
    <m/>
    <m/>
    <m/>
    <m/>
    <n v="1"/>
    <s v="1"/>
    <s v="1"/>
    <n v="0"/>
    <n v="0"/>
    <n v="0"/>
    <n v="0"/>
    <n v="0"/>
    <n v="0"/>
    <n v="38"/>
    <n v="100"/>
    <n v="38"/>
  </r>
  <r>
    <s v="kimberl87759219"/>
    <s v="https://pbs.twimg.com/media/DyF7AeqU8AAf3Zh.jpg"/>
    <m/>
    <m/>
    <m/>
    <m/>
    <m/>
    <m/>
    <m/>
    <m/>
    <s v="No"/>
    <n v="242"/>
    <m/>
    <s v="mi"/>
    <x v="0"/>
    <d v="2019-01-29T16:37:47.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sJp13cy9h0"/>
    <m/>
    <m/>
    <x v="19"/>
    <s v="https://pbs.twimg.com/media/DyF7AeqU8AAf3Zh.jpg"/>
    <s v="https://pbs.twimg.com/media/DyF7AeqU8AAf3Zh.jpg"/>
    <x v="238"/>
    <s v="https://twitter.com/#!/kimberl87759219/status/1090287903505297408"/>
    <m/>
    <m/>
    <s v="1090287903505297408"/>
    <m/>
    <b v="0"/>
    <n v="2"/>
    <s v=""/>
    <b v="0"/>
    <x v="0"/>
    <m/>
    <s v=""/>
    <b v="0"/>
    <n v="7"/>
    <s v=""/>
    <s v="Twitter Web Client"/>
    <b v="0"/>
    <s v="1090287903505297408"/>
    <s v="Tweet"/>
    <n v="0"/>
    <n v="0"/>
    <m/>
    <m/>
    <m/>
    <m/>
    <m/>
    <m/>
    <m/>
    <m/>
    <n v="1"/>
    <s v="11"/>
    <s v="11"/>
    <n v="0"/>
    <n v="0"/>
    <n v="0"/>
    <n v="0"/>
    <n v="0"/>
    <n v="0"/>
    <n v="30"/>
    <n v="100"/>
    <n v="30"/>
  </r>
  <r>
    <s v="jackcoleman219"/>
    <s v="https://pbs.twimg.com/media/DyFNfT2U0AE3SyL.jpg"/>
    <m/>
    <m/>
    <m/>
    <m/>
    <m/>
    <m/>
    <m/>
    <m/>
    <s v="No"/>
    <n v="243"/>
    <m/>
    <s v="jackcoleman219"/>
    <x v="1"/>
    <d v="2019-01-29T13:18:54.000"/>
    <s v="RT MikeQuindazzi: Artificial Intelligence Influencers _x000a_mikequindazzi_x000a_ipfconline1_x000a_alvinfoo_x000a_juliosilvajr_x000a_ronald_vanloon_x000a_enkronos_x000a_machinelearn_d_x000a_fisher85m_x000a_ibm_x000a_ianljones98_x000a__x000a_Top hashtags_x000a_#ai_x000a_#iot_x000a_#machinelearning_x000a_#bigdata_x000a_#blockchain_x000a_#deeplearning_x000a_via NodeXL … https://t.co/u68F30A4rH"/>
    <m/>
    <m/>
    <x v="61"/>
    <s v="https://pbs.twimg.com/media/DyFNfT2U0AE3SyL.jpg"/>
    <s v="https://pbs.twimg.com/media/DyFNfT2U0AE3SyL.jpg"/>
    <x v="239"/>
    <s v="https://twitter.com/#!/jackcoleman219/status/1090237853752127494"/>
    <m/>
    <m/>
    <s v="1090237853752127494"/>
    <m/>
    <b v="0"/>
    <n v="5"/>
    <s v=""/>
    <b v="0"/>
    <x v="0"/>
    <m/>
    <s v=""/>
    <b v="0"/>
    <n v="0"/>
    <s v=""/>
    <s v="Twitter Web Client"/>
    <b v="0"/>
    <s v="1090237853752127494"/>
    <s v="Tweet"/>
    <n v="0"/>
    <n v="0"/>
    <m/>
    <m/>
    <m/>
    <m/>
    <m/>
    <m/>
    <m/>
    <m/>
    <n v="1"/>
    <s v="13"/>
    <s v="13"/>
    <n v="2"/>
    <n v="8"/>
    <n v="0"/>
    <n v="0"/>
    <n v="0"/>
    <n v="0"/>
    <n v="23"/>
    <n v="92"/>
    <n v="25"/>
  </r>
  <r>
    <s v="alison_iot"/>
    <s v="https://pbs.twimg.com/media/DyfoC3WU0AAP4AW.jpg"/>
    <m/>
    <m/>
    <m/>
    <m/>
    <m/>
    <m/>
    <m/>
    <m/>
    <s v="No"/>
    <n v="244"/>
    <m/>
    <s v="mi"/>
    <x v="0"/>
    <d v="2019-02-03T16:25:0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sgz1B2sI8m"/>
    <m/>
    <m/>
    <x v="5"/>
    <s v="https://pbs.twimg.com/media/DyfoC3WU0AAP4AW.jpg"/>
    <s v="https://pbs.twimg.com/media/DyfoC3WU0AAP4AW.jpg"/>
    <x v="240"/>
    <s v="https://twitter.com/#!/alison_iot/status/1092096639160877056"/>
    <m/>
    <m/>
    <s v="1092096639160877056"/>
    <m/>
    <b v="0"/>
    <n v="7"/>
    <s v=""/>
    <b v="0"/>
    <x v="0"/>
    <m/>
    <s v=""/>
    <b v="0"/>
    <n v="7"/>
    <s v=""/>
    <s v="Twitter Web Client"/>
    <b v="0"/>
    <s v="1092096639160877056"/>
    <s v="Retweet"/>
    <n v="0"/>
    <n v="0"/>
    <m/>
    <m/>
    <m/>
    <m/>
    <m/>
    <m/>
    <m/>
    <m/>
    <n v="1"/>
    <s v="2"/>
    <s v="2"/>
    <n v="0"/>
    <n v="0"/>
    <n v="0"/>
    <n v="0"/>
    <n v="0"/>
    <n v="0"/>
    <n v="28"/>
    <n v="100"/>
    <n v="28"/>
  </r>
  <r>
    <s v="bigdata_joe"/>
    <s v="https://pbs.twimg.com/media/DyfqXwYVAAA5nRv.jpg"/>
    <m/>
    <m/>
    <m/>
    <m/>
    <m/>
    <m/>
    <m/>
    <m/>
    <s v="No"/>
    <n v="245"/>
    <m/>
    <s v="mi"/>
    <x v="0"/>
    <d v="2019-02-03T16:35:1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F4NcPOSlb"/>
    <m/>
    <m/>
    <x v="5"/>
    <s v="https://pbs.twimg.com/media/DyfqXwYVAAA5nRv.jpg"/>
    <s v="https://pbs.twimg.com/media/DyfqXwYVAAA5nRv.jpg"/>
    <x v="241"/>
    <s v="https://twitter.com/#!/bigdata_joe/status/1092099196482539521"/>
    <m/>
    <m/>
    <s v="1092099196482539521"/>
    <m/>
    <b v="0"/>
    <n v="11"/>
    <s v=""/>
    <b v="0"/>
    <x v="0"/>
    <m/>
    <s v=""/>
    <b v="0"/>
    <n v="8"/>
    <s v=""/>
    <s v="Twitter Web Client"/>
    <b v="0"/>
    <s v="1092099196482539521"/>
    <s v="Retweet"/>
    <n v="0"/>
    <n v="0"/>
    <m/>
    <m/>
    <m/>
    <m/>
    <m/>
    <m/>
    <m/>
    <m/>
    <n v="1"/>
    <s v="4"/>
    <s v="4"/>
    <n v="0"/>
    <n v="0"/>
    <n v="0"/>
    <n v="0"/>
    <n v="0"/>
    <n v="0"/>
    <n v="28"/>
    <n v="100"/>
    <n v="28"/>
  </r>
  <r>
    <s v="social_molly"/>
    <s v="https://pbs.twimg.com/media/DyFwnN-UcAAarI4.jpg"/>
    <m/>
    <m/>
    <m/>
    <m/>
    <m/>
    <m/>
    <m/>
    <m/>
    <s v="No"/>
    <n v="246"/>
    <m/>
    <s v="mi"/>
    <x v="0"/>
    <d v="2019-01-29T15:52:21.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xgpS9VRixw"/>
    <m/>
    <m/>
    <x v="5"/>
    <s v="https://pbs.twimg.com/media/DyFwnN-UcAAarI4.jpg"/>
    <s v="https://pbs.twimg.com/media/DyFwnN-UcAAarI4.jpg"/>
    <x v="242"/>
    <s v="https://twitter.com/#!/social_molly/status/1090276471971565568"/>
    <m/>
    <m/>
    <s v="1090276471971565568"/>
    <m/>
    <b v="0"/>
    <n v="1"/>
    <s v=""/>
    <b v="0"/>
    <x v="0"/>
    <m/>
    <s v=""/>
    <b v="0"/>
    <n v="1"/>
    <s v=""/>
    <s v="Twitter Web Client"/>
    <b v="0"/>
    <s v="1090276471971565568"/>
    <s v="Tweet"/>
    <n v="0"/>
    <n v="0"/>
    <m/>
    <m/>
    <m/>
    <m/>
    <m/>
    <m/>
    <m/>
    <m/>
    <n v="1"/>
    <s v="3"/>
    <s v="3"/>
    <n v="0"/>
    <n v="0"/>
    <n v="0"/>
    <n v="0"/>
    <n v="0"/>
    <n v="0"/>
    <n v="28"/>
    <n v="100"/>
    <n v="28"/>
  </r>
  <r>
    <s v="softnet_search"/>
    <s v="https://pbs.twimg.com/media/DyfxWLPUUAEtAa5.jpg"/>
    <m/>
    <m/>
    <m/>
    <m/>
    <m/>
    <m/>
    <m/>
    <m/>
    <s v="No"/>
    <n v="247"/>
    <m/>
    <s v="reach2ratan"/>
    <x v="0"/>
    <d v="2019-02-03T17:05:35.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593K8WSXz8"/>
    <m/>
    <m/>
    <x v="47"/>
    <s v="https://pbs.twimg.com/media/DyfxWLPUUAEtAa5.jpg"/>
    <s v="https://pbs.twimg.com/media/DyfxWLPUUAEtAa5.jpg"/>
    <x v="243"/>
    <s v="https://twitter.com/#!/softnet_search/status/1092106840953896960"/>
    <m/>
    <m/>
    <s v="1092106840953896960"/>
    <m/>
    <b v="0"/>
    <n v="4"/>
    <s v=""/>
    <b v="0"/>
    <x v="0"/>
    <m/>
    <s v=""/>
    <b v="0"/>
    <n v="5"/>
    <s v=""/>
    <s v="Twitter Web Client"/>
    <b v="0"/>
    <s v="1092106840953896960"/>
    <s v="Tweet"/>
    <n v="0"/>
    <n v="0"/>
    <m/>
    <m/>
    <m/>
    <m/>
    <m/>
    <m/>
    <m/>
    <m/>
    <n v="1"/>
    <s v="8"/>
    <s v="8"/>
    <n v="0"/>
    <n v="0"/>
    <n v="0"/>
    <n v="0"/>
    <n v="0"/>
    <n v="0"/>
    <n v="27"/>
    <n v="100"/>
    <n v="27"/>
  </r>
  <r>
    <s v="motorcycletwitt"/>
    <s v="https://pbs.twimg.com/media/DyG_AvEV4AAi_dW.jpg"/>
    <m/>
    <m/>
    <m/>
    <m/>
    <m/>
    <m/>
    <m/>
    <m/>
    <s v="No"/>
    <n v="248"/>
    <m/>
    <s v="mi"/>
    <x v="0"/>
    <d v="2019-01-29T21:34:5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iWNfiPkmzs"/>
    <m/>
    <m/>
    <x v="5"/>
    <s v="https://pbs.twimg.com/media/DyG_AvEV4AAi_dW.jpg"/>
    <s v="https://pbs.twimg.com/media/DyG_AvEV4AAi_dW.jpg"/>
    <x v="244"/>
    <s v="https://twitter.com/#!/motorcycletwitt/status/1090362672288215040"/>
    <m/>
    <m/>
    <s v="1090362672288215040"/>
    <m/>
    <b v="0"/>
    <n v="1"/>
    <s v=""/>
    <b v="0"/>
    <x v="0"/>
    <m/>
    <s v=""/>
    <b v="0"/>
    <n v="5"/>
    <s v=""/>
    <s v="Twitter Web Client"/>
    <b v="0"/>
    <s v="1090362672288215040"/>
    <s v="Tweet"/>
    <n v="0"/>
    <n v="0"/>
    <m/>
    <m/>
    <m/>
    <m/>
    <m/>
    <m/>
    <m/>
    <m/>
    <n v="1"/>
    <s v="9"/>
    <s v="9"/>
    <n v="0"/>
    <n v="0"/>
    <n v="0"/>
    <n v="0"/>
    <n v="0"/>
    <n v="0"/>
    <n v="28"/>
    <n v="100"/>
    <n v="28"/>
  </r>
  <r>
    <s v="terence_mills"/>
    <s v="https://pbs.twimg.com/media/DyG3TroXgAAXM9d.jpg"/>
    <m/>
    <m/>
    <m/>
    <m/>
    <m/>
    <m/>
    <m/>
    <m/>
    <s v="No"/>
    <n v="249"/>
    <m/>
    <s v="crowdcween"/>
    <x v="0"/>
    <d v="2019-01-29T21:00:58.000"/>
    <s v="Google's Brain Team: What does it do?_x000a_ _x000a_#AI #AIio #BigData #ML #NLU #Iot https://t.co/9KAWHpO2j3_x000a__x000a_CC:     @nodexl   @pbouillaud   @PatrickGunz_CH   @pmddomingos   @pierrepinna   @RebekahRadice   @CrowdCween https://t.co/Ojr2Pg3cFS"/>
    <s v="https://www.bbc.com/news/business-46999443"/>
    <s v="bbc.com"/>
    <x v="38"/>
    <s v="https://pbs.twimg.com/media/DyG3TroXgAAXM9d.jpg"/>
    <s v="https://pbs.twimg.com/media/DyG3TroXgAAXM9d.jpg"/>
    <x v="245"/>
    <s v="https://twitter.com/#!/terence_mills/status/1090354135772352515"/>
    <m/>
    <m/>
    <s v="1090354135772352515"/>
    <m/>
    <b v="0"/>
    <n v="0"/>
    <s v=""/>
    <b v="0"/>
    <x v="0"/>
    <m/>
    <s v=""/>
    <b v="0"/>
    <n v="1"/>
    <s v=""/>
    <s v="Hootsuite Inc."/>
    <b v="0"/>
    <s v="1090354135772352515"/>
    <s v="Tweet"/>
    <n v="0"/>
    <n v="0"/>
    <m/>
    <m/>
    <m/>
    <m/>
    <m/>
    <m/>
    <m/>
    <m/>
    <n v="1"/>
    <s v="18"/>
    <s v="18"/>
    <n v="0"/>
    <n v="0"/>
    <n v="0"/>
    <n v="0"/>
    <n v="0"/>
    <n v="0"/>
    <n v="21"/>
    <n v="100"/>
    <n v="21"/>
  </r>
  <r>
    <s v="pd_mobileapps"/>
    <s v="https://pbs.twimg.com/media/DyGaQeKUUAAGp-6.jpg"/>
    <m/>
    <m/>
    <m/>
    <m/>
    <m/>
    <m/>
    <m/>
    <m/>
    <s v="No"/>
    <n v="250"/>
    <m/>
    <s v="pd_mobileapps"/>
    <x v="1"/>
    <d v="2019-01-29T18:54:18.000"/>
    <s v="#iiot via nodexl https://t.co/0isfv7UM4F 9/8_x000a__x000a_wil_bielert_x000a_fisher85m_x000a_iiot_world_x000a_mikequindazzi_x000a_antgrasso_x000a_gp_pulipaka_x000a_ronald_vanloon_x000a_evankirstel_x000a_haroldsinnott_x000a_kashthefuturist_x000a__x000a_Top #hashtags:_x000a__x000a_#iiot_x000a_#iot_x000a_#ai_x000a_#bigdata_x000a_#cybersecurity_x000a_#analytics_x000a_#industry40_x000a_#m… https://t.co/XIPi3jK6KM"/>
    <s v="https://nodexlgraphgallery.org/Pages/Graph.aspx?graphID=167046"/>
    <s v="nodexlgraphgallery.org"/>
    <x v="62"/>
    <s v="https://pbs.twimg.com/media/DyGaQeKUUAAGp-6.jpg"/>
    <s v="https://pbs.twimg.com/media/DyGaQeKUUAAGp-6.jpg"/>
    <x v="246"/>
    <s v="https://twitter.com/#!/pd_mobileapps/status/1090322260882186240"/>
    <m/>
    <m/>
    <s v="1090322260882186240"/>
    <m/>
    <b v="0"/>
    <n v="2"/>
    <s v=""/>
    <b v="0"/>
    <x v="0"/>
    <m/>
    <s v=""/>
    <b v="0"/>
    <n v="3"/>
    <s v=""/>
    <s v="Twitter Web Client"/>
    <b v="0"/>
    <s v="1090322260882186240"/>
    <s v="Tweet"/>
    <n v="0"/>
    <n v="0"/>
    <m/>
    <m/>
    <m/>
    <m/>
    <m/>
    <m/>
    <m/>
    <m/>
    <n v="1"/>
    <s v="12"/>
    <s v="12"/>
    <n v="1"/>
    <n v="4"/>
    <n v="0"/>
    <n v="0"/>
    <n v="0"/>
    <n v="0"/>
    <n v="24"/>
    <n v="96"/>
    <n v="25"/>
  </r>
  <r>
    <s v="clark_robotics"/>
    <s v="https://pbs.twimg.com/media/DygnPKPVYAAADqW.jpg"/>
    <m/>
    <m/>
    <m/>
    <m/>
    <m/>
    <m/>
    <m/>
    <m/>
    <s v="No"/>
    <n v="251"/>
    <m/>
    <s v="mikequindazzi"/>
    <x v="0"/>
    <d v="2019-02-03T21:01: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xpB7KGZ5Yw"/>
    <m/>
    <m/>
    <x v="9"/>
    <s v="https://pbs.twimg.com/media/DygnPKPVYAAADqW.jpg"/>
    <s v="https://pbs.twimg.com/media/DygnPKPVYAAADqW.jpg"/>
    <x v="247"/>
    <s v="https://twitter.com/#!/clark_robotics/status/1092166096243716096"/>
    <m/>
    <m/>
    <s v="1092166096243716096"/>
    <m/>
    <b v="0"/>
    <n v="4"/>
    <s v=""/>
    <b v="0"/>
    <x v="0"/>
    <m/>
    <s v=""/>
    <b v="0"/>
    <n v="3"/>
    <s v=""/>
    <s v="Twitter Web Client"/>
    <b v="0"/>
    <s v="1092166096243716096"/>
    <s v="Tweet"/>
    <n v="0"/>
    <n v="0"/>
    <m/>
    <m/>
    <m/>
    <m/>
    <m/>
    <m/>
    <m/>
    <m/>
    <n v="1"/>
    <s v="6"/>
    <s v="6"/>
    <n v="0"/>
    <n v="0"/>
    <n v="0"/>
    <n v="0"/>
    <n v="0"/>
    <n v="0"/>
    <n v="29"/>
    <n v="100"/>
    <n v="29"/>
  </r>
  <r>
    <s v="worldtrendsinfo"/>
    <s v="https://pbs.twimg.com/media/DygoIcsU8AEyTLR.jpg"/>
    <m/>
    <m/>
    <m/>
    <m/>
    <m/>
    <m/>
    <m/>
    <m/>
    <s v="No"/>
    <n v="252"/>
    <m/>
    <s v="mikequindazzi"/>
    <x v="0"/>
    <d v="2019-02-03T21:05:03.000"/>
    <s v="Social network analysis is the process of investigating social structures through the use of networks and graph theory &amp;gt;&amp;gt; @nodexl via @MikeQuindazzi &amp;gt;&amp;gt; #DigitalMarketing #IoT #BigData #DataAnalytics #DataViz #DataScience #Influencer #Infographic &amp;gt;&amp;gt; https://t.co/CFW85VmsFT CC: @ https://t.co/qd0RfnXPG4"/>
    <s v="http://nodexlgraphgallery.org/Pages/Graph.aspx?graphID=138241&amp;utm_content=buffer00ebb&amp;utm_medium=social&amp;utm_source=twitter.com&amp;utm_campaign=buffer"/>
    <s v="nodexlgraphgallery.org"/>
    <x v="10"/>
    <s v="https://pbs.twimg.com/media/DygoIcsU8AEyTLR.jpg"/>
    <s v="https://pbs.twimg.com/media/DygoIcsU8AEyTLR.jpg"/>
    <x v="248"/>
    <s v="https://twitter.com/#!/worldtrendsinfo/status/1092167103233150978"/>
    <m/>
    <m/>
    <s v="1092167103233150978"/>
    <m/>
    <b v="0"/>
    <n v="7"/>
    <s v=""/>
    <b v="0"/>
    <x v="0"/>
    <m/>
    <s v=""/>
    <b v="0"/>
    <n v="6"/>
    <s v=""/>
    <s v="Twitter Web Client"/>
    <b v="0"/>
    <s v="1092167103233150978"/>
    <s v="Tweet"/>
    <n v="0"/>
    <n v="0"/>
    <m/>
    <m/>
    <m/>
    <m/>
    <m/>
    <m/>
    <m/>
    <m/>
    <n v="1"/>
    <s v="7"/>
    <s v="7"/>
    <n v="0"/>
    <n v="0"/>
    <n v="0"/>
    <n v="0"/>
    <n v="0"/>
    <n v="0"/>
    <n v="36"/>
    <n v="100"/>
    <n v="36"/>
  </r>
  <r>
    <s v="angelhealthtech"/>
    <s v="https://pbs.twimg.com/media/Dygp3JgVsAAg8rt.jpg"/>
    <m/>
    <m/>
    <m/>
    <m/>
    <m/>
    <m/>
    <m/>
    <m/>
    <s v="No"/>
    <n v="253"/>
    <m/>
    <s v="mi"/>
    <x v="0"/>
    <d v="2019-02-03T21:12:3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t1Tmd49rUm"/>
    <m/>
    <m/>
    <x v="5"/>
    <s v="https://pbs.twimg.com/media/Dygp3JgVsAAg8rt.jpg"/>
    <s v="https://pbs.twimg.com/media/Dygp3JgVsAAg8rt.jpg"/>
    <x v="249"/>
    <s v="https://twitter.com/#!/angelhealthtech/status/1092169005345849344"/>
    <m/>
    <m/>
    <s v="1092169005345849344"/>
    <m/>
    <b v="0"/>
    <n v="2"/>
    <s v=""/>
    <b v="0"/>
    <x v="0"/>
    <m/>
    <s v=""/>
    <b v="0"/>
    <n v="0"/>
    <s v=""/>
    <s v="Twitter Web Client"/>
    <b v="0"/>
    <s v="1092169005345849344"/>
    <s v="Tweet"/>
    <n v="0"/>
    <n v="0"/>
    <m/>
    <m/>
    <m/>
    <m/>
    <m/>
    <m/>
    <m/>
    <m/>
    <n v="1"/>
    <s v="14"/>
    <s v="14"/>
    <n v="0"/>
    <n v="0"/>
    <n v="0"/>
    <n v="0"/>
    <n v="0"/>
    <n v="0"/>
    <n v="28"/>
    <n v="100"/>
    <n v="28"/>
  </r>
  <r>
    <s v="claire_harris82"/>
    <s v="https://pbs.twimg.com/media/DyGpayPUYAADGzG.jpg"/>
    <m/>
    <m/>
    <m/>
    <m/>
    <m/>
    <m/>
    <m/>
    <m/>
    <s v="No"/>
    <n v="254"/>
    <m/>
    <s v="mikequindazzi"/>
    <x v="0"/>
    <d v="2019-01-29T20:00:33.000"/>
    <s v="Top #Influencers: Top 10 Vertices, Ranked by Betweenness Centrality_x000a_by @nodexl | _x000a__x000a_Read more: https://t.co/gCGCeVWTub _x000a__x000a_#IoT #InternetofThings #ArtificialIntelligence #AI #BigData #DataAnalytics #MachineLearning #ML #RT_x000a__x000a_Cc: @Ronald_vanLoon @evankirstel @mikequindazzi https://t.co/1as4K0uyNa"/>
    <s v="https://nodexlgraphgallery.org/Pages/Graph.aspx?graphID=145506"/>
    <s v="nodexlgraphgallery.org"/>
    <x v="1"/>
    <s v="https://pbs.twimg.com/media/DyGpayPUYAADGzG.jpg"/>
    <s v="https://pbs.twimg.com/media/DyGpayPUYAADGzG.jpg"/>
    <x v="250"/>
    <s v="https://twitter.com/#!/claire_harris82/status/1090338932464611328"/>
    <m/>
    <m/>
    <s v="1090338932464611328"/>
    <m/>
    <b v="0"/>
    <n v="1"/>
    <s v=""/>
    <b v="0"/>
    <x v="0"/>
    <m/>
    <s v=""/>
    <b v="0"/>
    <n v="0"/>
    <s v=""/>
    <s v="Twitter Web Client"/>
    <b v="0"/>
    <s v="1090338932464611328"/>
    <s v="Tweet"/>
    <n v="0"/>
    <n v="0"/>
    <m/>
    <m/>
    <m/>
    <m/>
    <m/>
    <m/>
    <m/>
    <m/>
    <n v="1"/>
    <s v="10"/>
    <s v="10"/>
    <n v="2"/>
    <n v="7.6923076923076925"/>
    <n v="0"/>
    <n v="0"/>
    <n v="0"/>
    <n v="0"/>
    <n v="24"/>
    <n v="92.3076923076923"/>
    <n v="26"/>
  </r>
  <r>
    <s v="hudson_chatbots"/>
    <s v="https://pbs.twimg.com/media/DygQmN7V4AAetuJ.jpg"/>
    <m/>
    <m/>
    <m/>
    <m/>
    <m/>
    <m/>
    <m/>
    <m/>
    <s v="No"/>
    <n v="255"/>
    <m/>
    <s v="mikequindazzi"/>
    <x v="0"/>
    <d v="2019-02-03T19:22:14.000"/>
    <s v="6 Types of Twitter #SocialMedia Networks [#INFOGRAPHICS] _x000a_by @nodexl | _x000a__x000a_Read more at https://t.co/ERn1BCPzHF _x000a__x000a_#InternetOfThings #IoT #BigData #AI #ArtificialIntelligence #InfoSec #Digital #ConnectedDevices #Connectivity #DataViz #Visualization #RT _x000a__x000a_Cc: @MikeQuindazzi https://t.co/yWLeNTIaTZ"/>
    <s v="https://nodexlgraphgallery.org/Pages/Graph.aspx?graphID=138241"/>
    <s v="nodexlgraphgallery.org"/>
    <x v="57"/>
    <s v="https://pbs.twimg.com/media/DygQmN7V4AAetuJ.jpg"/>
    <s v="https://pbs.twimg.com/media/DygQmN7V4AAetuJ.jpg"/>
    <x v="251"/>
    <s v="https://twitter.com/#!/hudson_chatbots/status/1092141227099664384"/>
    <m/>
    <m/>
    <s v="1092141227099664384"/>
    <m/>
    <b v="0"/>
    <n v="3"/>
    <s v=""/>
    <b v="0"/>
    <x v="0"/>
    <m/>
    <s v=""/>
    <b v="0"/>
    <n v="5"/>
    <s v=""/>
    <s v="Twitter Web Client"/>
    <b v="0"/>
    <s v="1092141227099664384"/>
    <s v="Tweet"/>
    <n v="0"/>
    <n v="0"/>
    <m/>
    <m/>
    <m/>
    <m/>
    <m/>
    <m/>
    <m/>
    <m/>
    <n v="1"/>
    <s v="1"/>
    <s v="1"/>
    <n v="0"/>
    <n v="0"/>
    <n v="0"/>
    <n v="0"/>
    <n v="0"/>
    <n v="0"/>
    <n v="26"/>
    <n v="100"/>
    <n v="26"/>
  </r>
  <r>
    <s v="softnet_search"/>
    <s v="https://pbs.twimg.com/media/DygqRCxVsAEti7y.jpg"/>
    <m/>
    <m/>
    <m/>
    <m/>
    <m/>
    <m/>
    <m/>
    <m/>
    <s v="No"/>
    <n v="256"/>
    <m/>
    <s v="mikequindazzi"/>
    <x v="0"/>
    <d v="2019-02-03T21:14:2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zqgWdyfsAs"/>
    <m/>
    <m/>
    <x v="9"/>
    <s v="https://pbs.twimg.com/media/DygqRCxVsAEti7y.jpg"/>
    <s v="https://pbs.twimg.com/media/DygqRCxVsAEti7y.jpg"/>
    <x v="252"/>
    <s v="https://twitter.com/#!/softnet_search/status/1092169450881613824"/>
    <m/>
    <m/>
    <s v="1092169450881613824"/>
    <m/>
    <b v="0"/>
    <n v="3"/>
    <s v=""/>
    <b v="0"/>
    <x v="0"/>
    <m/>
    <s v=""/>
    <b v="0"/>
    <n v="0"/>
    <s v=""/>
    <s v="Twitter Web Client"/>
    <b v="0"/>
    <s v="1092169450881613824"/>
    <s v="Tweet"/>
    <n v="0"/>
    <n v="0"/>
    <m/>
    <m/>
    <m/>
    <m/>
    <m/>
    <m/>
    <m/>
    <m/>
    <n v="1"/>
    <s v="8"/>
    <s v="8"/>
    <n v="0"/>
    <n v="0"/>
    <n v="0"/>
    <n v="0"/>
    <n v="0"/>
    <n v="0"/>
    <n v="29"/>
    <n v="100"/>
    <n v="29"/>
  </r>
  <r>
    <s v="pd_mobileapps"/>
    <s v="https://pbs.twimg.com/media/DygrFnfVYAA71TI.jpg"/>
    <m/>
    <m/>
    <m/>
    <m/>
    <m/>
    <m/>
    <m/>
    <m/>
    <s v="No"/>
    <n v="257"/>
    <m/>
    <s v="clark_rob"/>
    <x v="0"/>
    <d v="2019-02-03T21:17:58.000"/>
    <s v="6 Types of Twitter #SocialMedia Networks [ #INFOGRAPHICS] _x000a_by @nodexl_x000a__x000a_#IoT #InternetOfThings #DigitalMarketing #BigData #Analytics #DataScience #DataScientists #SocialNetworks #MachineLearning #AI #IoT #infographic #DeepLearning_x000a__x000a_Cc: @MikeQuindazzi @mikequindazzi @clark_rob https://t.co/17OVcjf2VL"/>
    <m/>
    <m/>
    <x v="32"/>
    <s v="https://pbs.twimg.com/media/DygrFnfVYAA71TI.jpg"/>
    <s v="https://pbs.twimg.com/media/DygrFnfVYAA71TI.jpg"/>
    <x v="253"/>
    <s v="https://twitter.com/#!/pd_mobileapps/status/1092170354200436736"/>
    <m/>
    <m/>
    <s v="1092170354200436736"/>
    <m/>
    <b v="0"/>
    <n v="2"/>
    <s v=""/>
    <b v="0"/>
    <x v="0"/>
    <m/>
    <s v=""/>
    <b v="0"/>
    <n v="3"/>
    <s v=""/>
    <s v="Twitter Web Client"/>
    <b v="0"/>
    <s v="1092170354200436736"/>
    <s v="Tweet"/>
    <n v="0"/>
    <n v="0"/>
    <m/>
    <m/>
    <m/>
    <m/>
    <m/>
    <m/>
    <m/>
    <m/>
    <n v="1"/>
    <s v="12"/>
    <s v="12"/>
    <n v="0"/>
    <n v="0"/>
    <n v="0"/>
    <n v="0"/>
    <n v="0"/>
    <n v="0"/>
    <n v="26"/>
    <n v="100"/>
    <n v="26"/>
  </r>
  <r>
    <s v="jackcoleman219"/>
    <s v="https://pbs.twimg.com/media/DyguQsuV4AAfRqI.jpg"/>
    <m/>
    <m/>
    <m/>
    <m/>
    <m/>
    <m/>
    <m/>
    <m/>
    <s v="No"/>
    <n v="258"/>
    <m/>
    <s v="chidambara09"/>
    <x v="0"/>
    <d v="2019-02-03T21:31:50.000"/>
    <s v="RT @chidambara09: RT @Softnet_Search: 6 Types of Twitter #SocialMedia Networks [ #INFOGRAPHICS] _x000a_by @nodexl_x000a__x000a_#IoT #InternetOfThings #DigitalMarketing #BigData #Analytics #DataScience #DataScientists #SocialNetworks #MachineLearning #AI #IoT #infographic … Cc: @mikequindazzi #A https://t.co/QR4dgicXec"/>
    <m/>
    <m/>
    <x v="63"/>
    <s v="https://pbs.twimg.com/media/DyguQsuV4AAfRqI.jpg"/>
    <s v="https://pbs.twimg.com/media/DyguQsuV4AAfRqI.jpg"/>
    <x v="254"/>
    <s v="https://twitter.com/#!/jackcoleman219/status/1092173844691865601"/>
    <m/>
    <m/>
    <s v="1092173844691865601"/>
    <m/>
    <b v="0"/>
    <n v="4"/>
    <s v=""/>
    <b v="0"/>
    <x v="0"/>
    <m/>
    <s v=""/>
    <b v="0"/>
    <n v="3"/>
    <s v=""/>
    <s v="Twitter Web Client"/>
    <b v="0"/>
    <s v="1092173844691865601"/>
    <s v="Tweet"/>
    <n v="0"/>
    <n v="0"/>
    <m/>
    <m/>
    <m/>
    <m/>
    <m/>
    <m/>
    <m/>
    <m/>
    <n v="1"/>
    <s v="13"/>
    <s v="13"/>
    <n v="0"/>
    <n v="0"/>
    <n v="0"/>
    <n v="0"/>
    <n v="0"/>
    <n v="0"/>
    <n v="28"/>
    <n v="100"/>
    <n v="28"/>
  </r>
  <r>
    <s v="softnet_search"/>
    <s v="https://pbs.twimg.com/media/Dygus2KVsAAHbHf.jpg"/>
    <m/>
    <m/>
    <m/>
    <m/>
    <m/>
    <m/>
    <m/>
    <m/>
    <s v="No"/>
    <n v="259"/>
    <m/>
    <s v="mikequindazzi"/>
    <x v="0"/>
    <d v="2019-02-03T21:33:4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8uncHRuN5s"/>
    <m/>
    <m/>
    <x v="9"/>
    <s v="https://pbs.twimg.com/media/Dygus2KVsAAHbHf.jpg"/>
    <s v="https://pbs.twimg.com/media/Dygus2KVsAAHbHf.jpg"/>
    <x v="255"/>
    <s v="https://twitter.com/#!/softnet_search/status/1092174325950570496"/>
    <m/>
    <m/>
    <s v="1092174325950570496"/>
    <m/>
    <b v="0"/>
    <n v="5"/>
    <s v=""/>
    <b v="0"/>
    <x v="0"/>
    <m/>
    <s v=""/>
    <b v="0"/>
    <n v="11"/>
    <s v=""/>
    <s v="Twitter Web Client"/>
    <b v="0"/>
    <s v="1092174325950570496"/>
    <s v="Tweet"/>
    <n v="0"/>
    <n v="0"/>
    <m/>
    <m/>
    <m/>
    <m/>
    <m/>
    <m/>
    <m/>
    <m/>
    <n v="1"/>
    <s v="8"/>
    <s v="8"/>
    <n v="0"/>
    <n v="0"/>
    <n v="0"/>
    <n v="0"/>
    <n v="0"/>
    <n v="0"/>
    <n v="29"/>
    <n v="100"/>
    <n v="29"/>
  </r>
  <r>
    <s v="social_molly"/>
    <s v="https://pbs.twimg.com/media/DyhJr5KUwAAIVcJ.jpg"/>
    <m/>
    <m/>
    <m/>
    <m/>
    <m/>
    <m/>
    <m/>
    <m/>
    <s v="No"/>
    <n v="260"/>
    <m/>
    <s v="mi"/>
    <x v="0"/>
    <d v="2019-02-03T23:31: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zIlBbwHoDZ"/>
    <m/>
    <m/>
    <x v="5"/>
    <s v="https://pbs.twimg.com/media/DyhJr5KUwAAIVcJ.jpg"/>
    <s v="https://pbs.twimg.com/media/DyhJr5KUwAAIVcJ.jpg"/>
    <x v="256"/>
    <s v="https://twitter.com/#!/social_molly/status/1092203971161149440"/>
    <m/>
    <m/>
    <s v="1092203971161149440"/>
    <m/>
    <b v="0"/>
    <n v="1"/>
    <s v=""/>
    <b v="0"/>
    <x v="0"/>
    <m/>
    <s v=""/>
    <b v="0"/>
    <n v="2"/>
    <s v=""/>
    <s v="Twitter Web Client"/>
    <b v="0"/>
    <s v="1092203971161149440"/>
    <s v="Tweet"/>
    <n v="0"/>
    <n v="0"/>
    <m/>
    <m/>
    <m/>
    <m/>
    <m/>
    <m/>
    <m/>
    <m/>
    <n v="1"/>
    <s v="3"/>
    <s v="3"/>
    <n v="0"/>
    <n v="0"/>
    <n v="0"/>
    <n v="0"/>
    <n v="0"/>
    <n v="0"/>
    <n v="28"/>
    <n v="100"/>
    <n v="28"/>
  </r>
  <r>
    <s v="kimberl87759219"/>
    <s v="https://pbs.twimg.com/media/DyhOISeV4AEozmJ.jpg"/>
    <m/>
    <m/>
    <m/>
    <m/>
    <m/>
    <m/>
    <m/>
    <m/>
    <s v="No"/>
    <n v="261"/>
    <m/>
    <s v="mi"/>
    <x v="0"/>
    <d v="2019-02-03T23:51:0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jzEFt4R6N2"/>
    <m/>
    <m/>
    <x v="5"/>
    <s v="https://pbs.twimg.com/media/DyhOISeV4AEozmJ.jpg"/>
    <s v="https://pbs.twimg.com/media/DyhOISeV4AEozmJ.jpg"/>
    <x v="257"/>
    <s v="https://twitter.com/#!/kimberl87759219/status/1092208881198075905"/>
    <m/>
    <m/>
    <s v="1092208881198075905"/>
    <m/>
    <b v="0"/>
    <n v="1"/>
    <s v=""/>
    <b v="0"/>
    <x v="0"/>
    <m/>
    <s v=""/>
    <b v="0"/>
    <n v="1"/>
    <s v=""/>
    <s v="Twitter Web Client"/>
    <b v="0"/>
    <s v="1092208881198075905"/>
    <s v="Tweet"/>
    <n v="0"/>
    <n v="0"/>
    <m/>
    <m/>
    <m/>
    <m/>
    <m/>
    <m/>
    <m/>
    <m/>
    <n v="1"/>
    <s v="11"/>
    <s v="11"/>
    <n v="0"/>
    <n v="0"/>
    <n v="0"/>
    <n v="0"/>
    <n v="0"/>
    <n v="0"/>
    <n v="28"/>
    <n v="100"/>
    <n v="28"/>
  </r>
  <r>
    <s v="claire_harris82"/>
    <s v="https://pbs.twimg.com/media/DyhPo7jUwAAMlbA.jpg"/>
    <m/>
    <m/>
    <m/>
    <m/>
    <m/>
    <m/>
    <m/>
    <m/>
    <s v="No"/>
    <n v="262"/>
    <m/>
    <s v="mi"/>
    <x v="0"/>
    <d v="2019-02-03T23:57:3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fMjxhRuTa"/>
    <m/>
    <m/>
    <x v="5"/>
    <s v="https://pbs.twimg.com/media/DyhPo7jUwAAMlbA.jpg"/>
    <s v="https://pbs.twimg.com/media/DyhPo7jUwAAMlbA.jpg"/>
    <x v="258"/>
    <s v="https://twitter.com/#!/claire_harris82/status/1092210522814992384"/>
    <m/>
    <m/>
    <s v="1092210522814992384"/>
    <m/>
    <b v="0"/>
    <n v="1"/>
    <s v=""/>
    <b v="0"/>
    <x v="0"/>
    <m/>
    <s v=""/>
    <b v="0"/>
    <n v="0"/>
    <s v=""/>
    <s v="Twitter Web Client"/>
    <b v="0"/>
    <s v="1092210522814992384"/>
    <s v="Tweet"/>
    <n v="0"/>
    <n v="0"/>
    <m/>
    <m/>
    <m/>
    <m/>
    <m/>
    <m/>
    <m/>
    <m/>
    <n v="1"/>
    <s v="10"/>
    <s v="10"/>
    <n v="0"/>
    <n v="0"/>
    <n v="0"/>
    <n v="0"/>
    <n v="0"/>
    <n v="0"/>
    <n v="28"/>
    <n v="100"/>
    <n v="28"/>
  </r>
  <r>
    <s v="alison_iot"/>
    <s v="https://pbs.twimg.com/media/DyhVk11U8AAF4pn.jpg"/>
    <m/>
    <m/>
    <m/>
    <m/>
    <m/>
    <m/>
    <m/>
    <m/>
    <s v="No"/>
    <n v="263"/>
    <m/>
    <s v="mikequindazzi"/>
    <x v="0"/>
    <d v="2019-02-04T00:23:36.000"/>
    <s v="Social network analysis is the process of investigating social structures through the use of networks and graph theory &amp;gt;&amp;gt; @nodexl via @MikeQuindazzi &amp;gt;&amp;gt; #DigitalMarketing #IoT #BigData #DataAnalytics #DataViz #DataScience #Influencer #Infographic &amp;gt;&amp;gt; https://t.co/0RxkO3TJyJ Cc: @ https://t.co/MaTmHXKbin"/>
    <s v="http://nodexlgraphgallery.org/Pages/Graph.aspx?graphID=138241&amp;utm_content=buffer00ebb&amp;utm_medium=social&amp;utm_source=twitter.com&amp;utm_campaign=buffer"/>
    <s v="nodexlgraphgallery.org"/>
    <x v="10"/>
    <s v="https://pbs.twimg.com/media/DyhVk11U8AAF4pn.jpg"/>
    <s v="https://pbs.twimg.com/media/DyhVk11U8AAF4pn.jpg"/>
    <x v="259"/>
    <s v="https://twitter.com/#!/alison_iot/status/1092217070987575296"/>
    <m/>
    <m/>
    <s v="1092217070987575296"/>
    <m/>
    <b v="0"/>
    <n v="1"/>
    <s v=""/>
    <b v="0"/>
    <x v="0"/>
    <m/>
    <s v=""/>
    <b v="0"/>
    <n v="0"/>
    <s v=""/>
    <s v="Twitter Web Client"/>
    <b v="0"/>
    <s v="1092217070987575296"/>
    <s v="Tweet"/>
    <n v="0"/>
    <n v="0"/>
    <m/>
    <m/>
    <m/>
    <m/>
    <m/>
    <m/>
    <m/>
    <m/>
    <n v="1"/>
    <s v="2"/>
    <s v="2"/>
    <n v="0"/>
    <n v="0"/>
    <n v="0"/>
    <n v="0"/>
    <n v="0"/>
    <n v="0"/>
    <n v="36"/>
    <n v="100"/>
    <n v="36"/>
  </r>
  <r>
    <s v="bigdata_joe"/>
    <s v="https://pbs.twimg.com/media/DyhWX0XUwAEj90d.jpg"/>
    <m/>
    <m/>
    <m/>
    <m/>
    <m/>
    <m/>
    <m/>
    <m/>
    <s v="No"/>
    <n v="264"/>
    <m/>
    <s v="mikequindazzi"/>
    <x v="0"/>
    <d v="2019-02-04T00:27:0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rtx3cCSKzr"/>
    <m/>
    <m/>
    <x v="9"/>
    <s v="https://pbs.twimg.com/media/DyhWX0XUwAEj90d.jpg"/>
    <s v="https://pbs.twimg.com/media/DyhWX0XUwAEj90d.jpg"/>
    <x v="260"/>
    <s v="https://twitter.com/#!/bigdata_joe/status/1092217945353183232"/>
    <m/>
    <m/>
    <s v="1092217945353183232"/>
    <m/>
    <b v="0"/>
    <n v="1"/>
    <s v=""/>
    <b v="0"/>
    <x v="0"/>
    <m/>
    <s v=""/>
    <b v="0"/>
    <n v="1"/>
    <s v=""/>
    <s v="Twitter Web Client"/>
    <b v="0"/>
    <s v="1092217945353183232"/>
    <s v="Tweet"/>
    <n v="0"/>
    <n v="0"/>
    <m/>
    <m/>
    <m/>
    <m/>
    <m/>
    <m/>
    <m/>
    <m/>
    <n v="1"/>
    <s v="4"/>
    <s v="4"/>
    <n v="0"/>
    <n v="0"/>
    <n v="0"/>
    <n v="0"/>
    <n v="0"/>
    <n v="0"/>
    <n v="29"/>
    <n v="100"/>
    <n v="29"/>
  </r>
  <r>
    <s v="bigdata_joe"/>
    <s v="https://pbs.twimg.com/media/DyHXe37V4AAJ1l8.jpg"/>
    <m/>
    <m/>
    <m/>
    <m/>
    <m/>
    <m/>
    <m/>
    <m/>
    <s v="No"/>
    <n v="265"/>
    <m/>
    <s v="mi"/>
    <x v="0"/>
    <d v="2019-01-29T23:21:48.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vpmnlhfgZ"/>
    <m/>
    <m/>
    <x v="5"/>
    <s v="https://pbs.twimg.com/media/DyHXe37V4AAJ1l8.jpg"/>
    <s v="https://pbs.twimg.com/media/DyHXe37V4AAJ1l8.jpg"/>
    <x v="261"/>
    <s v="https://twitter.com/#!/bigdata_joe/status/1090389578672828416"/>
    <m/>
    <m/>
    <s v="1090389578672828416"/>
    <m/>
    <b v="0"/>
    <n v="3"/>
    <s v=""/>
    <b v="0"/>
    <x v="0"/>
    <m/>
    <s v=""/>
    <b v="0"/>
    <n v="2"/>
    <s v=""/>
    <s v="Twitter Web Client"/>
    <b v="0"/>
    <s v="1090389578672828416"/>
    <s v="Tweet"/>
    <n v="0"/>
    <n v="0"/>
    <m/>
    <m/>
    <m/>
    <m/>
    <m/>
    <m/>
    <m/>
    <m/>
    <n v="1"/>
    <s v="4"/>
    <s v="4"/>
    <n v="0"/>
    <n v="0"/>
    <n v="0"/>
    <n v="0"/>
    <n v="0"/>
    <n v="0"/>
    <n v="28"/>
    <n v="100"/>
    <n v="28"/>
  </r>
  <r>
    <s v="alison_iot"/>
    <s v="https://pbs.twimg.com/media/Dyibjd4UwAACuvn.jpg"/>
    <m/>
    <m/>
    <m/>
    <m/>
    <m/>
    <m/>
    <m/>
    <m/>
    <s v="No"/>
    <n v="266"/>
    <m/>
    <s v="darshan_h_sheth"/>
    <x v="0"/>
    <d v="2019-02-04T05:29:20.000"/>
    <s v="Social network analysis is the process of investigating social structures through the use of networks and graph theory &amp;gt;&amp;gt; @nodexl via @MikeQuindazzi @darshan_h_sheth &amp;gt;&amp;gt; #DigitalMarketing #IoT #BigData #DataAnalytics #DataViz #DataScience #Influencer #Infographic CC @motorcycletwi https://t.co/5hzLRv15Pt"/>
    <m/>
    <m/>
    <x v="10"/>
    <s v="https://pbs.twimg.com/media/Dyibjd4UwAACuvn.jpg"/>
    <s v="https://pbs.twimg.com/media/Dyibjd4UwAACuvn.jpg"/>
    <x v="262"/>
    <s v="https://twitter.com/#!/alison_iot/status/1092294011811811328"/>
    <m/>
    <m/>
    <s v="1092294011811811328"/>
    <m/>
    <b v="0"/>
    <n v="9"/>
    <s v=""/>
    <b v="0"/>
    <x v="0"/>
    <m/>
    <s v=""/>
    <b v="0"/>
    <n v="8"/>
    <s v=""/>
    <s v="Twitter Web Client"/>
    <b v="0"/>
    <s v="1092294011811811328"/>
    <s v="Retweet"/>
    <n v="0"/>
    <n v="0"/>
    <m/>
    <m/>
    <m/>
    <m/>
    <m/>
    <m/>
    <m/>
    <m/>
    <n v="1"/>
    <s v="2"/>
    <s v="2"/>
    <n v="0"/>
    <n v="0"/>
    <n v="0"/>
    <n v="0"/>
    <n v="0"/>
    <n v="0"/>
    <n v="36"/>
    <n v="100"/>
    <n v="36"/>
  </r>
  <r>
    <s v="social_molly"/>
    <s v="https://pbs.twimg.com/media/DyiCFUaUcAAEteH.jpg"/>
    <m/>
    <m/>
    <m/>
    <m/>
    <m/>
    <m/>
    <m/>
    <m/>
    <s v="No"/>
    <n v="267"/>
    <m/>
    <s v="mi"/>
    <x v="0"/>
    <d v="2019-02-04T03:38:0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fe8wqgtK3d"/>
    <m/>
    <m/>
    <x v="19"/>
    <s v="https://pbs.twimg.com/media/DyiCFUaUcAAEteH.jpg"/>
    <s v="https://pbs.twimg.com/media/DyiCFUaUcAAEteH.jpg"/>
    <x v="263"/>
    <s v="https://twitter.com/#!/social_molly/status/1092266005814898688"/>
    <m/>
    <m/>
    <s v="1092266005814898688"/>
    <m/>
    <b v="0"/>
    <n v="9"/>
    <s v=""/>
    <b v="0"/>
    <x v="0"/>
    <m/>
    <s v=""/>
    <b v="0"/>
    <n v="4"/>
    <s v=""/>
    <s v="Twitter Web Client"/>
    <b v="0"/>
    <s v="1092266005814898688"/>
    <s v="Retweet"/>
    <n v="0"/>
    <n v="0"/>
    <m/>
    <m/>
    <m/>
    <m/>
    <m/>
    <m/>
    <m/>
    <m/>
    <n v="1"/>
    <s v="3"/>
    <s v="3"/>
    <n v="0"/>
    <n v="0"/>
    <n v="0"/>
    <n v="0"/>
    <n v="0"/>
    <n v="0"/>
    <n v="30"/>
    <n v="100"/>
    <n v="30"/>
  </r>
  <r>
    <s v="worldtrendsinfo"/>
    <s v="https://pbs.twimg.com/media/DyJ7jflU0AEgBIe.jpg"/>
    <m/>
    <m/>
    <m/>
    <m/>
    <m/>
    <m/>
    <m/>
    <m/>
    <s v="No"/>
    <n v="268"/>
    <m/>
    <s v="cyainz"/>
    <x v="0"/>
    <d v="2019-01-30T11:18:39.000"/>
    <s v="Top #ArtificialIntelligence OR #AI influencers to follow via @nodexl https://t.co/7VAAHTW4lY _x000a__x000a_@mikequindazzi_x000a_@ipfconline1_x000a_@ronald_vanloon_x000a_@alvinfoo_x000a_@spirosmargaris_x000a_@conkers3_x000a_@thechrischua_x000a_@userexperienceu_x000a_@antgrasso_x000a_@cyainz_x000a__x000a_Top hashtags:_x000a_#ai_x000a_#iot_x000a_#bigdata_x000a_#Di https://t.co/qz49byifTe"/>
    <s v="https://nodexlgraphgallery.org/Pages/Graph.aspx?graphID=178049"/>
    <s v="nodexlgraphgallery.org"/>
    <x v="64"/>
    <s v="https://pbs.twimg.com/media/DyJ7jflU0AEgBIe.jpg"/>
    <s v="https://pbs.twimg.com/media/DyJ7jflU0AEgBIe.jpg"/>
    <x v="264"/>
    <s v="https://twitter.com/#!/worldtrendsinfo/status/1090569977566908416"/>
    <m/>
    <m/>
    <s v="1090569977566908416"/>
    <m/>
    <b v="0"/>
    <n v="13"/>
    <s v=""/>
    <b v="0"/>
    <x v="0"/>
    <m/>
    <s v=""/>
    <b v="0"/>
    <n v="5"/>
    <s v=""/>
    <s v="Twitter Web Client"/>
    <b v="0"/>
    <s v="1090569977566908416"/>
    <s v="Tweet"/>
    <n v="0"/>
    <n v="0"/>
    <m/>
    <m/>
    <m/>
    <m/>
    <m/>
    <m/>
    <m/>
    <m/>
    <n v="1"/>
    <s v="7"/>
    <s v="7"/>
    <n v="2"/>
    <n v="8"/>
    <n v="0"/>
    <n v="0"/>
    <n v="0"/>
    <n v="0"/>
    <n v="23"/>
    <n v="92"/>
    <n v="25"/>
  </r>
  <r>
    <s v="motorcycletwitt"/>
    <s v="https://pbs.twimg.com/media/DyJ8_1CVAAA2e_1.jpg"/>
    <m/>
    <m/>
    <m/>
    <m/>
    <m/>
    <m/>
    <m/>
    <m/>
    <s v="No"/>
    <n v="269"/>
    <m/>
    <s v="mikequindazzi"/>
    <x v="0"/>
    <d v="2019-01-30T11:24:52.000"/>
    <s v="6 Types of #Twitter #SocialMedia Networks [#INFOGRAPHICS] _x000a_by nodexl _x000a__x000a_#InternetOfThings #DigitalMarketing #Analytics #DataScience #tech #startups #DataScientists #SocialNetworks #RT _x000a__x000a_Cc: MikeQuindazzi ravikikan Fisher85M #DeepLearning #IoT #BigData #in… cc @MIKEQUINDAZZI # https://t.co/3vgFbvYazz"/>
    <m/>
    <m/>
    <x v="31"/>
    <s v="https://pbs.twimg.com/media/DyJ8_1CVAAA2e_1.jpg"/>
    <s v="https://pbs.twimg.com/media/DyJ8_1CVAAA2e_1.jpg"/>
    <x v="265"/>
    <s v="https://twitter.com/#!/motorcycletwitt/status/1090571543229288448"/>
    <m/>
    <m/>
    <s v="1090571543229288448"/>
    <m/>
    <b v="0"/>
    <n v="6"/>
    <s v=""/>
    <b v="0"/>
    <x v="0"/>
    <m/>
    <s v=""/>
    <b v="0"/>
    <n v="0"/>
    <s v=""/>
    <s v="Twitter Web Client"/>
    <b v="0"/>
    <s v="1090571543229288448"/>
    <s v="Tweet"/>
    <n v="0"/>
    <n v="0"/>
    <m/>
    <m/>
    <m/>
    <m/>
    <m/>
    <m/>
    <m/>
    <m/>
    <n v="1"/>
    <s v="9"/>
    <s v="9"/>
    <n v="0"/>
    <n v="0"/>
    <n v="0"/>
    <n v="0"/>
    <n v="0"/>
    <n v="0"/>
    <n v="28"/>
    <n v="100"/>
    <n v="28"/>
  </r>
  <r>
    <s v="hudson_chatbots"/>
    <s v="https://pbs.twimg.com/media/DyjFs3DUwAEr7he.jpg"/>
    <m/>
    <m/>
    <m/>
    <m/>
    <m/>
    <m/>
    <m/>
    <m/>
    <s v="No"/>
    <n v="270"/>
    <m/>
    <s v="mi"/>
    <x v="0"/>
    <d v="2019-02-04T08:33:2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25MZdfRyJp"/>
    <m/>
    <m/>
    <x v="5"/>
    <s v="https://pbs.twimg.com/media/DyjFs3DUwAEr7he.jpg"/>
    <s v="https://pbs.twimg.com/media/DyjFs3DUwAEr7he.jpg"/>
    <x v="266"/>
    <s v="https://twitter.com/#!/hudson_chatbots/status/1092340352411873282"/>
    <m/>
    <m/>
    <s v="1092340352411873282"/>
    <m/>
    <b v="0"/>
    <n v="5"/>
    <s v=""/>
    <b v="0"/>
    <x v="0"/>
    <m/>
    <s v=""/>
    <b v="0"/>
    <n v="5"/>
    <s v=""/>
    <s v="Twitter Web Client"/>
    <b v="0"/>
    <s v="1092340352411873282"/>
    <s v="Retweet"/>
    <n v="0"/>
    <n v="0"/>
    <m/>
    <m/>
    <m/>
    <m/>
    <m/>
    <m/>
    <m/>
    <m/>
    <n v="1"/>
    <s v="1"/>
    <s v="1"/>
    <n v="0"/>
    <n v="0"/>
    <n v="0"/>
    <n v="0"/>
    <n v="0"/>
    <n v="0"/>
    <n v="28"/>
    <n v="100"/>
    <n v="28"/>
  </r>
  <r>
    <s v="alison_iot"/>
    <s v="https://pbs.twimg.com/media/DyjhkXMUcAEfpc-.jpg"/>
    <m/>
    <m/>
    <m/>
    <m/>
    <m/>
    <m/>
    <m/>
    <m/>
    <s v="No"/>
    <n v="271"/>
    <m/>
    <s v="mi"/>
    <x v="0"/>
    <d v="2019-02-04T10:35: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rACIbbzv2M"/>
    <m/>
    <m/>
    <x v="5"/>
    <s v="https://pbs.twimg.com/media/DyjhkXMUcAEfpc-.jpg"/>
    <s v="https://pbs.twimg.com/media/DyjhkXMUcAEfpc-.jpg"/>
    <x v="267"/>
    <s v="https://twitter.com/#!/alison_iot/status/1092370994407256064"/>
    <m/>
    <m/>
    <s v="1092370994407256064"/>
    <m/>
    <b v="0"/>
    <n v="9"/>
    <s v=""/>
    <b v="0"/>
    <x v="0"/>
    <m/>
    <s v=""/>
    <b v="0"/>
    <n v="6"/>
    <s v=""/>
    <s v="Twitter Web Client"/>
    <b v="0"/>
    <s v="1092370994407256064"/>
    <s v="Retweet"/>
    <n v="0"/>
    <n v="0"/>
    <m/>
    <m/>
    <m/>
    <m/>
    <m/>
    <m/>
    <m/>
    <m/>
    <n v="1"/>
    <s v="2"/>
    <s v="2"/>
    <n v="0"/>
    <n v="0"/>
    <n v="0"/>
    <n v="0"/>
    <n v="0"/>
    <n v="0"/>
    <n v="28"/>
    <n v="100"/>
    <n v="28"/>
  </r>
  <r>
    <s v="social_molly"/>
    <s v="https://pbs.twimg.com/media/DyjimkgUcAA94Bb.jpg"/>
    <m/>
    <m/>
    <m/>
    <m/>
    <m/>
    <m/>
    <m/>
    <m/>
    <s v="No"/>
    <n v="272"/>
    <m/>
    <s v="mi"/>
    <x v="0"/>
    <d v="2019-02-04T10:39: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4kJEhk8Ksb"/>
    <m/>
    <m/>
    <x v="5"/>
    <s v="https://pbs.twimg.com/media/DyjimkgUcAA94Bb.jpg"/>
    <s v="https://pbs.twimg.com/media/DyjimkgUcAA94Bb.jpg"/>
    <x v="268"/>
    <s v="https://twitter.com/#!/social_molly/status/1092372131600424960"/>
    <m/>
    <m/>
    <s v="1092372131600424960"/>
    <m/>
    <b v="0"/>
    <n v="10"/>
    <s v=""/>
    <b v="0"/>
    <x v="0"/>
    <m/>
    <s v=""/>
    <b v="0"/>
    <n v="10"/>
    <s v=""/>
    <s v="Twitter Web Client"/>
    <b v="0"/>
    <s v="1092372131600424960"/>
    <s v="Retweet"/>
    <n v="0"/>
    <n v="0"/>
    <m/>
    <m/>
    <m/>
    <m/>
    <m/>
    <m/>
    <m/>
    <m/>
    <n v="1"/>
    <s v="3"/>
    <s v="3"/>
    <n v="0"/>
    <n v="0"/>
    <n v="0"/>
    <n v="0"/>
    <n v="0"/>
    <n v="0"/>
    <n v="28"/>
    <n v="100"/>
    <n v="28"/>
  </r>
  <r>
    <s v="alison_iot"/>
    <s v="https://pbs.twimg.com/media/DyJklrxUYAElat0.jpg"/>
    <m/>
    <m/>
    <m/>
    <m/>
    <m/>
    <m/>
    <m/>
    <m/>
    <s v="No"/>
    <n v="273"/>
    <m/>
    <s v="mi"/>
    <x v="0"/>
    <d v="2019-01-30T09:38:19.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9GTz3L2ZI"/>
    <m/>
    <m/>
    <x v="5"/>
    <s v="https://pbs.twimg.com/media/DyJklrxUYAElat0.jpg"/>
    <s v="https://pbs.twimg.com/media/DyJklrxUYAElat0.jpg"/>
    <x v="269"/>
    <s v="https://twitter.com/#!/alison_iot/status/1090544728431456256"/>
    <m/>
    <m/>
    <s v="1090544728431456256"/>
    <m/>
    <b v="0"/>
    <n v="5"/>
    <s v=""/>
    <b v="0"/>
    <x v="0"/>
    <m/>
    <s v=""/>
    <b v="0"/>
    <n v="4"/>
    <s v=""/>
    <s v="Twitter Web Client"/>
    <b v="0"/>
    <s v="1090544728431456256"/>
    <s v="Tweet"/>
    <n v="0"/>
    <n v="0"/>
    <m/>
    <m/>
    <m/>
    <m/>
    <m/>
    <m/>
    <m/>
    <m/>
    <n v="1"/>
    <s v="2"/>
    <s v="2"/>
    <n v="0"/>
    <n v="0"/>
    <n v="0"/>
    <n v="0"/>
    <n v="0"/>
    <n v="0"/>
    <n v="28"/>
    <n v="100"/>
    <n v="28"/>
  </r>
  <r>
    <s v="harry_robots"/>
    <s v="https://pbs.twimg.com/media/DyJkn99V4AAs1Pp.jpg"/>
    <m/>
    <m/>
    <m/>
    <m/>
    <m/>
    <m/>
    <m/>
    <m/>
    <s v="No"/>
    <n v="274"/>
    <m/>
    <s v="mikequindazzi"/>
    <x v="0"/>
    <d v="2019-01-30T09:38:28.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nVW1nKhwKB"/>
    <m/>
    <m/>
    <x v="9"/>
    <s v="https://pbs.twimg.com/media/DyJkn99V4AAs1Pp.jpg"/>
    <s v="https://pbs.twimg.com/media/DyJkn99V4AAs1Pp.jpg"/>
    <x v="270"/>
    <s v="https://twitter.com/#!/harry_robots/status/1090544767262285824"/>
    <m/>
    <m/>
    <s v="1090544767262285824"/>
    <m/>
    <b v="0"/>
    <n v="8"/>
    <s v=""/>
    <b v="0"/>
    <x v="0"/>
    <m/>
    <s v=""/>
    <b v="0"/>
    <n v="5"/>
    <s v=""/>
    <s v="Twitter Web Client"/>
    <b v="0"/>
    <s v="1090544767262285824"/>
    <s v="Tweet"/>
    <n v="0"/>
    <n v="0"/>
    <m/>
    <m/>
    <m/>
    <m/>
    <m/>
    <m/>
    <m/>
    <m/>
    <n v="1"/>
    <s v="5"/>
    <s v="5"/>
    <n v="0"/>
    <n v="0"/>
    <n v="0"/>
    <n v="0"/>
    <n v="0"/>
    <n v="0"/>
    <n v="29"/>
    <n v="100"/>
    <n v="29"/>
  </r>
  <r>
    <s v="worldtrendsinfo"/>
    <s v="https://pbs.twimg.com/media/DyjLKDRU0AAHlSa.jpg"/>
    <m/>
    <m/>
    <m/>
    <m/>
    <m/>
    <m/>
    <m/>
    <m/>
    <s v="No"/>
    <n v="275"/>
    <m/>
    <s v="mikequindazzi"/>
    <x v="0"/>
    <d v="2019-02-04T08:57:2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F8MijWJnFw"/>
    <m/>
    <m/>
    <x v="9"/>
    <s v="https://pbs.twimg.com/media/DyjLKDRU0AAHlSa.jpg"/>
    <s v="https://pbs.twimg.com/media/DyjLKDRU0AAHlSa.jpg"/>
    <x v="271"/>
    <s v="https://twitter.com/#!/worldtrendsinfo/status/1092346353429110784"/>
    <m/>
    <m/>
    <s v="1092346353429110784"/>
    <m/>
    <b v="0"/>
    <n v="6"/>
    <s v=""/>
    <b v="0"/>
    <x v="0"/>
    <m/>
    <s v=""/>
    <b v="0"/>
    <n v="3"/>
    <s v=""/>
    <s v="Twitter Web Client"/>
    <b v="0"/>
    <s v="1092346353429110784"/>
    <s v="Retweet"/>
    <n v="0"/>
    <n v="0"/>
    <m/>
    <m/>
    <m/>
    <m/>
    <m/>
    <m/>
    <m/>
    <m/>
    <n v="1"/>
    <s v="7"/>
    <s v="7"/>
    <n v="0"/>
    <n v="0"/>
    <n v="0"/>
    <n v="0"/>
    <n v="0"/>
    <n v="0"/>
    <n v="29"/>
    <n v="100"/>
    <n v="29"/>
  </r>
  <r>
    <s v="bigdata_joe"/>
    <s v="https://pbs.twimg.com/media/DyjLo31UYAAnDXp.jpg"/>
    <m/>
    <m/>
    <m/>
    <m/>
    <m/>
    <m/>
    <m/>
    <m/>
    <s v="No"/>
    <n v="276"/>
    <m/>
    <s v="vivekghosal"/>
    <x v="0"/>
    <d v="2019-02-04T08:59:26.000"/>
    <s v="RT @VivekGhosal: RT @IOT_Recruiting: 6 Types of #Twitter #SocialMedia Networks [#INFOGRAPHICS] _x000a_by @nodexl _x000a__x000a_#InternetOfThings #DigitalMarketing #Analytics #DataScience #tech #startups #DataScientists #SocialNetworks #RT _x000a__x000a_Cc: @MikeQuindazzi @ravikikan @… copy: @MIKEQUINDAZZ https://t.co/aOXr1pDINN"/>
    <m/>
    <m/>
    <x v="6"/>
    <s v="https://pbs.twimg.com/media/DyjLo31UYAAnDXp.jpg"/>
    <s v="https://pbs.twimg.com/media/DyjLo31UYAAnDXp.jpg"/>
    <x v="272"/>
    <s v="https://twitter.com/#!/bigdata_joe/status/1092346881672306688"/>
    <m/>
    <m/>
    <s v="1092346881672306688"/>
    <m/>
    <b v="0"/>
    <n v="9"/>
    <s v=""/>
    <b v="0"/>
    <x v="0"/>
    <m/>
    <s v=""/>
    <b v="0"/>
    <n v="3"/>
    <s v=""/>
    <s v="Twitter Web Client"/>
    <b v="0"/>
    <s v="1092346881672306688"/>
    <s v="Retweet"/>
    <n v="0"/>
    <n v="0"/>
    <m/>
    <m/>
    <m/>
    <m/>
    <m/>
    <m/>
    <m/>
    <m/>
    <n v="1"/>
    <s v="4"/>
    <s v="4"/>
    <n v="0"/>
    <n v="0"/>
    <n v="0"/>
    <n v="0"/>
    <n v="0"/>
    <n v="0"/>
    <n v="27"/>
    <n v="100"/>
    <n v="27"/>
  </r>
  <r>
    <s v="clark_robotics"/>
    <s v="https://pbs.twimg.com/media/Dyjmjx4UYAAeFuI.jpg"/>
    <m/>
    <m/>
    <m/>
    <m/>
    <m/>
    <m/>
    <m/>
    <m/>
    <s v="No"/>
    <n v="277"/>
    <m/>
    <s v="mikequindazzi"/>
    <x v="0"/>
    <d v="2019-02-04T10:57:0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An7SZLShyE"/>
    <m/>
    <m/>
    <x v="9"/>
    <s v="https://pbs.twimg.com/media/Dyjmjx4UYAAeFuI.jpg"/>
    <s v="https://pbs.twimg.com/media/Dyjmjx4UYAAeFuI.jpg"/>
    <x v="273"/>
    <s v="https://twitter.com/#!/clark_robotics/status/1092376479986401280"/>
    <m/>
    <m/>
    <s v="1092376479986401280"/>
    <m/>
    <b v="0"/>
    <n v="7"/>
    <s v=""/>
    <b v="0"/>
    <x v="0"/>
    <m/>
    <s v=""/>
    <b v="0"/>
    <n v="7"/>
    <s v=""/>
    <s v="Twitter Web Client"/>
    <b v="0"/>
    <s v="1092376479986401280"/>
    <s v="Retweet"/>
    <n v="0"/>
    <n v="0"/>
    <m/>
    <m/>
    <m/>
    <m/>
    <m/>
    <m/>
    <m/>
    <m/>
    <n v="1"/>
    <s v="6"/>
    <s v="6"/>
    <n v="0"/>
    <n v="0"/>
    <n v="0"/>
    <n v="0"/>
    <n v="0"/>
    <n v="0"/>
    <n v="29"/>
    <n v="100"/>
    <n v="29"/>
  </r>
  <r>
    <s v="sophie_icbp"/>
    <s v="https://pbs.twimg.com/media/DyK2--BW0AAsfXo.jpg"/>
    <m/>
    <m/>
    <m/>
    <m/>
    <m/>
    <m/>
    <m/>
    <m/>
    <s v="No"/>
    <n v="278"/>
    <m/>
    <s v="sophie_icbp"/>
    <x v="1"/>
    <d v="2019-01-30T15:38:03.000"/>
    <s v="And now the NodeXL analysis of the powerful medical superconnectors!!!! https://t.co/TX83J8FhUD"/>
    <m/>
    <m/>
    <x v="0"/>
    <s v="https://pbs.twimg.com/media/DyK2--BW0AAsfXo.jpg"/>
    <s v="https://pbs.twimg.com/media/DyK2--BW0AAsfXo.jpg"/>
    <x v="274"/>
    <s v="https://twitter.com/#!/sophie_icbp/status/1090635259224432640"/>
    <m/>
    <m/>
    <s v="1090635259224432640"/>
    <s v="1090634220161110016"/>
    <b v="0"/>
    <n v="13"/>
    <s v="3025493476"/>
    <b v="0"/>
    <x v="0"/>
    <m/>
    <s v=""/>
    <b v="0"/>
    <n v="6"/>
    <s v=""/>
    <s v="Twitter for iPhone"/>
    <b v="0"/>
    <s v="1090634220161110016"/>
    <s v="Tweet"/>
    <n v="0"/>
    <n v="0"/>
    <s v="-1.6128929,52.3653979 _x000a_-1.4244104,52.3653979 _x000a_-1.4244104,52.458428 _x000a_-1.6128929,52.458428"/>
    <s v="United Kingdom"/>
    <s v="GB"/>
    <s v="Coventry, England"/>
    <s v="52bb236ce4bb9be1"/>
    <s v="Coventry"/>
    <s v="city"/>
    <s v="https://api.twitter.com/1.1/geo/id/52bb236ce4bb9be1.json"/>
    <n v="1"/>
    <s v="15"/>
    <s v="15"/>
    <n v="1"/>
    <n v="10"/>
    <n v="0"/>
    <n v="0"/>
    <n v="0"/>
    <n v="0"/>
    <n v="9"/>
    <n v="90"/>
    <n v="10"/>
  </r>
  <r>
    <s v="5herrycxz"/>
    <s v="https://pbs.twimg.com/media/DyK2--BW0AAsfXo.jpg"/>
    <m/>
    <m/>
    <m/>
    <m/>
    <m/>
    <m/>
    <m/>
    <m/>
    <s v="No"/>
    <n v="279"/>
    <m/>
    <s v="sophie_icbp"/>
    <x v="0"/>
    <d v="2019-01-30T15:40:45.000"/>
    <s v="RT @sophie_ICBP: And now the NodeXL analysis of the powerful medical superconnectors!!!! https://t.co/TX83J8FhUD"/>
    <m/>
    <m/>
    <x v="0"/>
    <s v="https://pbs.twimg.com/media/DyK2--BW0AAsfXo.jpg"/>
    <s v="https://pbs.twimg.com/media/DyK2--BW0AAsfXo.jpg"/>
    <x v="275"/>
    <s v="https://twitter.com/#!/5herrycxz/status/1090635940601741314"/>
    <m/>
    <m/>
    <s v="1090635940601741314"/>
    <m/>
    <b v="0"/>
    <n v="0"/>
    <s v=""/>
    <b v="0"/>
    <x v="0"/>
    <m/>
    <s v=""/>
    <b v="0"/>
    <n v="6"/>
    <s v="1090635259224432640"/>
    <s v="Twitter for Android"/>
    <b v="0"/>
    <s v="1090635259224432640"/>
    <s v="Tweet"/>
    <n v="0"/>
    <n v="0"/>
    <m/>
    <m/>
    <m/>
    <m/>
    <m/>
    <m/>
    <m/>
    <m/>
    <n v="1"/>
    <s v="15"/>
    <s v="15"/>
    <n v="1"/>
    <n v="8.333333333333334"/>
    <n v="0"/>
    <n v="0"/>
    <n v="0"/>
    <n v="0"/>
    <n v="11"/>
    <n v="91.66666666666667"/>
    <n v="12"/>
  </r>
  <r>
    <s v="smr_foundation"/>
    <s v="https://pbs.twimg.com/media/DyK2--BW0AAsfXo.jpg"/>
    <m/>
    <m/>
    <m/>
    <m/>
    <m/>
    <m/>
    <m/>
    <m/>
    <s v="No"/>
    <n v="280"/>
    <m/>
    <s v="sophie_icbp"/>
    <x v="0"/>
    <d v="2019-01-30T21:57:53.000"/>
    <s v="RT @sophie_ICBP: And now the NodeXL analysis of the powerful medical superconnectors!!!! https://t.co/TX83J8FhUD"/>
    <m/>
    <m/>
    <x v="0"/>
    <s v="https://pbs.twimg.com/media/DyK2--BW0AAsfXo.jpg"/>
    <s v="https://pbs.twimg.com/media/DyK2--BW0AAsfXo.jpg"/>
    <x v="276"/>
    <s v="https://twitter.com/#!/smr_foundation/status/1090730848012316672"/>
    <m/>
    <m/>
    <s v="1090730848012316672"/>
    <m/>
    <b v="0"/>
    <n v="0"/>
    <s v=""/>
    <b v="0"/>
    <x v="0"/>
    <m/>
    <s v=""/>
    <b v="0"/>
    <n v="6"/>
    <s v="1090635259224432640"/>
    <s v="Twitter for iPhone"/>
    <b v="0"/>
    <s v="1090635259224432640"/>
    <s v="Tweet"/>
    <n v="0"/>
    <n v="0"/>
    <m/>
    <m/>
    <m/>
    <m/>
    <m/>
    <m/>
    <m/>
    <m/>
    <n v="1"/>
    <s v="15"/>
    <s v="15"/>
    <n v="1"/>
    <n v="8.333333333333334"/>
    <n v="0"/>
    <n v="0"/>
    <n v="0"/>
    <n v="0"/>
    <n v="11"/>
    <n v="91.66666666666667"/>
    <n v="12"/>
  </r>
  <r>
    <s v="connectedaction"/>
    <s v="https://pbs.twimg.com/media/DyK2--BW0AAsfXo.jpg"/>
    <m/>
    <m/>
    <m/>
    <m/>
    <m/>
    <m/>
    <m/>
    <m/>
    <s v="No"/>
    <n v="281"/>
    <m/>
    <s v="sophie_icbp"/>
    <x v="0"/>
    <d v="2019-01-30T21:55:39.000"/>
    <s v="RT @sophie_ICBP: And now the NodeXL analysis of the powerful medical superconnectors!!!! https://t.co/TX83J8FhUD"/>
    <m/>
    <m/>
    <x v="0"/>
    <s v="https://pbs.twimg.com/media/DyK2--BW0AAsfXo.jpg"/>
    <s v="https://pbs.twimg.com/media/DyK2--BW0AAsfXo.jpg"/>
    <x v="277"/>
    <s v="https://twitter.com/#!/connectedaction/status/1090730285203841024"/>
    <m/>
    <m/>
    <s v="1090730285203841024"/>
    <m/>
    <b v="0"/>
    <n v="0"/>
    <s v=""/>
    <b v="0"/>
    <x v="0"/>
    <m/>
    <s v=""/>
    <b v="0"/>
    <n v="6"/>
    <s v="1090635259224432640"/>
    <s v="Twitter for iPhone"/>
    <b v="0"/>
    <s v="1090635259224432640"/>
    <s v="Tweet"/>
    <n v="0"/>
    <n v="0"/>
    <m/>
    <m/>
    <m/>
    <m/>
    <m/>
    <m/>
    <m/>
    <m/>
    <n v="1"/>
    <s v="15"/>
    <s v="15"/>
    <n v="1"/>
    <n v="8.333333333333334"/>
    <n v="0"/>
    <n v="0"/>
    <n v="0"/>
    <n v="0"/>
    <n v="11"/>
    <n v="91.66666666666667"/>
    <n v="12"/>
  </r>
  <r>
    <s v="marc_smith"/>
    <s v="https://pbs.twimg.com/media/DyK2--BW0AAsfXo.jpg"/>
    <m/>
    <m/>
    <m/>
    <m/>
    <m/>
    <m/>
    <m/>
    <m/>
    <s v="No"/>
    <n v="282"/>
    <m/>
    <s v="sophie_icbp"/>
    <x v="0"/>
    <d v="2019-01-30T16:28:32.000"/>
    <s v="RT @sophie_ICBP: And now the NodeXL analysis of the powerful medical superconnectors!!!! https://t.co/TX83J8FhUD"/>
    <m/>
    <m/>
    <x v="0"/>
    <s v="https://pbs.twimg.com/media/DyK2--BW0AAsfXo.jpg"/>
    <s v="https://pbs.twimg.com/media/DyK2--BW0AAsfXo.jpg"/>
    <x v="278"/>
    <s v="https://twitter.com/#!/marc_smith/status/1090647965100736513"/>
    <m/>
    <m/>
    <s v="1090647965100736513"/>
    <m/>
    <b v="0"/>
    <n v="0"/>
    <s v=""/>
    <b v="0"/>
    <x v="0"/>
    <m/>
    <s v=""/>
    <b v="0"/>
    <n v="6"/>
    <s v="1090635259224432640"/>
    <s v="Twitter for iPhone"/>
    <b v="0"/>
    <s v="1090635259224432640"/>
    <s v="Tweet"/>
    <n v="0"/>
    <n v="0"/>
    <m/>
    <m/>
    <m/>
    <m/>
    <m/>
    <m/>
    <m/>
    <m/>
    <n v="1"/>
    <s v="15"/>
    <s v="15"/>
    <n v="1"/>
    <n v="8.333333333333334"/>
    <n v="0"/>
    <n v="0"/>
    <n v="0"/>
    <n v="0"/>
    <n v="11"/>
    <n v="91.66666666666667"/>
    <n v="12"/>
  </r>
  <r>
    <s v="nodexl"/>
    <s v="https://pbs.twimg.com/media/DyK2--BW0AAsfXo.jpg"/>
    <m/>
    <m/>
    <m/>
    <m/>
    <m/>
    <m/>
    <m/>
    <m/>
    <s v="No"/>
    <n v="283"/>
    <m/>
    <s v="sophie_icbp"/>
    <x v="0"/>
    <d v="2019-01-30T17:05:32.000"/>
    <s v="RT @sophie_ICBP: And now the NodeXL analysis of the powerful medical superconnectors!!!! https://t.co/TX83J8FhUD"/>
    <m/>
    <m/>
    <x v="0"/>
    <s v="https://pbs.twimg.com/media/DyK2--BW0AAsfXo.jpg"/>
    <s v="https://pbs.twimg.com/media/DyK2--BW0AAsfXo.jpg"/>
    <x v="279"/>
    <s v="https://twitter.com/#!/nodexl/status/1090657276422062080"/>
    <m/>
    <m/>
    <s v="1090657276422062080"/>
    <m/>
    <b v="0"/>
    <n v="0"/>
    <s v=""/>
    <b v="0"/>
    <x v="0"/>
    <m/>
    <s v=""/>
    <b v="0"/>
    <n v="0"/>
    <s v="1090635259224432640"/>
    <s v="Twitter Web Client"/>
    <b v="0"/>
    <s v="1090635259224432640"/>
    <s v="Tweet"/>
    <n v="0"/>
    <n v="0"/>
    <m/>
    <m/>
    <m/>
    <m/>
    <m/>
    <m/>
    <m/>
    <m/>
    <n v="1"/>
    <s v="15"/>
    <s v="15"/>
    <n v="1"/>
    <n v="8.333333333333334"/>
    <n v="0"/>
    <n v="0"/>
    <n v="0"/>
    <n v="0"/>
    <n v="11"/>
    <n v="91.66666666666667"/>
    <n v="12"/>
  </r>
  <r>
    <s v="nodexl_mktng"/>
    <s v="https://pbs.twimg.com/media/DyK2--BW0AAsfXo.jpg"/>
    <m/>
    <m/>
    <m/>
    <m/>
    <m/>
    <m/>
    <m/>
    <m/>
    <s v="No"/>
    <n v="284"/>
    <m/>
    <s v="sophie_icbp"/>
    <x v="0"/>
    <d v="2019-01-30T22:00:02.000"/>
    <s v="RT @sophie_ICBP: And now the NodeXL analysis of the powerful medical superconnectors!!!! https://t.co/TX83J8FhUD"/>
    <m/>
    <m/>
    <x v="0"/>
    <s v="https://pbs.twimg.com/media/DyK2--BW0AAsfXo.jpg"/>
    <s v="https://pbs.twimg.com/media/DyK2--BW0AAsfXo.jpg"/>
    <x v="280"/>
    <s v="https://twitter.com/#!/nodexl_mktng/status/1090731387907334144"/>
    <m/>
    <m/>
    <s v="1090731387907334144"/>
    <m/>
    <b v="0"/>
    <n v="0"/>
    <s v=""/>
    <b v="0"/>
    <x v="0"/>
    <m/>
    <s v=""/>
    <b v="0"/>
    <n v="6"/>
    <s v="1090635259224432640"/>
    <s v="Twitter for iPhone"/>
    <b v="0"/>
    <s v="1090635259224432640"/>
    <s v="Tweet"/>
    <n v="0"/>
    <n v="0"/>
    <m/>
    <m/>
    <m/>
    <m/>
    <m/>
    <m/>
    <m/>
    <m/>
    <n v="1"/>
    <s v="15"/>
    <s v="15"/>
    <n v="1"/>
    <n v="8.333333333333334"/>
    <n v="0"/>
    <n v="0"/>
    <n v="0"/>
    <n v="0"/>
    <n v="11"/>
    <n v="91.66666666666667"/>
    <n v="12"/>
  </r>
  <r>
    <s v="claire_harris82"/>
    <s v="https://pbs.twimg.com/media/DyKAnRnUUAAIkpN.jpg"/>
    <m/>
    <m/>
    <m/>
    <m/>
    <m/>
    <m/>
    <m/>
    <m/>
    <s v="No"/>
    <n v="285"/>
    <m/>
    <s v="mikequindazzi"/>
    <x v="0"/>
    <d v="2019-01-30T11:40:4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eVNeCfefff"/>
    <m/>
    <m/>
    <x v="9"/>
    <s v="https://pbs.twimg.com/media/DyKAnRnUUAAIkpN.jpg"/>
    <s v="https://pbs.twimg.com/media/DyKAnRnUUAAIkpN.jpg"/>
    <x v="281"/>
    <s v="https://twitter.com/#!/claire_harris82/status/1090575540442980352"/>
    <m/>
    <m/>
    <s v="1090575540442980352"/>
    <m/>
    <b v="0"/>
    <n v="7"/>
    <s v=""/>
    <b v="0"/>
    <x v="0"/>
    <m/>
    <s v=""/>
    <b v="0"/>
    <n v="0"/>
    <s v=""/>
    <s v="Twitter Web Client"/>
    <b v="0"/>
    <s v="1090575540442980352"/>
    <s v="Tweet"/>
    <n v="0"/>
    <n v="0"/>
    <m/>
    <m/>
    <m/>
    <m/>
    <m/>
    <m/>
    <m/>
    <m/>
    <n v="1"/>
    <s v="10"/>
    <s v="10"/>
    <n v="0"/>
    <n v="0"/>
    <n v="0"/>
    <n v="0"/>
    <n v="0"/>
    <n v="0"/>
    <n v="29"/>
    <n v="100"/>
    <n v="29"/>
  </r>
  <r>
    <s v="motorcycletwitt"/>
    <s v="https://pbs.twimg.com/media/DyKbBdXVYAI9Ter.jpg"/>
    <m/>
    <m/>
    <m/>
    <m/>
    <m/>
    <m/>
    <m/>
    <m/>
    <s v="No"/>
    <n v="286"/>
    <m/>
    <s v="fisher85m"/>
    <x v="0"/>
    <d v="2019-01-30T13:36:08.000"/>
    <s v="6 Types of #Twitter #SocialMedia Networks [#INFOGRAPHICS] by @nodexl #InternetOfThings #DigitalMarketing #Analytics #DataScience #tech #startups #DataScientists #SocialNetworks #RT Cc: @Harry_Robots @MikeQuindazzi @ravikikan #DeepLearning #IoT #BigData #infographic MT: @Fisher85M https://t.co/dWYWKAqOEC"/>
    <m/>
    <m/>
    <x v="5"/>
    <s v="https://pbs.twimg.com/media/DyKbBdXVYAI9Ter.jpg"/>
    <s v="https://pbs.twimg.com/media/DyKbBdXVYAI9Ter.jpg"/>
    <x v="282"/>
    <s v="https://twitter.com/#!/motorcycletwitt/status/1090604579455098883"/>
    <m/>
    <m/>
    <s v="1090604579455098883"/>
    <m/>
    <b v="0"/>
    <n v="6"/>
    <s v=""/>
    <b v="0"/>
    <x v="0"/>
    <m/>
    <s v=""/>
    <b v="0"/>
    <n v="2"/>
    <s v=""/>
    <s v="Twitter Web Client"/>
    <b v="0"/>
    <s v="1090604579455098883"/>
    <s v="Tweet"/>
    <n v="0"/>
    <n v="0"/>
    <m/>
    <m/>
    <m/>
    <m/>
    <m/>
    <m/>
    <m/>
    <m/>
    <n v="1"/>
    <s v="9"/>
    <s v="9"/>
    <n v="0"/>
    <n v="0"/>
    <n v="0"/>
    <n v="0"/>
    <n v="0"/>
    <n v="0"/>
    <n v="28"/>
    <n v="100"/>
    <n v="28"/>
  </r>
  <r>
    <s v="softnet_search"/>
    <s v="https://pbs.twimg.com/media/Dyk-dHwVAAAdqQh.jpg"/>
    <m/>
    <m/>
    <m/>
    <m/>
    <m/>
    <m/>
    <m/>
    <m/>
    <s v="No"/>
    <n v="287"/>
    <m/>
    <s v="productoken"/>
    <x v="0"/>
    <d v="2019-02-04T17:21:04.000"/>
    <s v="RT @hudson_chatbots: Top #Influencers #IoT (#InternetOfThings) via @nodexl _x000a__x000a_@evankirstel_x000a_@UserExperienceU_x000a_@grattonboy_x000a_@MikeQuindazzi_x000a_@Ronald_vanLoon_x000a_@Fisher85M_x000a_@RachelM55821874_x000a_@HaroldSinnott_x000a_@ProducToken_x000a__x000a_Top hashtags:_x000a_#iot_x000a_#ai_x000a_#bigdata_x000a_#blockchain_x000a_#de… https://t.co/8FMx2B0j5t"/>
    <m/>
    <m/>
    <x v="26"/>
    <s v="https://pbs.twimg.com/media/Dyk-dHwVAAAdqQh.jpg"/>
    <s v="https://pbs.twimg.com/media/Dyk-dHwVAAAdqQh.jpg"/>
    <x v="283"/>
    <s v="https://twitter.com/#!/softnet_search/status/1092473123142656000"/>
    <m/>
    <m/>
    <s v="1092473123142656000"/>
    <m/>
    <b v="0"/>
    <n v="5"/>
    <s v=""/>
    <b v="0"/>
    <x v="0"/>
    <m/>
    <s v=""/>
    <b v="0"/>
    <n v="3"/>
    <s v=""/>
    <s v="Twitter Web Client"/>
    <b v="0"/>
    <s v="1092473123142656000"/>
    <s v="Tweet"/>
    <n v="0"/>
    <n v="0"/>
    <m/>
    <m/>
    <m/>
    <m/>
    <m/>
    <m/>
    <m/>
    <m/>
    <n v="1"/>
    <s v="8"/>
    <s v="8"/>
    <n v="2"/>
    <n v="8.333333333333334"/>
    <n v="0"/>
    <n v="0"/>
    <n v="0"/>
    <n v="0"/>
    <n v="22"/>
    <n v="91.66666666666667"/>
    <n v="24"/>
  </r>
  <r>
    <s v="smnewsdaily"/>
    <s v="https://pbs.twimg.com/media/DyKeuR_XcAEh5M-.jpg"/>
    <m/>
    <m/>
    <m/>
    <m/>
    <m/>
    <m/>
    <m/>
    <m/>
    <s v="No"/>
    <n v="288"/>
    <m/>
    <s v="retailmeeting"/>
    <x v="0"/>
    <d v="2019-01-30T13:53:20.000"/>
    <s v="RT @JBarbosaPR: TOP #SOCIALSELLING Accounts Jan 2019   via @NodeXL  @JBarbosaPR https://t.co/9XIUjmPBxx_x000a_@straqr_x000a_@timothy_hughes_x000a_@mikeschiemer_x000a_@digitalleadersa_x000a_@govengreso_x000a_@m_3jr_x000a_@jbarbosapr_x000a_@arkangelscrap_x000a_@micadam_x000a_@retailmeeting_x000a__x000a_Top hashtags:_x000a_#socialse… https://t.co/5hgLtDYK9y"/>
    <s v="https://nodexlgraphgallery.org/Pages/Graph.aspx?graphID=183576"/>
    <s v="nodexlgraphgallery.org"/>
    <x v="65"/>
    <s v="https://pbs.twimg.com/media/DyKeuR_XcAEh5M-.jpg"/>
    <s v="https://pbs.twimg.com/media/DyKeuR_XcAEh5M-.jpg"/>
    <x v="284"/>
    <s v="https://twitter.com/#!/smnewsdaily/status/1090608907792330754"/>
    <m/>
    <m/>
    <s v="1090608907792330754"/>
    <m/>
    <b v="0"/>
    <n v="19"/>
    <s v=""/>
    <b v="0"/>
    <x v="0"/>
    <m/>
    <s v=""/>
    <b v="0"/>
    <n v="12"/>
    <s v=""/>
    <s v="IFTTT"/>
    <b v="0"/>
    <s v="1090608907792330754"/>
    <s v="Tweet"/>
    <n v="0"/>
    <n v="0"/>
    <m/>
    <m/>
    <m/>
    <m/>
    <m/>
    <m/>
    <m/>
    <m/>
    <n v="1"/>
    <s v="17"/>
    <s v="17"/>
    <n v="2"/>
    <n v="8.695652173913043"/>
    <n v="0"/>
    <n v="0"/>
    <n v="0"/>
    <n v="0"/>
    <n v="21"/>
    <n v="91.30434782608695"/>
    <n v="23"/>
  </r>
  <r>
    <s v="jbarbosapr"/>
    <s v="https://pbs.twimg.com/media/DyKeuR_XcAEh5M-.jpg"/>
    <m/>
    <m/>
    <m/>
    <m/>
    <m/>
    <m/>
    <m/>
    <m/>
    <s v="No"/>
    <n v="289"/>
    <m/>
    <s v="micadam"/>
    <x v="0"/>
    <d v="2019-01-30T13:52:07.000"/>
    <s v="TOP #SOCIALSELLING Accounts Jan 2019   via @NodeXL  @JBarbosaPR https://t.co/9994PqWyv6_x000a_@straqr_x000a_@timothy_hughes_x000a_@mikeschiemer_x000a_@digitalleadersa_x000a_@govengreso_x000a_@m_3jr_x000a_@jbarbosapr_x000a_@arkangelscrap_x000a_@micadam_x000a_@retailmeeting_x000a__x000a_Top hashtags:_x000a_#socialselling_x000a_#socialmedia_x000a_#sales_x000a_#digitalselling https://t.co/DRhARiToj4"/>
    <s v="https://nodexlgraphgallery.org/Pages/Graph.aspx?graphID=183576"/>
    <s v="nodexlgraphgallery.org"/>
    <x v="66"/>
    <s v="https://pbs.twimg.com/media/DyKeuR_XcAEh5M-.jpg"/>
    <s v="https://pbs.twimg.com/media/DyKeuR_XcAEh5M-.jpg"/>
    <x v="285"/>
    <s v="https://twitter.com/#!/jbarbosapr/status/1090608602241527809"/>
    <m/>
    <m/>
    <s v="1090608602241527809"/>
    <m/>
    <b v="0"/>
    <n v="17"/>
    <s v=""/>
    <b v="0"/>
    <x v="0"/>
    <m/>
    <s v=""/>
    <b v="0"/>
    <n v="11"/>
    <s v=""/>
    <s v="Twitter Web Client"/>
    <b v="0"/>
    <s v="1090608602241527809"/>
    <s v="Tweet"/>
    <n v="0"/>
    <n v="0"/>
    <m/>
    <m/>
    <m/>
    <m/>
    <m/>
    <m/>
    <m/>
    <m/>
    <n v="1"/>
    <s v="17"/>
    <s v="17"/>
    <n v="2"/>
    <n v="8.333333333333334"/>
    <n v="0"/>
    <n v="0"/>
    <n v="0"/>
    <n v="0"/>
    <n v="22"/>
    <n v="91.66666666666667"/>
    <n v="24"/>
  </r>
  <r>
    <s v="social_molly"/>
    <s v="https://pbs.twimg.com/media/DyKf27WUwAE9T2K.jpg"/>
    <m/>
    <m/>
    <m/>
    <m/>
    <m/>
    <m/>
    <m/>
    <m/>
    <s v="No"/>
    <n v="290"/>
    <m/>
    <s v="mi"/>
    <x v="0"/>
    <d v="2019-01-30T13:57: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M0bjwl6oRk"/>
    <m/>
    <m/>
    <x v="5"/>
    <s v="https://pbs.twimg.com/media/DyKf27WUwAE9T2K.jpg"/>
    <s v="https://pbs.twimg.com/media/DyKf27WUwAE9T2K.jpg"/>
    <x v="286"/>
    <s v="https://twitter.com/#!/social_molly/status/1090609895525646336"/>
    <m/>
    <m/>
    <s v="1090609895525646336"/>
    <m/>
    <b v="0"/>
    <n v="12"/>
    <s v=""/>
    <b v="0"/>
    <x v="0"/>
    <m/>
    <s v=""/>
    <b v="0"/>
    <n v="3"/>
    <s v=""/>
    <s v="Twitter Web Client"/>
    <b v="0"/>
    <s v="1090609895525646336"/>
    <s v="Tweet"/>
    <n v="0"/>
    <n v="0"/>
    <m/>
    <m/>
    <m/>
    <m/>
    <m/>
    <m/>
    <m/>
    <m/>
    <n v="1"/>
    <s v="3"/>
    <s v="3"/>
    <n v="0"/>
    <n v="0"/>
    <n v="0"/>
    <n v="0"/>
    <n v="0"/>
    <n v="0"/>
    <n v="28"/>
    <n v="100"/>
    <n v="28"/>
  </r>
  <r>
    <s v="kimberl87759219"/>
    <s v="https://pbs.twimg.com/media/DyknaDTUYAAXeE1.jpg"/>
    <m/>
    <m/>
    <m/>
    <m/>
    <m/>
    <m/>
    <m/>
    <m/>
    <s v="No"/>
    <n v="291"/>
    <m/>
    <s v="mikequindazzi"/>
    <x v="0"/>
    <d v="2019-02-04T15:40:22.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d3sN2dSI9v"/>
    <m/>
    <m/>
    <x v="9"/>
    <s v="https://pbs.twimg.com/media/DyknaDTUYAAXeE1.jpg"/>
    <s v="https://pbs.twimg.com/media/DyknaDTUYAAXeE1.jpg"/>
    <x v="287"/>
    <s v="https://twitter.com/#!/kimberl87759219/status/1092447781216768003"/>
    <m/>
    <m/>
    <s v="1092447781216768003"/>
    <m/>
    <b v="0"/>
    <n v="9"/>
    <s v=""/>
    <b v="0"/>
    <x v="0"/>
    <m/>
    <s v=""/>
    <b v="0"/>
    <n v="7"/>
    <s v=""/>
    <s v="Twitter Web Client"/>
    <b v="0"/>
    <s v="1092447781216768003"/>
    <s v="Tweet"/>
    <n v="0"/>
    <n v="0"/>
    <m/>
    <m/>
    <m/>
    <m/>
    <m/>
    <m/>
    <m/>
    <m/>
    <n v="1"/>
    <s v="11"/>
    <s v="11"/>
    <n v="0"/>
    <n v="0"/>
    <n v="0"/>
    <n v="0"/>
    <n v="0"/>
    <n v="0"/>
    <n v="29"/>
    <n v="100"/>
    <n v="29"/>
  </r>
  <r>
    <s v="harry_robots"/>
    <s v="https://pbs.twimg.com/media/DykVv8lUwAAajCn.jpg"/>
    <m/>
    <m/>
    <m/>
    <m/>
    <m/>
    <m/>
    <m/>
    <m/>
    <s v="No"/>
    <n v="292"/>
    <m/>
    <s v="mi"/>
    <x v="0"/>
    <d v="2019-02-04T14:23:13.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NVBHEF3udz"/>
    <m/>
    <m/>
    <x v="19"/>
    <s v="https://pbs.twimg.com/media/DykVv8lUwAAajCn.jpg"/>
    <s v="https://pbs.twimg.com/media/DykVv8lUwAAajCn.jpg"/>
    <x v="288"/>
    <s v="https://twitter.com/#!/harry_robots/status/1092428366035054593"/>
    <m/>
    <m/>
    <s v="1092428366035054593"/>
    <m/>
    <b v="0"/>
    <n v="5"/>
    <s v=""/>
    <b v="0"/>
    <x v="0"/>
    <m/>
    <s v=""/>
    <b v="0"/>
    <n v="3"/>
    <s v=""/>
    <s v="Twitter Web Client"/>
    <b v="0"/>
    <s v="1092428366035054593"/>
    <s v="Retweet"/>
    <n v="0"/>
    <n v="0"/>
    <m/>
    <m/>
    <m/>
    <m/>
    <m/>
    <m/>
    <m/>
    <m/>
    <n v="1"/>
    <s v="5"/>
    <s v="5"/>
    <n v="0"/>
    <n v="0"/>
    <n v="0"/>
    <n v="0"/>
    <n v="0"/>
    <n v="0"/>
    <n v="30"/>
    <n v="100"/>
    <n v="30"/>
  </r>
  <r>
    <s v="kimberl87759219"/>
    <s v="https://pbs.twimg.com/media/DylbcvHWoAAraG1.jpg"/>
    <m/>
    <m/>
    <m/>
    <m/>
    <m/>
    <m/>
    <m/>
    <m/>
    <s v="No"/>
    <n v="293"/>
    <m/>
    <s v="reach2ratan"/>
    <x v="0"/>
    <d v="2019-02-04T19:27:44.000"/>
    <s v="6 Types of Twitter Social Media Networks [ #INFOGRAPHICS] _x000a__x000a_via @nodexl @mikequindazzi_x000a__x000a_#IoT #InternetOfThings #DigitalMarketing #BigData #Analytics #DataScience #DataScientists #SocialNetworks @reach2ratan #cybersecurity #BigData #MachineLearning #AI #IoT #infographic #DeepL https://t.co/yTSBEd8898"/>
    <m/>
    <m/>
    <x v="47"/>
    <s v="https://pbs.twimg.com/media/DylbcvHWoAAraG1.jpg"/>
    <s v="https://pbs.twimg.com/media/DylbcvHWoAAraG1.jpg"/>
    <x v="289"/>
    <s v="https://twitter.com/#!/kimberl87759219/status/1092505001560363010"/>
    <m/>
    <m/>
    <s v="1092505001560363010"/>
    <m/>
    <b v="0"/>
    <n v="5"/>
    <s v=""/>
    <b v="0"/>
    <x v="0"/>
    <m/>
    <s v=""/>
    <b v="0"/>
    <n v="2"/>
    <s v=""/>
    <s v="Twitter Web Client"/>
    <b v="0"/>
    <s v="1092505001560363010"/>
    <s v="Tweet"/>
    <n v="0"/>
    <n v="0"/>
    <m/>
    <m/>
    <m/>
    <m/>
    <m/>
    <m/>
    <m/>
    <m/>
    <n v="1"/>
    <s v="11"/>
    <s v="11"/>
    <n v="0"/>
    <n v="0"/>
    <n v="0"/>
    <n v="0"/>
    <n v="0"/>
    <n v="0"/>
    <n v="27"/>
    <n v="100"/>
    <n v="27"/>
  </r>
  <r>
    <s v="jannajoceli"/>
    <s v="https://pbs.twimg.com/media/DyLF-RSXQAA6wAT.jpg"/>
    <m/>
    <m/>
    <m/>
    <m/>
    <m/>
    <m/>
    <m/>
    <m/>
    <s v="No"/>
    <n v="294"/>
    <m/>
    <s v="digitalspacelab"/>
    <x v="0"/>
    <d v="2019-01-30T16:43:34.000"/>
    <s v="From data extraction to data analysis and visualization. Learning about the affordances of @nodexl Pro for studying digital networks. Thanks Harald Meier for this practical lab 🤓 @DigitalSpaceLab #smartdatasprint https://t.co/LFinH2YA05"/>
    <m/>
    <m/>
    <x v="55"/>
    <s v="https://pbs.twimg.com/media/DyLF-RSXQAA6wAT.jpg"/>
    <s v="https://pbs.twimg.com/media/DyLF-RSXQAA6wAT.jpg"/>
    <x v="290"/>
    <s v="https://twitter.com/#!/jannajoceli/status/1090651745334841345"/>
    <m/>
    <m/>
    <s v="1090651745334841345"/>
    <m/>
    <b v="0"/>
    <n v="8"/>
    <s v=""/>
    <b v="0"/>
    <x v="0"/>
    <m/>
    <s v=""/>
    <b v="0"/>
    <n v="4"/>
    <s v=""/>
    <s v="Twitter for iPhone"/>
    <b v="0"/>
    <s v="1090651745334841345"/>
    <s v="Tweet"/>
    <n v="0"/>
    <n v="0"/>
    <s v="-9.2298264,38.6913748 _x000a_-9.0901639,38.6913748 _x000a_-9.0901639,38.7958529 _x000a_-9.2298264,38.7958529"/>
    <s v="Portugal"/>
    <s v="PT"/>
    <s v="Lisbon, Portugal"/>
    <s v="c1430b24da8e9229"/>
    <s v="Lisbon"/>
    <s v="city"/>
    <s v="https://api.twitter.com/1.1/geo/id/c1430b24da8e9229.json"/>
    <n v="1"/>
    <s v="19"/>
    <s v="19"/>
    <n v="0"/>
    <n v="0"/>
    <n v="0"/>
    <n v="0"/>
    <n v="0"/>
    <n v="0"/>
    <n v="28"/>
    <n v="100"/>
    <n v="28"/>
  </r>
  <r>
    <s v="bigdata_joe"/>
    <s v="https://pbs.twimg.com/media/DyLi_xeUYAAWtjn.jpg"/>
    <m/>
    <m/>
    <m/>
    <m/>
    <m/>
    <m/>
    <m/>
    <m/>
    <s v="No"/>
    <n v="295"/>
    <m/>
    <s v="fisher85m"/>
    <x v="0"/>
    <d v="2019-01-30T18:50:35.000"/>
    <s v="6 Types of #Twitter #SocialMedia Networks [#INFOGRAPHICS] by @nodexl #InternetOfThings #DigitalMarketing #Analytics #DataScience #tech #startups #DataScientists #SocialNetworks #RT Cc: @Harry_Robots @MikeQuindazzi @ravikikan #DeepLearning #IoT #BigData #infographic MT: @Fisher85M https://t.co/VVNxjzIWk8"/>
    <m/>
    <m/>
    <x v="5"/>
    <s v="https://pbs.twimg.com/media/DyLi_xeUYAAWtjn.jpg"/>
    <s v="https://pbs.twimg.com/media/DyLi_xeUYAAWtjn.jpg"/>
    <x v="291"/>
    <s v="https://twitter.com/#!/bigdata_joe/status/1090683712885252096"/>
    <m/>
    <m/>
    <s v="1090683712885252096"/>
    <m/>
    <b v="0"/>
    <n v="6"/>
    <s v=""/>
    <b v="0"/>
    <x v="0"/>
    <m/>
    <s v=""/>
    <b v="0"/>
    <n v="0"/>
    <s v=""/>
    <s v="Twitter Web Client"/>
    <b v="0"/>
    <s v="1090683712885252096"/>
    <s v="Tweet"/>
    <n v="0"/>
    <n v="0"/>
    <m/>
    <m/>
    <m/>
    <m/>
    <m/>
    <m/>
    <m/>
    <m/>
    <n v="1"/>
    <s v="4"/>
    <s v="4"/>
    <n v="0"/>
    <n v="0"/>
    <n v="0"/>
    <n v="0"/>
    <n v="0"/>
    <n v="0"/>
    <n v="28"/>
    <n v="100"/>
    <n v="28"/>
  </r>
  <r>
    <s v="bigdata_joe"/>
    <s v="https://pbs.twimg.com/media/DyLJ7JVU0AEdeeo.jpg"/>
    <m/>
    <m/>
    <m/>
    <m/>
    <m/>
    <m/>
    <m/>
    <m/>
    <s v="No"/>
    <n v="296"/>
    <m/>
    <s v="mi"/>
    <x v="0"/>
    <d v="2019-01-30T17:00:5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6J1T0akTTs"/>
    <m/>
    <m/>
    <x v="5"/>
    <s v="https://pbs.twimg.com/media/DyLJ7JVU0AEdeeo.jpg"/>
    <s v="https://pbs.twimg.com/media/DyLJ7JVU0AEdeeo.jpg"/>
    <x v="292"/>
    <s v="https://twitter.com/#!/bigdata_joe/status/1090656122430603264"/>
    <m/>
    <m/>
    <s v="1090656122430603264"/>
    <m/>
    <b v="0"/>
    <n v="6"/>
    <s v=""/>
    <b v="0"/>
    <x v="0"/>
    <m/>
    <s v=""/>
    <b v="0"/>
    <n v="2"/>
    <s v=""/>
    <s v="Twitter Web Client"/>
    <b v="0"/>
    <s v="1090656122430603264"/>
    <s v="Tweet"/>
    <n v="0"/>
    <n v="0"/>
    <m/>
    <m/>
    <m/>
    <m/>
    <m/>
    <m/>
    <m/>
    <m/>
    <n v="1"/>
    <s v="4"/>
    <s v="4"/>
    <n v="0"/>
    <n v="0"/>
    <n v="0"/>
    <n v="0"/>
    <n v="0"/>
    <n v="0"/>
    <n v="28"/>
    <n v="100"/>
    <n v="28"/>
  </r>
  <r>
    <s v="harry_robots"/>
    <s v="https://pbs.twimg.com/media/DyLJeeuVsAADYSs.jpg"/>
    <m/>
    <m/>
    <m/>
    <m/>
    <m/>
    <m/>
    <m/>
    <m/>
    <s v="No"/>
    <n v="297"/>
    <m/>
    <s v="mi"/>
    <x v="0"/>
    <d v="2019-01-30T16:59: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KeZx1HHQe2"/>
    <m/>
    <m/>
    <x v="5"/>
    <s v="https://pbs.twimg.com/media/DyLJeeuVsAADYSs.jpg"/>
    <s v="https://pbs.twimg.com/media/DyLJeeuVsAADYSs.jpg"/>
    <x v="293"/>
    <s v="https://twitter.com/#!/harry_robots/status/1090655653469679617"/>
    <m/>
    <m/>
    <s v="1090655653469679617"/>
    <m/>
    <b v="0"/>
    <n v="9"/>
    <s v=""/>
    <b v="0"/>
    <x v="0"/>
    <m/>
    <s v=""/>
    <b v="0"/>
    <n v="6"/>
    <s v=""/>
    <s v="Twitter Web Client"/>
    <b v="0"/>
    <s v="1090655653469679617"/>
    <s v="Tweet"/>
    <n v="0"/>
    <n v="0"/>
    <m/>
    <m/>
    <m/>
    <m/>
    <m/>
    <m/>
    <m/>
    <m/>
    <n v="1"/>
    <s v="5"/>
    <s v="5"/>
    <n v="0"/>
    <n v="0"/>
    <n v="0"/>
    <n v="0"/>
    <n v="0"/>
    <n v="0"/>
    <n v="28"/>
    <n v="100"/>
    <n v="28"/>
  </r>
  <r>
    <s v="angelhealthtech"/>
    <s v="https://pbs.twimg.com/media/Dyl-kB6U8AACqE8.jpg"/>
    <m/>
    <m/>
    <m/>
    <m/>
    <m/>
    <m/>
    <m/>
    <m/>
    <s v="No"/>
    <n v="298"/>
    <m/>
    <s v="angelhealthtech"/>
    <x v="1"/>
    <d v="2019-02-04T22:01:10.000"/>
    <s v="Social network analysis is the process of investigating social structures through the use of networks and graph theory &amp;gt;&amp;gt; nodexl via MikeQuindazzi &amp;gt;&amp;gt; #DigitalMarketing #IoT #BigData #DataAnalytics #DataViz #DataScience #Influencer #Infographic &amp;gt;&amp;gt; … https://t.co/0rKAF9ulvm"/>
    <m/>
    <m/>
    <x v="10"/>
    <s v="https://pbs.twimg.com/media/Dyl-kB6U8AACqE8.jpg"/>
    <s v="https://pbs.twimg.com/media/Dyl-kB6U8AACqE8.jpg"/>
    <x v="294"/>
    <s v="https://twitter.com/#!/angelhealthtech/status/1092543612087283712"/>
    <m/>
    <m/>
    <s v="1092543612087283712"/>
    <m/>
    <b v="0"/>
    <n v="5"/>
    <s v=""/>
    <b v="0"/>
    <x v="0"/>
    <m/>
    <s v=""/>
    <b v="0"/>
    <n v="6"/>
    <s v=""/>
    <s v="Twitter Web Client"/>
    <b v="0"/>
    <s v="1092543612087283712"/>
    <s v="Tweet"/>
    <n v="0"/>
    <n v="0"/>
    <m/>
    <m/>
    <m/>
    <m/>
    <m/>
    <m/>
    <m/>
    <m/>
    <n v="1"/>
    <s v="14"/>
    <s v="14"/>
    <n v="0"/>
    <n v="0"/>
    <n v="0"/>
    <n v="0"/>
    <n v="0"/>
    <n v="0"/>
    <n v="35"/>
    <n v="100"/>
    <n v="35"/>
  </r>
  <r>
    <s v="ronald_vanloon"/>
    <s v="https://pbs.twimg.com/media/DyLLgkEWsAIpDgr.jpg https://pbs.twimg.com/media/DbFQWzCWsAEB-zC.jpg"/>
    <m/>
    <m/>
    <m/>
    <m/>
    <m/>
    <m/>
    <m/>
    <m/>
    <s v="No"/>
    <n v="299"/>
    <m/>
    <s v="evankirstel"/>
    <x v="0"/>
    <d v="2019-01-30T17:07:43.000"/>
    <s v="Meet the Top #Influencers: Top 10 Vertices, Ranked by Betweenness Centrality_x000a_ by @nodexl | _x000a__x000a_Read more: https://t.co/hALFoXuTUZ _x000a__x000a_ #IoT #InternetofThings #ArtificialIntelligence #AI #BigData #DataAnalytics #MachineLearning #ML #MWC19 #RT_x000a__x000a_Cc: @evankirstel https://t.co/2CfqgRmobZ https://t.co/DvsWYczHRk"/>
    <s v="https://nodexlgraphgallery.org/Pages/Graph.aspx?graphID=145506"/>
    <s v="nodexlgraphgallery.org"/>
    <x v="67"/>
    <s v="https://pbs.twimg.com/media/DyLLgkEWsAIpDgr.jpg https://pbs.twimg.com/media/DbFQWzCWsAEB-zC.jpg"/>
    <s v="https://pbs.twimg.com/media/DyLLgkEWsAIpDgr.jpg https://pbs.twimg.com/media/DbFQWzCWsAEB-zC.jpg"/>
    <x v="295"/>
    <s v="https://twitter.com/#!/ronald_vanloon/status/1090657825003577344"/>
    <m/>
    <m/>
    <s v="1090657825003577344"/>
    <m/>
    <b v="0"/>
    <n v="13"/>
    <s v=""/>
    <b v="0"/>
    <x v="0"/>
    <m/>
    <s v=""/>
    <b v="0"/>
    <n v="8"/>
    <s v=""/>
    <s v="Social Media Publisher App "/>
    <b v="0"/>
    <s v="1090657825003577344"/>
    <s v="Tweet"/>
    <n v="0"/>
    <n v="0"/>
    <m/>
    <m/>
    <m/>
    <m/>
    <m/>
    <m/>
    <m/>
    <m/>
    <n v="1"/>
    <s v="36"/>
    <s v="36"/>
    <n v="2"/>
    <n v="7.407407407407407"/>
    <n v="0"/>
    <n v="0"/>
    <n v="0"/>
    <n v="0"/>
    <n v="25"/>
    <n v="92.5925925925926"/>
    <n v="27"/>
  </r>
  <r>
    <s v="harry_robots"/>
    <s v="https://pbs.twimg.com/media/DyLnkbvU8AAvlfj.jpg"/>
    <m/>
    <m/>
    <m/>
    <m/>
    <m/>
    <m/>
    <m/>
    <m/>
    <s v="No"/>
    <n v="300"/>
    <m/>
    <s v="mikequindazzi"/>
    <x v="0"/>
    <d v="2019-01-30T19:10:3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Bm8dbE7meq"/>
    <m/>
    <m/>
    <x v="9"/>
    <s v="https://pbs.twimg.com/media/DyLnkbvU8AAvlfj.jpg"/>
    <s v="https://pbs.twimg.com/media/DyLnkbvU8AAvlfj.jpg"/>
    <x v="296"/>
    <s v="https://twitter.com/#!/harry_robots/status/1090688743009210368"/>
    <m/>
    <m/>
    <s v="1090688743009210368"/>
    <m/>
    <b v="0"/>
    <n v="6"/>
    <s v=""/>
    <b v="0"/>
    <x v="0"/>
    <m/>
    <s v=""/>
    <b v="0"/>
    <n v="5"/>
    <s v=""/>
    <s v="Twitter Web Client"/>
    <b v="0"/>
    <s v="1090688743009210368"/>
    <s v="Tweet"/>
    <n v="0"/>
    <n v="0"/>
    <m/>
    <m/>
    <m/>
    <m/>
    <m/>
    <m/>
    <m/>
    <m/>
    <n v="1"/>
    <s v="5"/>
    <s v="5"/>
    <n v="0"/>
    <n v="0"/>
    <n v="0"/>
    <n v="0"/>
    <n v="0"/>
    <n v="0"/>
    <n v="29"/>
    <n v="100"/>
    <n v="29"/>
  </r>
  <r>
    <s v="kimberl87759219"/>
    <s v="https://pbs.twimg.com/media/DyLOFzyVYAEPL5r.jpg"/>
    <m/>
    <m/>
    <m/>
    <m/>
    <m/>
    <m/>
    <m/>
    <m/>
    <s v="No"/>
    <n v="301"/>
    <m/>
    <s v="mi"/>
    <x v="0"/>
    <d v="2019-01-30T17:19:1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0MBsmKtDBB"/>
    <m/>
    <m/>
    <x v="5"/>
    <s v="https://pbs.twimg.com/media/DyLOFzyVYAEPL5r.jpg"/>
    <s v="https://pbs.twimg.com/media/DyLOFzyVYAEPL5r.jpg"/>
    <x v="297"/>
    <s v="https://twitter.com/#!/kimberl87759219/status/1090660726971224067"/>
    <m/>
    <m/>
    <s v="1090660726971224067"/>
    <m/>
    <b v="0"/>
    <n v="11"/>
    <s v=""/>
    <b v="0"/>
    <x v="0"/>
    <m/>
    <s v=""/>
    <b v="0"/>
    <n v="8"/>
    <s v=""/>
    <s v="Twitter Web Client"/>
    <b v="0"/>
    <s v="1090660726971224067"/>
    <s v="Tweet"/>
    <n v="0"/>
    <n v="0"/>
    <m/>
    <m/>
    <m/>
    <m/>
    <m/>
    <m/>
    <m/>
    <m/>
    <n v="1"/>
    <s v="11"/>
    <s v="11"/>
    <n v="0"/>
    <n v="0"/>
    <n v="0"/>
    <n v="0"/>
    <n v="0"/>
    <n v="0"/>
    <n v="28"/>
    <n v="100"/>
    <n v="28"/>
  </r>
  <r>
    <s v="alison_iot"/>
    <s v="https://pbs.twimg.com/media/DylSYSmUUAENvUJ.jpg"/>
    <m/>
    <m/>
    <m/>
    <m/>
    <m/>
    <m/>
    <m/>
    <m/>
    <s v="No"/>
    <n v="302"/>
    <m/>
    <s v="mi"/>
    <x v="0"/>
    <d v="2019-02-04T18:48:07.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VlZH4V4ohU"/>
    <m/>
    <m/>
    <x v="5"/>
    <s v="https://pbs.twimg.com/media/DylSYSmUUAENvUJ.jpg"/>
    <s v="https://pbs.twimg.com/media/DylSYSmUUAENvUJ.jpg"/>
    <x v="298"/>
    <s v="https://twitter.com/#!/alison_iot/status/1092495031741497344"/>
    <m/>
    <m/>
    <s v="1092495031741497344"/>
    <m/>
    <b v="0"/>
    <n v="4"/>
    <s v=""/>
    <b v="0"/>
    <x v="0"/>
    <m/>
    <s v=""/>
    <b v="0"/>
    <n v="0"/>
    <s v=""/>
    <s v="Twitter Web Client"/>
    <b v="0"/>
    <s v="1092495031741497344"/>
    <s v="Tweet"/>
    <n v="0"/>
    <n v="0"/>
    <m/>
    <m/>
    <m/>
    <m/>
    <m/>
    <m/>
    <m/>
    <m/>
    <n v="1"/>
    <s v="2"/>
    <s v="2"/>
    <n v="0"/>
    <n v="0"/>
    <n v="0"/>
    <n v="0"/>
    <n v="0"/>
    <n v="0"/>
    <n v="28"/>
    <n v="100"/>
    <n v="28"/>
  </r>
  <r>
    <s v="terence_mills"/>
    <s v="https://pbs.twimg.com/media/DylVcZ0WsAADmRK.jpg"/>
    <m/>
    <m/>
    <m/>
    <m/>
    <m/>
    <m/>
    <m/>
    <m/>
    <s v="No"/>
    <n v="303"/>
    <m/>
    <s v="crowdcween"/>
    <x v="0"/>
    <d v="2019-02-04T19:01:15.000"/>
    <s v="Data Visualization: What It Is, Why It’s Important &amp;amp; How to Use It for SEO_x000a_ _x000a_#AI #AIio #BigData #ML #NLU #Iot https://t.co/Uh01htQ9Vq_x000a__x000a_CC:     @nodexl   @pbouillaud   @PatrickGunz_CH   @pmddomingos   @pierrepinna   @RebekahRadice   @CrowdCween https://t.co/7OEYWAmnED"/>
    <s v="https://www.searchenginejournal.com/what-is-data-visualization-why-important-seo/288127/"/>
    <s v="searchenginejournal.com"/>
    <x v="38"/>
    <s v="https://pbs.twimg.com/media/DylVcZ0WsAADmRK.jpg"/>
    <s v="https://pbs.twimg.com/media/DylVcZ0WsAADmRK.jpg"/>
    <x v="299"/>
    <s v="https://twitter.com/#!/terence_mills/status/1092498333501935617"/>
    <m/>
    <m/>
    <s v="1092498333501935617"/>
    <m/>
    <b v="0"/>
    <n v="4"/>
    <s v=""/>
    <b v="0"/>
    <x v="0"/>
    <m/>
    <s v=""/>
    <b v="0"/>
    <n v="4"/>
    <s v=""/>
    <s v="Hootsuite Inc."/>
    <b v="0"/>
    <s v="1092498333501935617"/>
    <s v="Tweet"/>
    <n v="0"/>
    <n v="0"/>
    <m/>
    <m/>
    <m/>
    <m/>
    <m/>
    <m/>
    <m/>
    <m/>
    <n v="1"/>
    <s v="18"/>
    <s v="18"/>
    <n v="1"/>
    <n v="3.3333333333333335"/>
    <n v="0"/>
    <n v="0"/>
    <n v="0"/>
    <n v="0"/>
    <n v="29"/>
    <n v="96.66666666666667"/>
    <n v="30"/>
  </r>
  <r>
    <s v="claire_harris82"/>
    <s v="https://pbs.twimg.com/media/DylX7RHUYAEtome.jpg https://pbs.twimg.com/media/DP5u-zMUQAAi2g7.jpg"/>
    <m/>
    <m/>
    <m/>
    <m/>
    <m/>
    <m/>
    <m/>
    <m/>
    <s v="No"/>
    <n v="304"/>
    <m/>
    <s v="v_vashishta"/>
    <x v="0"/>
    <d v="2019-02-04T19:12:21.000"/>
    <s v="Top 10 Data Scientist via @nodexl _x000a__x000a_https://t.co/Hg3g88V0p5 _x000a__x000a_@alevergara78 _x000a_@datascience499 _x000a_@Fisher85M _x000a_@KirkDBorne _x000a_@ahmedjr_16 _x000a_@MikeQuindazzi _x000a_@evankirstel _x000a_@PetiotEric _x000a_@v_vashishta _x000a__x000a_#DataScience #DataScientist #DataScientists https://t.co/S49Dyf4AXk https://t.co/do5CFfd5dA"/>
    <s v="https://nodexlgraphgallery.org/Pages/Graph.aspx?graphID=130982"/>
    <s v="nodexlgraphgallery.org"/>
    <x v="45"/>
    <s v="https://pbs.twimg.com/media/DylX7RHUYAEtome.jpg https://pbs.twimg.com/media/DP5u-zMUQAAi2g7.jpg"/>
    <s v="https://pbs.twimg.com/media/DylX7RHUYAEtome.jpg https://pbs.twimg.com/media/DP5u-zMUQAAi2g7.jpg"/>
    <x v="300"/>
    <s v="https://twitter.com/#!/claire_harris82/status/1092501130129506304"/>
    <m/>
    <m/>
    <s v="1092501130129506304"/>
    <m/>
    <b v="0"/>
    <n v="4"/>
    <s v=""/>
    <b v="0"/>
    <x v="0"/>
    <m/>
    <s v=""/>
    <b v="0"/>
    <n v="0"/>
    <s v=""/>
    <s v="Twitter Web Client"/>
    <b v="0"/>
    <s v="1092501130129506304"/>
    <s v="Tweet"/>
    <n v="0"/>
    <n v="0"/>
    <m/>
    <m/>
    <m/>
    <m/>
    <m/>
    <m/>
    <m/>
    <m/>
    <n v="1"/>
    <s v="10"/>
    <s v="10"/>
    <n v="1"/>
    <n v="5.555555555555555"/>
    <n v="0"/>
    <n v="0"/>
    <n v="0"/>
    <n v="0"/>
    <n v="17"/>
    <n v="94.44444444444444"/>
    <n v="18"/>
  </r>
  <r>
    <s v="katypearce"/>
    <s v="https://pbs.twimg.com/media/DyLXiJqVsAAgdZ4.jpg"/>
    <m/>
    <m/>
    <m/>
    <m/>
    <m/>
    <m/>
    <m/>
    <m/>
    <s v="No"/>
    <n v="305"/>
    <m/>
    <s v="marc_smith"/>
    <x v="2"/>
    <d v="2019-01-30T18:00:16.000"/>
    <s v="@marc_smith #nodexl #usedbook https://t.co/HPMnwvkb8R"/>
    <m/>
    <m/>
    <x v="68"/>
    <s v="https://pbs.twimg.com/media/DyLXiJqVsAAgdZ4.jpg"/>
    <s v="https://pbs.twimg.com/media/DyLXiJqVsAAgdZ4.jpg"/>
    <x v="301"/>
    <s v="https://twitter.com/#!/katypearce/status/1090671048444469248"/>
    <m/>
    <m/>
    <s v="1090671048444469248"/>
    <m/>
    <b v="0"/>
    <n v="5"/>
    <s v="12160482"/>
    <b v="0"/>
    <x v="5"/>
    <m/>
    <s v=""/>
    <b v="0"/>
    <n v="0"/>
    <s v=""/>
    <s v="Twitter for Android"/>
    <b v="0"/>
    <s v="1090671048444469248"/>
    <s v="Tweet"/>
    <n v="0"/>
    <n v="0"/>
    <m/>
    <m/>
    <m/>
    <m/>
    <m/>
    <m/>
    <m/>
    <m/>
    <n v="1"/>
    <s v="35"/>
    <s v="35"/>
    <n v="0"/>
    <n v="0"/>
    <n v="0"/>
    <n v="0"/>
    <n v="0"/>
    <n v="0"/>
    <n v="3"/>
    <n v="100"/>
    <n v="3"/>
  </r>
  <r>
    <s v="_innovascape"/>
    <s v="https://pbs.twimg.com/media/DyLYZqWWsAADMua.jpg"/>
    <m/>
    <m/>
    <m/>
    <m/>
    <m/>
    <m/>
    <m/>
    <m/>
    <s v="No"/>
    <n v="306"/>
    <m/>
    <s v="mvollmer1"/>
    <x v="0"/>
    <d v="2019-01-30T18:04:02.000"/>
    <s v="via @helene_wpli_x000a__x000a_🆕🔝10 #influencers 🏆 on #DigitalTransformation #fintech_x000a_Thanks @nodexl 👍https://t.co/VkWM5CUlhQ @UserExperienceU @Fisher85M @paradigminov8 @ubinetus @MikeQuindazzi @alvinfoo @helene_wpli @nGage_ETx @mvollmer1 https://t.co/xsHc9sW22n… https://t.co/a4TuIZcVY7"/>
    <s v="https://t.co/fspoWPBKhO@sectest9 https://pic.twitter.com/2Lqk"/>
    <s v="t.co twitter.com"/>
    <x v="24"/>
    <s v="https://pbs.twimg.com/media/DyLYZqWWsAADMua.jpg"/>
    <s v="https://pbs.twimg.com/media/DyLYZqWWsAADMua.jpg"/>
    <x v="302"/>
    <s v="https://twitter.com/#!/_innovascape/status/1090671997145833473"/>
    <m/>
    <m/>
    <s v="1090671997145833473"/>
    <m/>
    <b v="0"/>
    <n v="0"/>
    <s v=""/>
    <b v="0"/>
    <x v="0"/>
    <m/>
    <s v=""/>
    <b v="0"/>
    <n v="4"/>
    <s v=""/>
    <s v="Buffer"/>
    <b v="0"/>
    <s v="1090671997145833473"/>
    <s v="Tweet"/>
    <n v="0"/>
    <n v="0"/>
    <m/>
    <m/>
    <m/>
    <m/>
    <m/>
    <m/>
    <m/>
    <m/>
    <n v="1"/>
    <s v="34"/>
    <s v="34"/>
    <n v="0"/>
    <n v="0"/>
    <n v="0"/>
    <n v="0"/>
    <n v="0"/>
    <n v="0"/>
    <n v="22"/>
    <n v="100"/>
    <n v="22"/>
  </r>
  <r>
    <s v="pd_mobileapps"/>
    <s v="https://pbs.twimg.com/media/DyMbU2sUwAIhzOT.jpg"/>
    <m/>
    <m/>
    <m/>
    <m/>
    <m/>
    <m/>
    <m/>
    <m/>
    <s v="No"/>
    <n v="307"/>
    <m/>
    <s v="mikequin"/>
    <x v="0"/>
    <d v="2019-01-30T22:56:42.000"/>
    <s v="RT @ADEYEMOADEKUNL2: RT @Social_Molly: 6 Types of Twitter Social Media Networks [#INFOGRAPHICS] _x000a_by @nodexl |_x000a__x000a_#IoT #InternetOfThings #DigitalMarketing #BigData #Analytics #DataScience #DataScientists #SocialNetworks #RT _x000a__x000a_Cc: @MikeQuindazzi CC @mikequin… CC: @Fisher85M #Art https://t.co/5O4DMshm85"/>
    <m/>
    <m/>
    <x v="69"/>
    <s v="https://pbs.twimg.com/media/DyMbU2sUwAIhzOT.jpg"/>
    <s v="https://pbs.twimg.com/media/DyMbU2sUwAIhzOT.jpg"/>
    <x v="303"/>
    <s v="https://twitter.com/#!/pd_mobileapps/status/1090745648163389440"/>
    <m/>
    <m/>
    <s v="1090745648163389440"/>
    <m/>
    <b v="0"/>
    <n v="2"/>
    <s v=""/>
    <b v="0"/>
    <x v="0"/>
    <m/>
    <s v=""/>
    <b v="0"/>
    <n v="3"/>
    <s v=""/>
    <s v="Twitter Web Client"/>
    <b v="0"/>
    <s v="1090745648163389440"/>
    <s v="Tweet"/>
    <n v="0"/>
    <n v="0"/>
    <m/>
    <m/>
    <m/>
    <m/>
    <m/>
    <m/>
    <m/>
    <m/>
    <n v="1"/>
    <s v="12"/>
    <s v="12"/>
    <n v="0"/>
    <n v="0"/>
    <n v="0"/>
    <n v="0"/>
    <n v="0"/>
    <n v="0"/>
    <n v="30"/>
    <n v="100"/>
    <n v="30"/>
  </r>
  <r>
    <s v="claire_harris82"/>
    <s v="https://pbs.twimg.com/media/DymDG8rUYAE2hCA.jpg"/>
    <m/>
    <m/>
    <m/>
    <m/>
    <m/>
    <m/>
    <m/>
    <m/>
    <s v="No"/>
    <n v="308"/>
    <m/>
    <s v="darshan_h_sheth"/>
    <x v="0"/>
    <d v="2019-02-04T22:21:01.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nbETrScxif"/>
    <m/>
    <m/>
    <x v="10"/>
    <s v="https://pbs.twimg.com/media/DymDG8rUYAE2hCA.jpg"/>
    <s v="https://pbs.twimg.com/media/DymDG8rUYAE2hCA.jpg"/>
    <x v="304"/>
    <s v="https://twitter.com/#!/claire_harris82/status/1092548609734631424"/>
    <m/>
    <m/>
    <s v="1092548609734631424"/>
    <m/>
    <b v="0"/>
    <n v="5"/>
    <s v=""/>
    <b v="0"/>
    <x v="0"/>
    <m/>
    <s v=""/>
    <b v="0"/>
    <n v="2"/>
    <s v=""/>
    <s v="Twitter Web Client"/>
    <b v="0"/>
    <s v="1092548609734631424"/>
    <s v="Tweet"/>
    <n v="0"/>
    <n v="0"/>
    <m/>
    <m/>
    <m/>
    <m/>
    <m/>
    <m/>
    <m/>
    <m/>
    <n v="1"/>
    <s v="10"/>
    <s v="10"/>
    <n v="0"/>
    <n v="0"/>
    <n v="0"/>
    <n v="0"/>
    <n v="0"/>
    <n v="0"/>
    <n v="38"/>
    <n v="100"/>
    <n v="38"/>
  </r>
  <r>
    <s v="social_molly"/>
    <s v="https://pbs.twimg.com/media/DyMeHJOV4AAHbbc.jpg"/>
    <m/>
    <m/>
    <m/>
    <m/>
    <m/>
    <m/>
    <m/>
    <m/>
    <s v="No"/>
    <n v="309"/>
    <m/>
    <s v="mi"/>
    <x v="0"/>
    <d v="2019-01-30T23:08:5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oKVWMNWX5l"/>
    <m/>
    <m/>
    <x v="5"/>
    <s v="https://pbs.twimg.com/media/DyMeHJOV4AAHbbc.jpg"/>
    <s v="https://pbs.twimg.com/media/DyMeHJOV4AAHbbc.jpg"/>
    <x v="305"/>
    <s v="https://twitter.com/#!/social_molly/status/1090748710902853632"/>
    <m/>
    <m/>
    <s v="1090748710902853632"/>
    <m/>
    <b v="0"/>
    <n v="2"/>
    <s v=""/>
    <b v="0"/>
    <x v="0"/>
    <m/>
    <s v=""/>
    <b v="0"/>
    <n v="0"/>
    <s v=""/>
    <s v="Twitter Web Client"/>
    <b v="0"/>
    <s v="1090748710902853632"/>
    <s v="Tweet"/>
    <n v="0"/>
    <n v="0"/>
    <m/>
    <m/>
    <m/>
    <m/>
    <m/>
    <m/>
    <m/>
    <m/>
    <n v="1"/>
    <s v="3"/>
    <s v="3"/>
    <n v="0"/>
    <n v="0"/>
    <n v="0"/>
    <n v="0"/>
    <n v="0"/>
    <n v="0"/>
    <n v="28"/>
    <n v="100"/>
    <n v="28"/>
  </r>
  <r>
    <s v="motorcycletwitt"/>
    <s v="https://pbs.twimg.com/media/DymP3p1UcAA3_Aa.jpg"/>
    <m/>
    <m/>
    <m/>
    <m/>
    <m/>
    <m/>
    <m/>
    <m/>
    <s v="No"/>
    <n v="310"/>
    <m/>
    <s v="mi"/>
    <x v="0"/>
    <d v="2019-02-04T23:16:4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wrCljozQQm"/>
    <m/>
    <m/>
    <x v="5"/>
    <s v="https://pbs.twimg.com/media/DymP3p1UcAA3_Aa.jpg"/>
    <s v="https://pbs.twimg.com/media/DymP3p1UcAA3_Aa.jpg"/>
    <x v="306"/>
    <s v="https://twitter.com/#!/motorcycletwitt/status/1092562638674944000"/>
    <m/>
    <m/>
    <s v="1092562638674944000"/>
    <m/>
    <b v="0"/>
    <n v="4"/>
    <s v=""/>
    <b v="0"/>
    <x v="0"/>
    <m/>
    <s v=""/>
    <b v="0"/>
    <n v="0"/>
    <s v=""/>
    <s v="Twitter Web Client"/>
    <b v="0"/>
    <s v="1092562638674944000"/>
    <s v="Tweet"/>
    <n v="0"/>
    <n v="0"/>
    <m/>
    <m/>
    <m/>
    <m/>
    <m/>
    <m/>
    <m/>
    <m/>
    <n v="1"/>
    <s v="9"/>
    <s v="9"/>
    <n v="0"/>
    <n v="0"/>
    <n v="0"/>
    <n v="0"/>
    <n v="0"/>
    <n v="0"/>
    <n v="28"/>
    <n v="100"/>
    <n v="28"/>
  </r>
  <r>
    <s v="jackcoleman219"/>
    <s v="https://pbs.twimg.com/media/Dymq5aOUUAE_wQq.jpg"/>
    <m/>
    <m/>
    <m/>
    <m/>
    <m/>
    <m/>
    <m/>
    <m/>
    <s v="No"/>
    <n v="311"/>
    <m/>
    <s v="orcanintell"/>
    <x v="0"/>
    <d v="2019-02-05T01:14:51.000"/>
    <s v="Data Scientist Influencers_x000a_@machinelearn_d_x000a_@ronald_vanloon_x000a_@kirkdborne_x000a_@mikequindazzi_x000a_@ahmedjr_16_x000a_@kdnuggets_x000a_@orcanintell_x000a_@ansonmccade_x000a_@tamaramccleary_x000a_@tsundu_mak_x000a__x000a_Top hashtags:_x000a_#datascientist_x000a_#datascience_x000a_#ai_x000a_#machinelearning_x000a_#bigdata_x000a_#IoT _x000a_via @NodeXL https://t.co/li4XAiTzye"/>
    <m/>
    <m/>
    <x v="70"/>
    <s v="https://pbs.twimg.com/media/Dymq5aOUUAE_wQq.jpg"/>
    <s v="https://pbs.twimg.com/media/Dymq5aOUUAE_wQq.jpg"/>
    <x v="307"/>
    <s v="https://twitter.com/#!/jackcoleman219/status/1092592354660249600"/>
    <m/>
    <m/>
    <s v="1092592354660249600"/>
    <m/>
    <b v="0"/>
    <n v="0"/>
    <s v=""/>
    <b v="0"/>
    <x v="0"/>
    <m/>
    <s v=""/>
    <b v="0"/>
    <n v="4"/>
    <s v=""/>
    <s v="Twitter Web Client"/>
    <b v="0"/>
    <s v="1092592354660249600"/>
    <s v="Tweet"/>
    <n v="0"/>
    <n v="0"/>
    <m/>
    <m/>
    <m/>
    <m/>
    <m/>
    <m/>
    <m/>
    <m/>
    <n v="1"/>
    <s v="13"/>
    <s v="13"/>
    <n v="1"/>
    <n v="4.3478260869565215"/>
    <n v="0"/>
    <n v="0"/>
    <n v="0"/>
    <n v="0"/>
    <n v="22"/>
    <n v="95.65217391304348"/>
    <n v="23"/>
  </r>
  <r>
    <s v="claire_harris82"/>
    <s v="https://pbs.twimg.com/media/DymVkefUYAAF6wz.jpg"/>
    <m/>
    <m/>
    <m/>
    <m/>
    <m/>
    <m/>
    <m/>
    <m/>
    <s v="No"/>
    <n v="312"/>
    <m/>
    <s v="mikequindazzi"/>
    <x v="0"/>
    <d v="2019-02-04T23:41:41.000"/>
    <s v="Social network analysis is the process of investigating social structures through the use of networks and graph theory &amp;gt;&amp;gt; @nodexl via @MikeQuindazzi &amp;gt;&amp;gt; #DigitalMarketing #IoT #BigData #DataAnalytics #DataViz #DataScience #Influencer #Infographic &amp;gt;&amp;gt; https://t.co/SCSyYQ2nvl MT: # https://t.co/IE5GPXLeFB"/>
    <s v="http://nodexlgraphgallery.org/Pages/Graph.aspx?graphID=138241&amp;utm_content=buffer00ebb&amp;utm_medium=social&amp;utm_source=twitter.com&amp;utm_campaign=buffer"/>
    <s v="nodexlgraphgallery.org"/>
    <x v="10"/>
    <s v="https://pbs.twimg.com/media/DymVkefUYAAF6wz.jpg"/>
    <s v="https://pbs.twimg.com/media/DymVkefUYAAF6wz.jpg"/>
    <x v="308"/>
    <s v="https://twitter.com/#!/claire_harris82/status/1092568906915446785"/>
    <m/>
    <m/>
    <s v="1092568906915446785"/>
    <m/>
    <b v="0"/>
    <n v="4"/>
    <s v=""/>
    <b v="0"/>
    <x v="0"/>
    <m/>
    <s v=""/>
    <b v="0"/>
    <n v="2"/>
    <s v=""/>
    <s v="Twitter Web Client"/>
    <b v="0"/>
    <s v="1092568906915446785"/>
    <s v="Tweet"/>
    <n v="0"/>
    <n v="0"/>
    <m/>
    <m/>
    <m/>
    <m/>
    <m/>
    <m/>
    <m/>
    <m/>
    <n v="1"/>
    <s v="10"/>
    <s v="10"/>
    <n v="0"/>
    <n v="0"/>
    <n v="0"/>
    <n v="0"/>
    <n v="0"/>
    <n v="0"/>
    <n v="36"/>
    <n v="100"/>
    <n v="36"/>
  </r>
  <r>
    <s v="worldtrendsinfo"/>
    <s v="https://pbs.twimg.com/media/Dyn0nIpUwAAAxWU.jpg"/>
    <m/>
    <m/>
    <m/>
    <m/>
    <m/>
    <m/>
    <m/>
    <m/>
    <s v="No"/>
    <n v="313"/>
    <m/>
    <s v="mik"/>
    <x v="0"/>
    <d v="2019-02-05T06:36:5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HT @Mik https://t.co/Xcf6gAxaJc"/>
    <m/>
    <m/>
    <x v="5"/>
    <s v="https://pbs.twimg.com/media/Dyn0nIpUwAAAxWU.jpg"/>
    <s v="https://pbs.twimg.com/media/Dyn0nIpUwAAAxWU.jpg"/>
    <x v="309"/>
    <s v="https://twitter.com/#!/worldtrendsinfo/status/1092673408490303488"/>
    <m/>
    <m/>
    <s v="1092673408490303488"/>
    <m/>
    <b v="0"/>
    <n v="8"/>
    <s v=""/>
    <b v="0"/>
    <x v="0"/>
    <m/>
    <s v=""/>
    <b v="0"/>
    <n v="2"/>
    <s v=""/>
    <s v="Twitter Web Client"/>
    <b v="0"/>
    <s v="1092673408490303488"/>
    <s v="Retweet"/>
    <n v="0"/>
    <n v="0"/>
    <m/>
    <m/>
    <m/>
    <m/>
    <m/>
    <m/>
    <m/>
    <m/>
    <n v="1"/>
    <s v="7"/>
    <s v="7"/>
    <n v="0"/>
    <n v="0"/>
    <n v="0"/>
    <n v="0"/>
    <n v="0"/>
    <n v="0"/>
    <n v="28"/>
    <n v="100"/>
    <n v="28"/>
  </r>
  <r>
    <s v="pd_mobileapps"/>
    <s v="https://pbs.twimg.com/media/DyoFKkYVAAIF2kT.jpg"/>
    <m/>
    <m/>
    <m/>
    <m/>
    <m/>
    <m/>
    <m/>
    <m/>
    <s v="No"/>
    <n v="314"/>
    <m/>
    <s v="mi"/>
    <x v="0"/>
    <d v="2019-02-05T07:49: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5YTUaKWb53"/>
    <m/>
    <m/>
    <x v="5"/>
    <s v="https://pbs.twimg.com/media/DyoFKkYVAAIF2kT.jpg"/>
    <s v="https://pbs.twimg.com/media/DyoFKkYVAAIF2kT.jpg"/>
    <x v="310"/>
    <s v="https://twitter.com/#!/pd_mobileapps/status/1092691606719721472"/>
    <m/>
    <m/>
    <s v="1092691606719721472"/>
    <m/>
    <b v="0"/>
    <n v="3"/>
    <s v=""/>
    <b v="0"/>
    <x v="0"/>
    <m/>
    <s v=""/>
    <b v="0"/>
    <n v="2"/>
    <s v=""/>
    <s v="Twitter Web Client"/>
    <b v="0"/>
    <s v="1092691606719721472"/>
    <s v="Retweet"/>
    <n v="0"/>
    <n v="0"/>
    <m/>
    <m/>
    <m/>
    <m/>
    <m/>
    <m/>
    <m/>
    <m/>
    <n v="1"/>
    <s v="12"/>
    <s v="12"/>
    <n v="0"/>
    <n v="0"/>
    <n v="0"/>
    <n v="0"/>
    <n v="0"/>
    <n v="0"/>
    <n v="28"/>
    <n v="100"/>
    <n v="28"/>
  </r>
  <r>
    <s v="worldtrendsinfo"/>
    <s v="https://pbs.twimg.com/media/DyolwHQVsAc4O83.jpg"/>
    <m/>
    <m/>
    <m/>
    <m/>
    <m/>
    <m/>
    <m/>
    <m/>
    <s v="No"/>
    <n v="315"/>
    <m/>
    <s v="pmedina"/>
    <x v="0"/>
    <d v="2019-02-05T10:11:32.000"/>
    <s v="#ArtificialIntelligence OR #AI via @nodexl https://t.co/gsdsrTZamo _x000a_@mikequindazzi_x000a_@ipfconline1_x000a_@alvinfoo_x000a_@juliosilvajr_x000a_@ronald_vanloon_x000a_@enkronos_x000a_@jblefevre60_x000a_@fisher85m_x000a_@strillobyte_x000a_@pmedina_x000a__x000a_Top hashtags:_x000a_#ai_x000a_#iot_x000a_#bigdata_x000a_#machinelearning_x000a_#blockchain https://t.co/0JwYyoZc1S"/>
    <s v="https://nodexlgraphgallery.org/Pages/Graph.aspx?graphID=155615"/>
    <s v="nodexlgraphgallery.org"/>
    <x v="71"/>
    <s v="https://pbs.twimg.com/media/DyolwHQVsAc4O83.jpg"/>
    <s v="https://pbs.twimg.com/media/DyolwHQVsAc4O83.jpg"/>
    <x v="311"/>
    <s v="https://twitter.com/#!/worldtrendsinfo/status/1092727415040704512"/>
    <m/>
    <m/>
    <s v="1092727415040704512"/>
    <m/>
    <b v="0"/>
    <n v="8"/>
    <s v=""/>
    <b v="0"/>
    <x v="0"/>
    <m/>
    <s v=""/>
    <b v="0"/>
    <n v="4"/>
    <s v=""/>
    <s v="Twitter Web Client"/>
    <b v="0"/>
    <s v="1092727415040704512"/>
    <s v="Retweet"/>
    <n v="0"/>
    <n v="0"/>
    <m/>
    <m/>
    <m/>
    <m/>
    <m/>
    <m/>
    <m/>
    <m/>
    <n v="1"/>
    <s v="7"/>
    <s v="7"/>
    <n v="1"/>
    <n v="4.545454545454546"/>
    <n v="0"/>
    <n v="0"/>
    <n v="0"/>
    <n v="0"/>
    <n v="21"/>
    <n v="95.45454545454545"/>
    <n v="22"/>
  </r>
  <r>
    <s v="clark_robotics"/>
    <s v="https://pbs.twimg.com/media/DypDvb6VAAAwTI9.jpg"/>
    <m/>
    <m/>
    <m/>
    <m/>
    <m/>
    <m/>
    <m/>
    <m/>
    <s v="No"/>
    <n v="316"/>
    <m/>
    <s v="mikequindazzi"/>
    <x v="0"/>
    <d v="2019-02-05T12:22:39.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5F9xt8D5CT"/>
    <m/>
    <m/>
    <x v="9"/>
    <s v="https://pbs.twimg.com/media/DypDvb6VAAAwTI9.jpg"/>
    <s v="https://pbs.twimg.com/media/DypDvb6VAAAwTI9.jpg"/>
    <x v="312"/>
    <s v="https://twitter.com/#!/clark_robotics/status/1092760411709964290"/>
    <m/>
    <m/>
    <s v="1092760411709964290"/>
    <m/>
    <b v="0"/>
    <n v="7"/>
    <s v=""/>
    <b v="0"/>
    <x v="0"/>
    <m/>
    <s v=""/>
    <b v="0"/>
    <n v="4"/>
    <s v=""/>
    <s v="Twitter Web Client"/>
    <b v="0"/>
    <s v="1092760411709964290"/>
    <s v="Retweet"/>
    <n v="0"/>
    <n v="0"/>
    <m/>
    <m/>
    <m/>
    <m/>
    <m/>
    <m/>
    <m/>
    <m/>
    <n v="1"/>
    <s v="6"/>
    <s v="6"/>
    <n v="0"/>
    <n v="0"/>
    <n v="0"/>
    <n v="0"/>
    <n v="0"/>
    <n v="0"/>
    <n v="29"/>
    <n v="100"/>
    <n v="29"/>
  </r>
  <r>
    <s v="alison_iot"/>
    <s v="https://pbs.twimg.com/media/DypGYSkUwAAntFH.jpg"/>
    <m/>
    <m/>
    <m/>
    <m/>
    <m/>
    <m/>
    <m/>
    <m/>
    <s v="No"/>
    <n v="317"/>
    <m/>
    <s v="mikequindazzi"/>
    <x v="0"/>
    <d v="2019-02-05T12:34:10.000"/>
    <s v="RT @mas06706465: RT @Harry_Robots: 6 Types of Twitter Social Media Networks [#INFOGRAPHICS] _x000a_by @nodexl |_x000a__x000a_#IoT #InternetOfThings #DigitalMarketing #BigData #Analytics #DataScience #DataScientists #SocialNetworks #RT _x000a__x000a_Cc: @MikeQuindazzi CC @mikequindazz… MT @mikequindazzi # https://t.co/S5KFqthdLj"/>
    <m/>
    <m/>
    <x v="16"/>
    <s v="https://pbs.twimg.com/media/DypGYSkUwAAntFH.jpg"/>
    <s v="https://pbs.twimg.com/media/DypGYSkUwAAntFH.jpg"/>
    <x v="313"/>
    <s v="https://twitter.com/#!/alison_iot/status/1092763311689523200"/>
    <m/>
    <m/>
    <s v="1092763311689523200"/>
    <m/>
    <b v="0"/>
    <n v="10"/>
    <s v=""/>
    <b v="0"/>
    <x v="0"/>
    <m/>
    <s v=""/>
    <b v="0"/>
    <n v="8"/>
    <s v=""/>
    <s v="Twitter Web Client"/>
    <b v="0"/>
    <s v="1092763311689523200"/>
    <s v="Retweet"/>
    <n v="0"/>
    <n v="0"/>
    <m/>
    <m/>
    <m/>
    <m/>
    <m/>
    <m/>
    <m/>
    <m/>
    <n v="1"/>
    <s v="2"/>
    <s v="2"/>
    <n v="0"/>
    <n v="0"/>
    <n v="0"/>
    <n v="0"/>
    <n v="0"/>
    <n v="0"/>
    <n v="29"/>
    <n v="100"/>
    <n v="29"/>
  </r>
  <r>
    <s v="kimberl87759219"/>
    <s v="https://pbs.twimg.com/media/DyQ1gUFUUAArERa.jpg"/>
    <m/>
    <m/>
    <m/>
    <m/>
    <m/>
    <m/>
    <m/>
    <m/>
    <s v="No"/>
    <n v="318"/>
    <m/>
    <s v="mi"/>
    <x v="0"/>
    <d v="2019-01-31T19:29:3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NlVkDbpAT"/>
    <m/>
    <m/>
    <x v="5"/>
    <s v="https://pbs.twimg.com/media/DyQ1gUFUUAArERa.jpg"/>
    <s v="https://pbs.twimg.com/media/DyQ1gUFUUAArERa.jpg"/>
    <x v="314"/>
    <s v="https://twitter.com/#!/kimberl87759219/status/1091055906811506693"/>
    <m/>
    <m/>
    <s v="1091055906811506693"/>
    <m/>
    <b v="0"/>
    <n v="3"/>
    <s v=""/>
    <b v="0"/>
    <x v="0"/>
    <m/>
    <s v=""/>
    <b v="0"/>
    <n v="6"/>
    <s v=""/>
    <s v="Twitter Web Client"/>
    <b v="0"/>
    <s v="1091055906811506693"/>
    <s v="Tweet"/>
    <n v="0"/>
    <n v="0"/>
    <m/>
    <m/>
    <m/>
    <m/>
    <m/>
    <m/>
    <m/>
    <m/>
    <n v="1"/>
    <s v="11"/>
    <s v="11"/>
    <n v="0"/>
    <n v="0"/>
    <n v="0"/>
    <n v="0"/>
    <n v="0"/>
    <n v="0"/>
    <n v="28"/>
    <n v="100"/>
    <n v="28"/>
  </r>
  <r>
    <s v="jackcoleman219"/>
    <s v="https://pbs.twimg.com/media/DyQ4h2wUcAEh8id.jpg"/>
    <m/>
    <m/>
    <m/>
    <m/>
    <m/>
    <m/>
    <m/>
    <m/>
    <s v="No"/>
    <n v="319"/>
    <m/>
    <s v="mikequindazzi"/>
    <x v="0"/>
    <d v="2019-01-31T19:42:4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ulcfnXeBJ7"/>
    <m/>
    <m/>
    <x v="9"/>
    <s v="https://pbs.twimg.com/media/DyQ4h2wUcAEh8id.jpg"/>
    <s v="https://pbs.twimg.com/media/DyQ4h2wUcAEh8id.jpg"/>
    <x v="315"/>
    <s v="https://twitter.com/#!/jackcoleman219/status/1091059231996833792"/>
    <m/>
    <m/>
    <s v="1091059231996833792"/>
    <m/>
    <b v="0"/>
    <n v="6"/>
    <s v=""/>
    <b v="0"/>
    <x v="0"/>
    <m/>
    <s v=""/>
    <b v="0"/>
    <n v="7"/>
    <s v=""/>
    <s v="Twitter Web Client"/>
    <b v="0"/>
    <s v="1091059231996833792"/>
    <s v="Tweet"/>
    <n v="0"/>
    <n v="0"/>
    <m/>
    <m/>
    <m/>
    <m/>
    <m/>
    <m/>
    <m/>
    <m/>
    <n v="1"/>
    <s v="13"/>
    <s v="13"/>
    <n v="0"/>
    <n v="0"/>
    <n v="0"/>
    <n v="0"/>
    <n v="0"/>
    <n v="0"/>
    <n v="29"/>
    <n v="100"/>
    <n v="29"/>
  </r>
  <r>
    <s v="alison_iot"/>
    <s v="https://pbs.twimg.com/media/Dyq6eaQU8AAjrc_.jpg"/>
    <m/>
    <m/>
    <m/>
    <m/>
    <m/>
    <m/>
    <m/>
    <m/>
    <s v="No"/>
    <n v="320"/>
    <m/>
    <s v="mi"/>
    <x v="0"/>
    <d v="2019-02-05T21:01:2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Nik7HSICa"/>
    <m/>
    <m/>
    <x v="5"/>
    <s v="https://pbs.twimg.com/media/Dyq6eaQU8AAjrc_.jpg"/>
    <s v="https://pbs.twimg.com/media/Dyq6eaQU8AAjrc_.jpg"/>
    <x v="316"/>
    <s v="https://twitter.com/#!/alison_iot/status/1092890959099027456"/>
    <m/>
    <m/>
    <s v="1092890959099027456"/>
    <m/>
    <b v="0"/>
    <n v="4"/>
    <s v=""/>
    <b v="0"/>
    <x v="0"/>
    <m/>
    <s v=""/>
    <b v="0"/>
    <n v="2"/>
    <s v=""/>
    <s v="Twitter Web Client"/>
    <b v="0"/>
    <s v="1092890959099027456"/>
    <s v="Tweet"/>
    <n v="0"/>
    <n v="0"/>
    <m/>
    <m/>
    <m/>
    <m/>
    <m/>
    <m/>
    <m/>
    <m/>
    <n v="1"/>
    <s v="2"/>
    <s v="2"/>
    <n v="0"/>
    <n v="0"/>
    <n v="0"/>
    <n v="0"/>
    <n v="0"/>
    <n v="0"/>
    <n v="28"/>
    <n v="100"/>
    <n v="28"/>
  </r>
  <r>
    <s v="social_molly"/>
    <s v="https://pbs.twimg.com/media/DyQAhoCVAAA64pA.jpg"/>
    <m/>
    <m/>
    <m/>
    <m/>
    <m/>
    <m/>
    <m/>
    <m/>
    <s v="No"/>
    <n v="321"/>
    <m/>
    <s v="mi"/>
    <x v="0"/>
    <d v="2019-01-31T15:38: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AbpT7acZzU"/>
    <m/>
    <m/>
    <x v="5"/>
    <s v="https://pbs.twimg.com/media/DyQAhoCVAAA64pA.jpg"/>
    <s v="https://pbs.twimg.com/media/DyQAhoCVAAA64pA.jpg"/>
    <x v="317"/>
    <s v="https://twitter.com/#!/social_molly/status/1090997655709220864"/>
    <m/>
    <m/>
    <s v="1090997655709220864"/>
    <m/>
    <b v="0"/>
    <n v="7"/>
    <s v=""/>
    <b v="0"/>
    <x v="0"/>
    <m/>
    <s v=""/>
    <b v="0"/>
    <n v="0"/>
    <s v=""/>
    <s v="Twitter Web Client"/>
    <b v="0"/>
    <s v="1090997655709220864"/>
    <s v="Tweet"/>
    <n v="0"/>
    <n v="0"/>
    <m/>
    <m/>
    <m/>
    <m/>
    <m/>
    <m/>
    <m/>
    <m/>
    <n v="1"/>
    <s v="3"/>
    <s v="3"/>
    <n v="0"/>
    <n v="0"/>
    <n v="0"/>
    <n v="0"/>
    <n v="0"/>
    <n v="0"/>
    <n v="28"/>
    <n v="100"/>
    <n v="28"/>
  </r>
  <r>
    <s v="claire_harris82"/>
    <s v="https://pbs.twimg.com/media/DyQaZIGVYAAYaWu.jpg"/>
    <m/>
    <m/>
    <m/>
    <m/>
    <m/>
    <m/>
    <m/>
    <m/>
    <s v="No"/>
    <n v="322"/>
    <m/>
    <s v="doublemevr"/>
    <x v="0"/>
    <d v="2019-01-31T17:31:06.000"/>
    <s v="#MR via NodeXL https://t.co/4MpKKYKYqj _x000a_@mikequindazzi_x000a_@cathyhackl_x000a_@grigortw_x000a_@steube_x000a_@evankirstel_x000a_@jblefevre60_x000a_@cityflyby_x000a_@2morrowknight_x000a_@loharprasanna_x000a_@doublemevr_x000a__x000a_Top hashtags:_x000a_#mr_x000a_#ar_x000a_#vr_x000a_#tech_x000a_#virtualreality_x000a_#xr_x000a_#augmentedreality_x000a_#mixedreality_x000a_#games https://t.co/4Hea3Nq5Wx"/>
    <s v="https://nodexlgraphgallery.org/Pages/Graph.aspx?graphID=151232"/>
    <s v="nodexlgraphgallery.org"/>
    <x v="72"/>
    <s v="https://pbs.twimg.com/media/DyQaZIGVYAAYaWu.jpg"/>
    <s v="https://pbs.twimg.com/media/DyQaZIGVYAAYaWu.jpg"/>
    <x v="318"/>
    <s v="https://twitter.com/#!/claire_harris82/status/1091026098706468864"/>
    <m/>
    <m/>
    <s v="1091026098706468864"/>
    <m/>
    <b v="0"/>
    <n v="4"/>
    <s v=""/>
    <b v="0"/>
    <x v="0"/>
    <m/>
    <s v=""/>
    <b v="0"/>
    <n v="0"/>
    <s v=""/>
    <s v="Twitter Web Client"/>
    <b v="0"/>
    <s v="1091026098706468864"/>
    <s v="Tweet"/>
    <n v="0"/>
    <n v="0"/>
    <m/>
    <m/>
    <m/>
    <m/>
    <m/>
    <m/>
    <m/>
    <m/>
    <n v="1"/>
    <s v="10"/>
    <s v="10"/>
    <n v="1"/>
    <n v="4.166666666666667"/>
    <n v="0"/>
    <n v="0"/>
    <n v="0"/>
    <n v="0"/>
    <n v="23"/>
    <n v="95.83333333333333"/>
    <n v="24"/>
  </r>
  <r>
    <s v="harry_robots"/>
    <s v="https://pbs.twimg.com/media/DyQbkR3UcAAooD8.jpg"/>
    <m/>
    <m/>
    <m/>
    <m/>
    <m/>
    <m/>
    <m/>
    <m/>
    <s v="No"/>
    <n v="323"/>
    <m/>
    <s v="mi"/>
    <x v="0"/>
    <d v="2019-01-31T17:36:1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fPHrLUAUlY"/>
    <m/>
    <m/>
    <x v="5"/>
    <s v="https://pbs.twimg.com/media/DyQbkR3UcAAooD8.jpg"/>
    <s v="https://pbs.twimg.com/media/DyQbkR3UcAAooD8.jpg"/>
    <x v="319"/>
    <s v="https://twitter.com/#!/harry_robots/status/1091027387842650113"/>
    <m/>
    <m/>
    <s v="1091027387842650113"/>
    <m/>
    <b v="0"/>
    <n v="4"/>
    <s v=""/>
    <b v="0"/>
    <x v="0"/>
    <m/>
    <s v=""/>
    <b v="0"/>
    <n v="4"/>
    <s v=""/>
    <s v="Twitter Web Client"/>
    <b v="0"/>
    <s v="1091027387842650113"/>
    <s v="Tweet"/>
    <n v="0"/>
    <n v="0"/>
    <m/>
    <m/>
    <m/>
    <m/>
    <m/>
    <m/>
    <m/>
    <m/>
    <n v="1"/>
    <s v="5"/>
    <s v="5"/>
    <n v="0"/>
    <n v="0"/>
    <n v="0"/>
    <n v="0"/>
    <n v="0"/>
    <n v="0"/>
    <n v="28"/>
    <n v="100"/>
    <n v="28"/>
  </r>
  <r>
    <s v="motorcycletwitt"/>
    <s v="https://pbs.twimg.com/media/DyQBZlJU0AApEfb.jpg"/>
    <m/>
    <m/>
    <m/>
    <m/>
    <m/>
    <m/>
    <m/>
    <m/>
    <s v="No"/>
    <n v="324"/>
    <m/>
    <s v="mi"/>
    <x v="0"/>
    <d v="2019-01-31T15:41:55.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Q6j8PG542f"/>
    <m/>
    <m/>
    <x v="19"/>
    <s v="https://pbs.twimg.com/media/DyQBZlJU0AApEfb.jpg"/>
    <s v="https://pbs.twimg.com/media/DyQBZlJU0AApEfb.jpg"/>
    <x v="320"/>
    <s v="https://twitter.com/#!/motorcycletwitt/status/1090998618884993024"/>
    <m/>
    <m/>
    <s v="1090998618884993024"/>
    <m/>
    <b v="0"/>
    <n v="5"/>
    <s v=""/>
    <b v="0"/>
    <x v="0"/>
    <m/>
    <s v=""/>
    <b v="0"/>
    <n v="0"/>
    <s v=""/>
    <s v="Twitter Web Client"/>
    <b v="0"/>
    <s v="1090998618884993024"/>
    <s v="Tweet"/>
    <n v="0"/>
    <n v="0"/>
    <m/>
    <m/>
    <m/>
    <m/>
    <m/>
    <m/>
    <m/>
    <m/>
    <n v="1"/>
    <s v="9"/>
    <s v="9"/>
    <n v="0"/>
    <n v="0"/>
    <n v="0"/>
    <n v="0"/>
    <n v="0"/>
    <n v="0"/>
    <n v="30"/>
    <n v="100"/>
    <n v="30"/>
  </r>
  <r>
    <s v="virginiakelly78"/>
    <s v="https://pbs.twimg.com/media/DyqgP8wVYAAm4vr.jpg"/>
    <m/>
    <m/>
    <m/>
    <m/>
    <m/>
    <m/>
    <m/>
    <m/>
    <s v="No"/>
    <n v="325"/>
    <m/>
    <s v="usinedufutur40"/>
    <x v="0"/>
    <d v="2019-02-05T19:06:49.000"/>
    <s v="RT: ✨@MikeQuindazzi_x000a_#industry40 via @NodeXL https://t.co/wutUsQQLFP _x000a_@iiot_world_x000a_@fisher85m_x000a_@evankirstel_x000a_@rajat_shrimal_x000a_@mikequindazzi_x000a_@hannover_messe_x000a_@alevergara78_x000a_@usinedufutur40_x000a_@ronald_vanloon_x000a_@productoken_x000a_Top hashtags:_x000a_#industry40_x000a_#iot_x000a_#ai_x000a_#bigdata_x000a_#iiot p https://t.co/onMN4YvkgE"/>
    <s v="https://nodexlgraphgallery.org/Pages/Graph.aspx?graphID=147713"/>
    <s v="nodexlgraphgallery.org"/>
    <x v="73"/>
    <s v="https://pbs.twimg.com/media/DyqgP8wVYAAm4vr.jpg"/>
    <s v="https://pbs.twimg.com/media/DyqgP8wVYAAm4vr.jpg"/>
    <x v="321"/>
    <s v="https://twitter.com/#!/virginiakelly78/status/1092862124794142720"/>
    <m/>
    <m/>
    <s v="1092862124794142720"/>
    <m/>
    <b v="0"/>
    <n v="3"/>
    <s v=""/>
    <b v="0"/>
    <x v="0"/>
    <m/>
    <s v=""/>
    <b v="0"/>
    <n v="0"/>
    <s v=""/>
    <s v="Twitter Web Client"/>
    <b v="0"/>
    <s v="1092862124794142720"/>
    <s v="Tweet"/>
    <n v="0"/>
    <n v="0"/>
    <m/>
    <m/>
    <m/>
    <m/>
    <m/>
    <m/>
    <m/>
    <m/>
    <n v="1"/>
    <s v="33"/>
    <s v="33"/>
    <n v="1"/>
    <n v="4.3478260869565215"/>
    <n v="0"/>
    <n v="0"/>
    <n v="0"/>
    <n v="0"/>
    <n v="22"/>
    <n v="95.65217391304348"/>
    <n v="23"/>
  </r>
  <r>
    <s v="bigdata_joe"/>
    <s v="https://pbs.twimg.com/media/DyqjgZpVsAE_ynW.jpg"/>
    <m/>
    <m/>
    <m/>
    <m/>
    <m/>
    <m/>
    <m/>
    <m/>
    <s v="No"/>
    <n v="326"/>
    <m/>
    <s v="fisher85m"/>
    <x v="0"/>
    <d v="2019-02-05T19:21:03.000"/>
    <s v="6 Types of #Twitter #SocialMedia Networks [#INFOGRAPHICS] by @nodexl #InternetOfThings #DigitalMarketing #Analytics #DataScience #tech #startups #DataScientists #SocialNetworks #RT Cc: @Harry_Robots @MikeQuindazzi @ravikikan #DeepLearning #IoT #BigData #infographic MT: @Fisher85M https://t.co/PDDKpT2YKD"/>
    <m/>
    <m/>
    <x v="5"/>
    <s v="https://pbs.twimg.com/media/DyqjgZpVsAE_ynW.jpg"/>
    <s v="https://pbs.twimg.com/media/DyqjgZpVsAE_ynW.jpg"/>
    <x v="322"/>
    <s v="https://twitter.com/#!/bigdata_joe/status/1092865705811181568"/>
    <m/>
    <m/>
    <s v="1092865705811181568"/>
    <m/>
    <b v="0"/>
    <n v="3"/>
    <s v=""/>
    <b v="0"/>
    <x v="0"/>
    <m/>
    <s v=""/>
    <b v="0"/>
    <n v="2"/>
    <s v=""/>
    <s v="Twitter Web Client"/>
    <b v="0"/>
    <s v="1092865705811181568"/>
    <s v="Tweet"/>
    <n v="0"/>
    <n v="0"/>
    <m/>
    <m/>
    <m/>
    <m/>
    <m/>
    <m/>
    <m/>
    <m/>
    <n v="1"/>
    <s v="4"/>
    <s v="4"/>
    <n v="0"/>
    <n v="0"/>
    <n v="0"/>
    <n v="0"/>
    <n v="0"/>
    <n v="0"/>
    <n v="28"/>
    <n v="100"/>
    <n v="28"/>
  </r>
  <r>
    <s v="alison_iot"/>
    <s v="https://pbs.twimg.com/media/DyqlXUKUcAEhvAu.jpg"/>
    <m/>
    <m/>
    <m/>
    <m/>
    <m/>
    <m/>
    <m/>
    <m/>
    <s v="No"/>
    <n v="327"/>
    <m/>
    <s v="darshan_h_sheth"/>
    <x v="0"/>
    <d v="2019-02-05T19:29:10.000"/>
    <s v="Social network analysis is the process of investigating social structures through the use of networks and graph theory &amp;gt;&amp;gt; @nodexl via @MikeQuindazzi @darshan_h_sheth &amp;gt;&amp;gt; #DigitalMarketing #IoT #BigData #DataAnalytics #DataViz #DataScience #Influencer #Infographic &amp;gt;&amp;gt; Cc: @mikequind https://t.co/jLXmCUH0gi"/>
    <m/>
    <m/>
    <x v="10"/>
    <s v="https://pbs.twimg.com/media/DyqlXUKUcAEhvAu.jpg"/>
    <s v="https://pbs.twimg.com/media/DyqlXUKUcAEhvAu.jpg"/>
    <x v="323"/>
    <s v="https://twitter.com/#!/alison_iot/status/1092867748047142912"/>
    <m/>
    <m/>
    <s v="1092867748047142912"/>
    <m/>
    <b v="0"/>
    <n v="5"/>
    <s v=""/>
    <b v="0"/>
    <x v="0"/>
    <m/>
    <s v=""/>
    <b v="0"/>
    <n v="3"/>
    <s v=""/>
    <s v="Twitter Web Client"/>
    <b v="0"/>
    <s v="1092867748047142912"/>
    <s v="Tweet"/>
    <n v="0"/>
    <n v="0"/>
    <m/>
    <m/>
    <m/>
    <m/>
    <m/>
    <m/>
    <m/>
    <m/>
    <n v="1"/>
    <s v="2"/>
    <s v="2"/>
    <n v="0"/>
    <n v="0"/>
    <n v="0"/>
    <n v="0"/>
    <n v="0"/>
    <n v="0"/>
    <n v="38"/>
    <n v="100"/>
    <n v="38"/>
  </r>
  <r>
    <s v="motorcycletwitt"/>
    <s v="https://pbs.twimg.com/media/DyQqyaPU8AAw92p.jpg"/>
    <m/>
    <m/>
    <m/>
    <m/>
    <m/>
    <m/>
    <m/>
    <m/>
    <s v="No"/>
    <n v="328"/>
    <m/>
    <s v="mi"/>
    <x v="0"/>
    <d v="2019-01-31T18:42:44.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8hILXDsOGP"/>
    <m/>
    <m/>
    <x v="5"/>
    <s v="https://pbs.twimg.com/media/DyQqyaPU8AAw92p.jpg"/>
    <s v="https://pbs.twimg.com/media/DyQqyaPU8AAw92p.jpg"/>
    <x v="324"/>
    <s v="https://twitter.com/#!/motorcycletwitt/status/1091044125489618944"/>
    <m/>
    <m/>
    <s v="1091044125489618944"/>
    <m/>
    <b v="0"/>
    <n v="4"/>
    <s v=""/>
    <b v="0"/>
    <x v="0"/>
    <m/>
    <s v=""/>
    <b v="0"/>
    <n v="2"/>
    <s v=""/>
    <s v="Twitter Web Client"/>
    <b v="0"/>
    <s v="1091044125489618944"/>
    <s v="Tweet"/>
    <n v="0"/>
    <n v="0"/>
    <m/>
    <m/>
    <m/>
    <m/>
    <m/>
    <m/>
    <m/>
    <m/>
    <n v="1"/>
    <s v="9"/>
    <s v="9"/>
    <n v="0"/>
    <n v="0"/>
    <n v="0"/>
    <n v="0"/>
    <n v="0"/>
    <n v="0"/>
    <n v="28"/>
    <n v="100"/>
    <n v="28"/>
  </r>
  <r>
    <s v="motorcycletwitt"/>
    <s v="https://pbs.twimg.com/media/DyqwmdEUcAAtv0D.jpg"/>
    <m/>
    <m/>
    <m/>
    <m/>
    <m/>
    <m/>
    <m/>
    <m/>
    <s v="No"/>
    <n v="329"/>
    <m/>
    <s v="mi"/>
    <x v="0"/>
    <d v="2019-02-05T20:18:16.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cc @mi https://t.co/zwQVUjIAIC"/>
    <m/>
    <m/>
    <x v="19"/>
    <s v="https://pbs.twimg.com/media/DyqwmdEUcAAtv0D.jpg"/>
    <s v="https://pbs.twimg.com/media/DyqwmdEUcAAtv0D.jpg"/>
    <x v="325"/>
    <s v="https://twitter.com/#!/motorcycletwitt/status/1092880103627866112"/>
    <m/>
    <m/>
    <s v="1092880103627866112"/>
    <m/>
    <b v="0"/>
    <n v="3"/>
    <s v=""/>
    <b v="0"/>
    <x v="0"/>
    <m/>
    <s v=""/>
    <b v="0"/>
    <n v="0"/>
    <s v=""/>
    <s v="Twitter Web Client"/>
    <b v="0"/>
    <s v="1092880103627866112"/>
    <s v="Tweet"/>
    <n v="0"/>
    <n v="0"/>
    <m/>
    <m/>
    <m/>
    <m/>
    <m/>
    <m/>
    <m/>
    <m/>
    <n v="1"/>
    <s v="9"/>
    <s v="9"/>
    <n v="0"/>
    <n v="0"/>
    <n v="0"/>
    <n v="0"/>
    <n v="0"/>
    <n v="0"/>
    <n v="30"/>
    <n v="100"/>
    <n v="30"/>
  </r>
  <r>
    <s v="benbendc"/>
    <s v="https://pbs.twimg.com/media/DyqwV9cXQAwHMNs.jpg"/>
    <m/>
    <m/>
    <m/>
    <m/>
    <m/>
    <m/>
    <m/>
    <m/>
    <s v="No"/>
    <n v="330"/>
    <m/>
    <s v="umdresearch"/>
    <x v="0"/>
    <d v="2019-02-05T20:17:01.000"/>
    <s v="Beautiful &amp;amp; revealing cover graphic for our @PNASNews Special Feature on Creativity &amp;amp; Collaboration_x000a_https://t.co/R1tcf4ElsT_x000a_Thanks to the brilliant &amp;amp; hard work of @scottdempwolf using @nodexl  @hcil_umd @umdcs @UMDscience @UMDResearch https://t.co/VVEXKzZYPS"/>
    <s v="https://www.pnas.org/content/116/6.cover-expansion"/>
    <s v="pnas.org"/>
    <x v="0"/>
    <s v="https://pbs.twimg.com/media/DyqwV9cXQAwHMNs.jpg"/>
    <s v="https://pbs.twimg.com/media/DyqwV9cXQAwHMNs.jpg"/>
    <x v="326"/>
    <s v="https://twitter.com/#!/benbendc/status/1092879788933550081"/>
    <m/>
    <m/>
    <s v="1092879788933550081"/>
    <m/>
    <b v="0"/>
    <n v="17"/>
    <s v=""/>
    <b v="0"/>
    <x v="0"/>
    <m/>
    <s v=""/>
    <b v="0"/>
    <n v="7"/>
    <s v=""/>
    <s v="Twitter Web Client"/>
    <b v="0"/>
    <s v="1092879788933550081"/>
    <s v="Tweet"/>
    <n v="0"/>
    <n v="0"/>
    <m/>
    <m/>
    <m/>
    <m/>
    <m/>
    <m/>
    <m/>
    <m/>
    <n v="1"/>
    <s v="32"/>
    <s v="32"/>
    <n v="3"/>
    <n v="10.344827586206897"/>
    <n v="1"/>
    <n v="3.4482758620689653"/>
    <n v="0"/>
    <n v="0"/>
    <n v="25"/>
    <n v="86.20689655172414"/>
    <n v="29"/>
  </r>
  <r>
    <s v="alison_iot"/>
    <s v="https://pbs.twimg.com/media/Dyqx2dRUYAARM3h.jpg"/>
    <m/>
    <m/>
    <m/>
    <m/>
    <m/>
    <m/>
    <m/>
    <m/>
    <s v="No"/>
    <n v="331"/>
    <m/>
    <s v="mi"/>
    <x v="0"/>
    <d v="2019-02-05T20:23: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ha1lJ1qoF"/>
    <m/>
    <m/>
    <x v="5"/>
    <s v="https://pbs.twimg.com/media/Dyqx2dRUYAARM3h.jpg"/>
    <s v="https://pbs.twimg.com/media/Dyqx2dRUYAARM3h.jpg"/>
    <x v="327"/>
    <s v="https://twitter.com/#!/alison_iot/status/1092881477132374016"/>
    <m/>
    <m/>
    <s v="1092881477132374016"/>
    <m/>
    <b v="0"/>
    <n v="5"/>
    <s v=""/>
    <b v="0"/>
    <x v="0"/>
    <m/>
    <s v=""/>
    <b v="0"/>
    <n v="3"/>
    <s v=""/>
    <s v="Twitter Web Client"/>
    <b v="0"/>
    <s v="1092881477132374016"/>
    <s v="Tweet"/>
    <n v="0"/>
    <n v="0"/>
    <m/>
    <m/>
    <m/>
    <m/>
    <m/>
    <m/>
    <m/>
    <m/>
    <n v="1"/>
    <s v="2"/>
    <s v="2"/>
    <n v="0"/>
    <n v="0"/>
    <n v="0"/>
    <n v="0"/>
    <n v="0"/>
    <n v="0"/>
    <n v="28"/>
    <n v="100"/>
    <n v="28"/>
  </r>
  <r>
    <s v="hudson_chatbots"/>
    <s v="https://pbs.twimg.com/media/DyrPm_wUcAAYzF6.jpg"/>
    <m/>
    <m/>
    <m/>
    <m/>
    <m/>
    <m/>
    <m/>
    <m/>
    <s v="No"/>
    <n v="332"/>
    <m/>
    <s v="mikequindazzi"/>
    <x v="0"/>
    <d v="2019-02-05T22:33:44.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O3ENNn7s12"/>
    <m/>
    <m/>
    <x v="9"/>
    <s v="https://pbs.twimg.com/media/DyrPm_wUcAAYzF6.jpg"/>
    <s v="https://pbs.twimg.com/media/DyrPm_wUcAAYzF6.jpg"/>
    <x v="328"/>
    <s v="https://twitter.com/#!/hudson_chatbots/status/1092914197841641473"/>
    <m/>
    <m/>
    <s v="1092914197841641473"/>
    <m/>
    <b v="0"/>
    <n v="5"/>
    <s v=""/>
    <b v="0"/>
    <x v="0"/>
    <m/>
    <s v=""/>
    <b v="0"/>
    <n v="2"/>
    <s v=""/>
    <s v="Twitter Web Client"/>
    <b v="0"/>
    <s v="1092914197841641473"/>
    <s v="Tweet"/>
    <n v="0"/>
    <n v="0"/>
    <m/>
    <m/>
    <m/>
    <m/>
    <m/>
    <m/>
    <m/>
    <m/>
    <n v="1"/>
    <s v="1"/>
    <s v="1"/>
    <n v="0"/>
    <n v="0"/>
    <n v="0"/>
    <n v="0"/>
    <n v="0"/>
    <n v="0"/>
    <n v="29"/>
    <n v="100"/>
    <n v="29"/>
  </r>
  <r>
    <s v="worldtrendsinfo"/>
    <s v="https://pbs.twimg.com/media/DyrYF6LU8AAoYzc.jpg"/>
    <m/>
    <m/>
    <m/>
    <m/>
    <m/>
    <m/>
    <m/>
    <m/>
    <s v="No"/>
    <n v="333"/>
    <m/>
    <s v="cyainz"/>
    <x v="0"/>
    <d v="2019-02-05T23:10:48.000"/>
    <s v="Top #ArtificialIntelligence OR #AI influencers to follow via @nodexl https://t.co/7VAAHTW4lY _x000a__x000a_@mikequindazzi_x000a_@ipfconline1_x000a_@ronald_vanloon_x000a_@alvinfoo_x000a_@spirosmargaris_x000a_@conkers3_x000a_@thechrischua_x000a_@userexperienceu_x000a_@antgrasso_x000a_@cyainz_x000a__x000a_Top hashtags:_x000a_#ai_x000a_#iot_x000a_#bigdata_x000a_#Di https://t.co/xtF0vU5XQx"/>
    <s v="https://nodexlgraphgallery.org/Pages/Graph.aspx?graphID=178049"/>
    <s v="nodexlgraphgallery.org"/>
    <x v="64"/>
    <s v="https://pbs.twimg.com/media/DyrYF6LU8AAoYzc.jpg"/>
    <s v="https://pbs.twimg.com/media/DyrYF6LU8AAoYzc.jpg"/>
    <x v="329"/>
    <s v="https://twitter.com/#!/worldtrendsinfo/status/1092923523608104960"/>
    <m/>
    <m/>
    <s v="1092923523608104960"/>
    <m/>
    <b v="0"/>
    <n v="1"/>
    <s v=""/>
    <b v="0"/>
    <x v="0"/>
    <m/>
    <s v=""/>
    <b v="0"/>
    <n v="2"/>
    <s v=""/>
    <s v="Twitter Web Client"/>
    <b v="0"/>
    <s v="1092923523608104960"/>
    <s v="Tweet"/>
    <n v="0"/>
    <n v="0"/>
    <m/>
    <m/>
    <m/>
    <m/>
    <m/>
    <m/>
    <m/>
    <m/>
    <n v="1"/>
    <s v="7"/>
    <s v="7"/>
    <n v="2"/>
    <n v="8"/>
    <n v="0"/>
    <n v="0"/>
    <n v="0"/>
    <n v="0"/>
    <n v="23"/>
    <n v="92"/>
    <n v="25"/>
  </r>
  <r>
    <s v="alison_iot"/>
    <s v="https://pbs.twimg.com/media/DyRYn6wU0AA0bsT.jpg"/>
    <m/>
    <m/>
    <m/>
    <m/>
    <m/>
    <m/>
    <m/>
    <m/>
    <s v="No"/>
    <n v="334"/>
    <m/>
    <s v="openxccessbank"/>
    <x v="0"/>
    <d v="2019-01-31T22:03:00.000"/>
    <s v="Top #FinTech Hashtags on Twitter _x000a_#finserv_x000a_#fintech_x000a_#ai_x000a_#insurtech_x000a_#banking_x000a_#payments_x000a_#blockchain_x000a_#regtech_x000a_#bigdata _x000a_via @nodexl_x000a_cc @arkangelscrap @MikeQuindazzi @fintechna @ralexjimenez @utarsystems @openxccessbank_x000a_link https://t.co/ArIDYgu3aU"/>
    <m/>
    <m/>
    <x v="74"/>
    <s v="https://pbs.twimg.com/media/DyRYn6wU0AA0bsT.jpg"/>
    <s v="https://pbs.twimg.com/media/DyRYn6wU0AA0bsT.jpg"/>
    <x v="330"/>
    <s v="https://twitter.com/#!/alison_iot/status/1091094521180344321"/>
    <m/>
    <m/>
    <s v="1091094521180344321"/>
    <m/>
    <b v="0"/>
    <n v="5"/>
    <s v=""/>
    <b v="0"/>
    <x v="0"/>
    <m/>
    <s v=""/>
    <b v="0"/>
    <n v="0"/>
    <s v=""/>
    <s v="Twitter Web Client"/>
    <b v="0"/>
    <s v="1091094521180344321"/>
    <s v="Tweet"/>
    <n v="0"/>
    <n v="0"/>
    <m/>
    <m/>
    <m/>
    <m/>
    <m/>
    <m/>
    <m/>
    <m/>
    <n v="1"/>
    <s v="2"/>
    <s v="2"/>
    <n v="1"/>
    <n v="4.166666666666667"/>
    <n v="0"/>
    <n v="0"/>
    <n v="0"/>
    <n v="0"/>
    <n v="23"/>
    <n v="95.83333333333333"/>
    <n v="24"/>
  </r>
  <r>
    <s v="socialmediavia"/>
    <s v="https://pbs.twimg.com/media/DySEbB5VAAAGA0S.jpg"/>
    <m/>
    <m/>
    <m/>
    <m/>
    <m/>
    <m/>
    <m/>
    <m/>
    <s v="No"/>
    <n v="335"/>
    <m/>
    <s v="socialmediavia"/>
    <x v="1"/>
    <d v="2019-02-01T01:14:05.000"/>
    <s v="Check out Analyzing Social Media Networks with NodeXL: Insights from a Connected World by https://t.co/L39rQVdiUT #Socialmedia #Smm https://t.co/MTZQMcMa7y"/>
    <s v="http://www.ebay.com/itm/like/123623007647"/>
    <s v="ebay.com"/>
    <x v="20"/>
    <s v="https://pbs.twimg.com/media/DySEbB5VAAAGA0S.jpg"/>
    <s v="https://pbs.twimg.com/media/DySEbB5VAAAGA0S.jpg"/>
    <x v="331"/>
    <s v="https://twitter.com/#!/socialmediavia/status/1091142611241439232"/>
    <m/>
    <m/>
    <s v="1091142611241439232"/>
    <m/>
    <b v="0"/>
    <n v="0"/>
    <s v=""/>
    <b v="0"/>
    <x v="0"/>
    <m/>
    <s v=""/>
    <b v="0"/>
    <n v="0"/>
    <s v=""/>
    <s v="Twibble.io"/>
    <b v="0"/>
    <s v="1091142611241439232"/>
    <s v="Tweet"/>
    <n v="0"/>
    <n v="0"/>
    <m/>
    <m/>
    <m/>
    <m/>
    <m/>
    <m/>
    <m/>
    <m/>
    <n v="1"/>
    <s v="20"/>
    <s v="20"/>
    <n v="0"/>
    <n v="0"/>
    <n v="0"/>
    <n v="0"/>
    <n v="0"/>
    <n v="0"/>
    <n v="16"/>
    <n v="100"/>
    <n v="16"/>
  </r>
  <r>
    <s v="social_molly"/>
    <s v="https://pbs.twimg.com/media/DyThpWUVYAAvgev.jpg"/>
    <m/>
    <m/>
    <m/>
    <m/>
    <m/>
    <m/>
    <m/>
    <m/>
    <s v="No"/>
    <n v="336"/>
    <m/>
    <s v="alan_moratelli"/>
    <x v="0"/>
    <d v="2019-02-01T08:01:39.000"/>
    <s v="futureofwork via NodeXL https://t.co/J9WEiPpvdw 01/10_x000a__x000a_@haroldsinnott_x000a_@alan_moratelli_x000a_@mikequindazzi_x000a_@thefuturist007_x000a_@helene_wpli_x000a__x000a_@tamaramccleary_x000a_@pat_milligan1_x000a_@paula_piccard_x000a_@wef_x000a__x000a_Top hashtags_x000a_#futureofwork_x000a_#ai_x000a_#iot_x000a_#ces2019⁠ ⁠_x000a_#tech_x000a_#innovation_x000a_#digitalt https://t.co/hz66NVcUd3"/>
    <s v="https://nodexlgraphgallery.org/Pages/Graph.aspx?graphID=181428"/>
    <s v="nodexlgraphgallery.org"/>
    <x v="75"/>
    <s v="https://pbs.twimg.com/media/DyThpWUVYAAvgev.jpg"/>
    <s v="https://pbs.twimg.com/media/DyThpWUVYAAvgev.jpg"/>
    <x v="332"/>
    <s v="https://twitter.com/#!/social_molly/status/1091245180038963201"/>
    <m/>
    <m/>
    <s v="1091245180038963201"/>
    <m/>
    <b v="0"/>
    <n v="13"/>
    <s v=""/>
    <b v="0"/>
    <x v="3"/>
    <m/>
    <s v=""/>
    <b v="0"/>
    <n v="3"/>
    <s v=""/>
    <s v="Twitter Web Client"/>
    <b v="0"/>
    <s v="1091245180038963201"/>
    <s v="Retweet"/>
    <n v="0"/>
    <n v="0"/>
    <m/>
    <m/>
    <m/>
    <m/>
    <m/>
    <m/>
    <m/>
    <m/>
    <n v="1"/>
    <s v="3"/>
    <s v="3"/>
    <n v="2"/>
    <n v="8.695652173913043"/>
    <n v="0"/>
    <n v="0"/>
    <n v="0"/>
    <n v="0"/>
    <n v="21"/>
    <n v="91.30434782608695"/>
    <n v="23"/>
  </r>
  <r>
    <s v="jannajoceli"/>
    <s v="https://pbs.twimg.com/media/DyVd-mMW0AIoerB.jpg"/>
    <m/>
    <m/>
    <m/>
    <m/>
    <m/>
    <m/>
    <m/>
    <m/>
    <s v="No"/>
    <n v="337"/>
    <m/>
    <s v="nodexl"/>
    <x v="0"/>
    <d v="2019-02-01T17:04:38.000"/>
    <s v="Experimenting @nodexl to read possible personalized results from Google Play Store #smartdatasprint https://t.co/rdtLPRKYls"/>
    <m/>
    <m/>
    <x v="55"/>
    <s v="https://pbs.twimg.com/media/DyVd-mMW0AIoerB.jpg"/>
    <s v="https://pbs.twimg.com/media/DyVd-mMW0AIoerB.jpg"/>
    <x v="333"/>
    <s v="https://twitter.com/#!/jannajoceli/status/1091381824553656321"/>
    <m/>
    <m/>
    <s v="1091381824553656321"/>
    <m/>
    <b v="0"/>
    <n v="0"/>
    <s v=""/>
    <b v="0"/>
    <x v="0"/>
    <m/>
    <s v=""/>
    <b v="0"/>
    <n v="0"/>
    <s v=""/>
    <s v="Twitter for iPhone"/>
    <b v="0"/>
    <s v="1091381824553656321"/>
    <s v="Tweet"/>
    <n v="0"/>
    <n v="0"/>
    <s v="-9.229826,38.691375 _x000a_-9.229826,38.795853 _x000a_-9.090164,38.795853 _x000a_-9.090164,38.691375"/>
    <s v="Portugal"/>
    <s v="PT"/>
    <s v="Lisbon, Portugal"/>
    <s v="c1430b24da8e9229"/>
    <s v="Lisbon"/>
    <s v="city"/>
    <s v="https://api.twitter.com/1.1/geo/id/c1430b24da8e9229.json"/>
    <n v="1"/>
    <s v="19"/>
    <s v="19"/>
    <n v="1"/>
    <n v="8.333333333333334"/>
    <n v="0"/>
    <n v="0"/>
    <n v="0"/>
    <n v="0"/>
    <n v="11"/>
    <n v="91.66666666666667"/>
    <n v="12"/>
  </r>
  <r>
    <s v="digitalspacelab"/>
    <s v="https://pbs.twimg.com/media/DyVd-mMW0AIoerB.jpg"/>
    <m/>
    <m/>
    <m/>
    <m/>
    <m/>
    <m/>
    <m/>
    <m/>
    <s v="No"/>
    <n v="338"/>
    <m/>
    <s v="nodexl"/>
    <x v="0"/>
    <d v="2019-02-02T00:35:11.000"/>
    <s v="RT @JannaJoceli: Experimenting @nodexl to read possible personalized results from Google Play Store #smartdatasprint https://t.co/rdtLPRKYls"/>
    <m/>
    <m/>
    <x v="55"/>
    <s v="https://pbs.twimg.com/media/DyVd-mMW0AIoerB.jpg"/>
    <s v="https://pbs.twimg.com/media/DyVd-mMW0AIoerB.jpg"/>
    <x v="334"/>
    <s v="https://twitter.com/#!/digitalspacelab/status/1091495207730929664"/>
    <m/>
    <m/>
    <s v="1091495207730929664"/>
    <m/>
    <b v="0"/>
    <n v="0"/>
    <s v=""/>
    <b v="0"/>
    <x v="0"/>
    <m/>
    <s v=""/>
    <b v="0"/>
    <n v="1"/>
    <s v="1091381824553656321"/>
    <s v="Twitter Web Client"/>
    <b v="0"/>
    <s v="1091381824553656321"/>
    <s v="Tweet"/>
    <n v="0"/>
    <n v="0"/>
    <m/>
    <m/>
    <m/>
    <m/>
    <m/>
    <m/>
    <m/>
    <m/>
    <n v="1"/>
    <s v="19"/>
    <s v="19"/>
    <n v="1"/>
    <n v="7.142857142857143"/>
    <n v="0"/>
    <n v="0"/>
    <n v="0"/>
    <n v="0"/>
    <n v="13"/>
    <n v="92.85714285714286"/>
    <n v="14"/>
  </r>
  <r>
    <s v="jackcoleman219"/>
    <s v="https://pbs.twimg.com/media/DyVY9y8UcAA11nj.jpg"/>
    <m/>
    <m/>
    <m/>
    <m/>
    <m/>
    <m/>
    <m/>
    <m/>
    <s v="No"/>
    <n v="339"/>
    <m/>
    <s v="insurtech_book"/>
    <x v="0"/>
    <d v="2019-02-01T16:42:58.000"/>
    <s v="Top 10 people to follow on #AI via @nodexl https://t.co/1Ita5pqjcw _x000a__x000a_@ipfconline1 _x000a_@stratorob_x000a_@ronald_vanloon_x000a_@jblefevre60_x000a_@evankirstel_x000a_@mikequindazzi_x000a_@spirosmargaris_x000a_@antgrasso_x000a_@alvinfoo_x000a_@insurtech_book_x000a__x000a_Top hashtags:_x000a_#ai_x000a_#iot_x000a_#bigdata_x000a_#machinelearning_x000a_#block https://t.co/K1rVAchCN3"/>
    <s v="https://nodexlgraphgallery.org/Pages/Graph.aspx?graphID=165004"/>
    <s v="nodexlgraphgallery.org"/>
    <x v="76"/>
    <s v="https://pbs.twimg.com/media/DyVY9y8UcAA11nj.jpg"/>
    <s v="https://pbs.twimg.com/media/DyVY9y8UcAA11nj.jpg"/>
    <x v="335"/>
    <s v="https://twitter.com/#!/jackcoleman219/status/1091376371929014273"/>
    <m/>
    <m/>
    <s v="1091376371929014273"/>
    <m/>
    <b v="0"/>
    <n v="4"/>
    <s v=""/>
    <b v="0"/>
    <x v="0"/>
    <m/>
    <s v=""/>
    <b v="0"/>
    <n v="4"/>
    <s v=""/>
    <s v="Twitter Web Client"/>
    <b v="0"/>
    <s v="1091376371929014273"/>
    <s v="Tweet"/>
    <n v="0"/>
    <n v="0"/>
    <m/>
    <m/>
    <m/>
    <m/>
    <m/>
    <m/>
    <m/>
    <m/>
    <n v="1"/>
    <s v="13"/>
    <s v="13"/>
    <n v="2"/>
    <n v="7.6923076923076925"/>
    <n v="0"/>
    <n v="0"/>
    <n v="0"/>
    <n v="0"/>
    <n v="24"/>
    <n v="92.3076923076923"/>
    <n v="26"/>
  </r>
  <r>
    <s v="clark_robotics"/>
    <s v="https://pbs.twimg.com/media/DyWPtqaVsAA0mmO.jpg"/>
    <m/>
    <m/>
    <m/>
    <m/>
    <m/>
    <m/>
    <m/>
    <m/>
    <s v="No"/>
    <n v="340"/>
    <m/>
    <s v="mikequindazzi"/>
    <x v="0"/>
    <d v="2019-02-01T20:42:10.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WBXMiEyJ4P"/>
    <m/>
    <m/>
    <x v="9"/>
    <s v="https://pbs.twimg.com/media/DyWPtqaVsAA0mmO.jpg"/>
    <s v="https://pbs.twimg.com/media/DyWPtqaVsAA0mmO.jpg"/>
    <x v="336"/>
    <s v="https://twitter.com/#!/clark_robotics/status/1091436567548256256"/>
    <m/>
    <m/>
    <s v="1091436567548256256"/>
    <m/>
    <b v="0"/>
    <n v="2"/>
    <s v=""/>
    <b v="0"/>
    <x v="0"/>
    <m/>
    <s v=""/>
    <b v="0"/>
    <n v="0"/>
    <s v=""/>
    <s v="Twitter Web Client"/>
    <b v="0"/>
    <s v="1091436567548256256"/>
    <s v="Tweet"/>
    <n v="0"/>
    <n v="0"/>
    <m/>
    <m/>
    <m/>
    <m/>
    <m/>
    <m/>
    <m/>
    <m/>
    <n v="1"/>
    <s v="6"/>
    <s v="6"/>
    <n v="0"/>
    <n v="0"/>
    <n v="0"/>
    <n v="0"/>
    <n v="0"/>
    <n v="0"/>
    <n v="29"/>
    <n v="100"/>
    <n v="29"/>
  </r>
  <r>
    <s v="motorcycletwitt"/>
    <s v="https://pbs.twimg.com/media/DyWq67GV4AEATE_.jpg"/>
    <m/>
    <m/>
    <m/>
    <m/>
    <m/>
    <m/>
    <m/>
    <m/>
    <s v="No"/>
    <n v="341"/>
    <m/>
    <s v="mi"/>
    <x v="0"/>
    <d v="2019-02-01T22:41:02.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EnANOkoA4k"/>
    <m/>
    <m/>
    <x v="5"/>
    <s v="https://pbs.twimg.com/media/DyWq67GV4AEATE_.jpg"/>
    <s v="https://pbs.twimg.com/media/DyWq67GV4AEATE_.jpg"/>
    <x v="337"/>
    <s v="https://twitter.com/#!/motorcycletwitt/status/1091466484071579649"/>
    <m/>
    <m/>
    <s v="1091466484071579649"/>
    <m/>
    <b v="0"/>
    <n v="0"/>
    <s v=""/>
    <b v="0"/>
    <x v="0"/>
    <m/>
    <s v=""/>
    <b v="0"/>
    <n v="1"/>
    <s v=""/>
    <s v="Twitter Web Client"/>
    <b v="0"/>
    <s v="1091466484071579649"/>
    <s v="Tweet"/>
    <n v="0"/>
    <n v="0"/>
    <m/>
    <m/>
    <m/>
    <m/>
    <m/>
    <m/>
    <m/>
    <m/>
    <n v="1"/>
    <s v="9"/>
    <s v="9"/>
    <n v="0"/>
    <n v="0"/>
    <n v="0"/>
    <n v="0"/>
    <n v="0"/>
    <n v="0"/>
    <n v="28"/>
    <n v="100"/>
    <n v="28"/>
  </r>
  <r>
    <s v="alison_iot"/>
    <s v="https://pbs.twimg.com/media/DyWrFXZUUAAWq0e.jpg"/>
    <m/>
    <m/>
    <m/>
    <m/>
    <m/>
    <m/>
    <m/>
    <m/>
    <s v="No"/>
    <n v="342"/>
    <m/>
    <s v="mi"/>
    <x v="0"/>
    <d v="2019-02-01T22:41:4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4fMqvrR2WR"/>
    <m/>
    <m/>
    <x v="5"/>
    <s v="https://pbs.twimg.com/media/DyWrFXZUUAAWq0e.jpg"/>
    <s v="https://pbs.twimg.com/media/DyWrFXZUUAAWq0e.jpg"/>
    <x v="338"/>
    <s v="https://twitter.com/#!/alison_iot/status/1091466661272506368"/>
    <m/>
    <m/>
    <s v="1091466661272506368"/>
    <m/>
    <b v="0"/>
    <n v="1"/>
    <s v=""/>
    <b v="0"/>
    <x v="0"/>
    <m/>
    <s v=""/>
    <b v="0"/>
    <n v="2"/>
    <s v=""/>
    <s v="Twitter Web Client"/>
    <b v="0"/>
    <s v="1091466661272506368"/>
    <s v="Tweet"/>
    <n v="0"/>
    <n v="0"/>
    <m/>
    <m/>
    <m/>
    <m/>
    <m/>
    <m/>
    <m/>
    <m/>
    <n v="1"/>
    <s v="2"/>
    <s v="2"/>
    <n v="0"/>
    <n v="0"/>
    <n v="0"/>
    <n v="0"/>
    <n v="0"/>
    <n v="0"/>
    <n v="28"/>
    <n v="100"/>
    <n v="28"/>
  </r>
  <r>
    <s v="pd_mobileapps"/>
    <s v="https://pbs.twimg.com/media/DyXEBmrU0AAkQNG.jpg"/>
    <m/>
    <m/>
    <m/>
    <m/>
    <m/>
    <m/>
    <m/>
    <m/>
    <s v="No"/>
    <n v="343"/>
    <m/>
    <s v="mi"/>
    <x v="0"/>
    <d v="2019-02-02T00:30:43.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30qISKPOBM"/>
    <m/>
    <m/>
    <x v="5"/>
    <s v="https://pbs.twimg.com/media/DyXEBmrU0AAkQNG.jpg"/>
    <s v="https://pbs.twimg.com/media/DyXEBmrU0AAkQNG.jpg"/>
    <x v="339"/>
    <s v="https://twitter.com/#!/pd_mobileapps/status/1091494085045567488"/>
    <m/>
    <m/>
    <s v="1091494085045567488"/>
    <m/>
    <b v="0"/>
    <n v="0"/>
    <s v=""/>
    <b v="0"/>
    <x v="0"/>
    <m/>
    <s v=""/>
    <b v="0"/>
    <n v="2"/>
    <s v=""/>
    <s v="Twitter Web Client"/>
    <b v="0"/>
    <s v="1091494085045567488"/>
    <s v="Tweet"/>
    <n v="0"/>
    <n v="0"/>
    <m/>
    <m/>
    <m/>
    <m/>
    <m/>
    <m/>
    <m/>
    <m/>
    <n v="1"/>
    <s v="12"/>
    <s v="12"/>
    <n v="0"/>
    <n v="0"/>
    <n v="0"/>
    <n v="0"/>
    <n v="0"/>
    <n v="0"/>
    <n v="28"/>
    <n v="100"/>
    <n v="28"/>
  </r>
  <r>
    <s v="hudson_chatbots"/>
    <s v="https://pbs.twimg.com/media/DyXEgweUYAEQM3Z.jpg"/>
    <m/>
    <m/>
    <m/>
    <m/>
    <m/>
    <m/>
    <m/>
    <m/>
    <s v="No"/>
    <n v="344"/>
    <m/>
    <s v="mikequindazzi"/>
    <x v="0"/>
    <d v="2019-02-02T00:32:51.000"/>
    <s v="6 Types of Twitter Social Media Networks [#INFOGRAPHICS] _x000a_by @nodexl |_x000a__x000a_#IoT #InternetOfThings #DigitalMarketing #BigData #Analytics #DataScience #DataScientists #SocialNetworks #RT _x000a__x000a_Cc: @MikeQuindazzi CC @mikequindazzi #BigData #MachineLearning #AI #IoT #infographic #DeepL https://t.co/N2y90vJPeO"/>
    <m/>
    <m/>
    <x v="9"/>
    <s v="https://pbs.twimg.com/media/DyXEgweUYAEQM3Z.jpg"/>
    <s v="https://pbs.twimg.com/media/DyXEgweUYAEQM3Z.jpg"/>
    <x v="340"/>
    <s v="https://twitter.com/#!/hudson_chatbots/status/1091494621606100992"/>
    <m/>
    <m/>
    <s v="1091494621606100992"/>
    <m/>
    <b v="0"/>
    <n v="0"/>
    <s v=""/>
    <b v="0"/>
    <x v="0"/>
    <m/>
    <s v=""/>
    <b v="0"/>
    <n v="1"/>
    <s v=""/>
    <s v="Twitter Web Client"/>
    <b v="0"/>
    <s v="1091494621606100992"/>
    <s v="Tweet"/>
    <n v="0"/>
    <n v="0"/>
    <m/>
    <m/>
    <m/>
    <m/>
    <m/>
    <m/>
    <m/>
    <m/>
    <n v="1"/>
    <s v="1"/>
    <s v="1"/>
    <n v="0"/>
    <n v="0"/>
    <n v="0"/>
    <n v="0"/>
    <n v="0"/>
    <n v="0"/>
    <n v="29"/>
    <n v="100"/>
    <n v="29"/>
  </r>
  <r>
    <s v="hudson_chatbots"/>
    <s v="https://pbs.twimg.com/media/DyZm4jIU0AAjj24.jpg"/>
    <m/>
    <m/>
    <m/>
    <m/>
    <m/>
    <m/>
    <m/>
    <m/>
    <s v="No"/>
    <n v="345"/>
    <m/>
    <s v="mi"/>
    <x v="0"/>
    <d v="2019-02-02T12:22:05.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HI4UDqVRKJ"/>
    <m/>
    <m/>
    <x v="5"/>
    <s v="https://pbs.twimg.com/media/DyZm4jIU0AAjj24.jpg"/>
    <s v="https://pbs.twimg.com/media/DyZm4jIU0AAjj24.jpg"/>
    <x v="341"/>
    <s v="https://twitter.com/#!/hudson_chatbots/status/1091673107394322432"/>
    <m/>
    <m/>
    <s v="1091673107394322432"/>
    <m/>
    <b v="0"/>
    <n v="7"/>
    <s v=""/>
    <b v="0"/>
    <x v="0"/>
    <m/>
    <s v=""/>
    <b v="0"/>
    <n v="2"/>
    <s v=""/>
    <s v="Twitter Web Client"/>
    <b v="0"/>
    <s v="1091673107394322432"/>
    <s v="Retweet"/>
    <n v="0"/>
    <n v="0"/>
    <m/>
    <m/>
    <m/>
    <m/>
    <m/>
    <m/>
    <m/>
    <m/>
    <n v="1"/>
    <s v="1"/>
    <s v="1"/>
    <n v="0"/>
    <n v="0"/>
    <n v="0"/>
    <n v="0"/>
    <n v="0"/>
    <n v="0"/>
    <n v="28"/>
    <n v="100"/>
    <n v="28"/>
  </r>
  <r>
    <s v="bigdata_joe"/>
    <s v="https://pbs.twimg.com/media/DyZqlnYVsAAH5bv.jpg"/>
    <m/>
    <m/>
    <m/>
    <m/>
    <m/>
    <m/>
    <m/>
    <m/>
    <s v="No"/>
    <n v="346"/>
    <m/>
    <s v="mikequindazzi"/>
    <x v="0"/>
    <d v="2019-02-02T12:38:27.000"/>
    <s v="Social network analysis is the process of investigating social structures through the use of networks and graph theory &amp;gt;&amp;gt; @nodexl via @MikeQuindazzi &amp;gt;&amp;gt; #DigitalMarketing #IoT #BigData #DataAnalytics #DataViz #DataScience #Influencer #Infographic &amp;gt;&amp;gt; https://t.co/N0Xqlbm9Iv #smm https://t.co/5umOGWkvj2"/>
    <s v="http://nodexlgraphgallery.org/Pages/Graph.aspx?graphID=138241&amp;utm_content=buffer00ebb&amp;utm_medium=social&amp;utm_source=twitter.com&amp;utm_campaign=buffer"/>
    <s v="nodexlgraphgallery.org"/>
    <x v="18"/>
    <s v="https://pbs.twimg.com/media/DyZqlnYVsAAH5bv.jpg"/>
    <s v="https://pbs.twimg.com/media/DyZqlnYVsAAH5bv.jpg"/>
    <x v="342"/>
    <s v="https://twitter.com/#!/bigdata_joe/status/1091677223197859840"/>
    <m/>
    <m/>
    <s v="1091677223197859840"/>
    <m/>
    <b v="0"/>
    <n v="12"/>
    <s v=""/>
    <b v="0"/>
    <x v="0"/>
    <m/>
    <s v=""/>
    <b v="0"/>
    <n v="6"/>
    <s v=""/>
    <s v="Twitter Web Client"/>
    <b v="0"/>
    <s v="1091677223197859840"/>
    <s v="Retweet"/>
    <n v="0"/>
    <n v="0"/>
    <m/>
    <m/>
    <m/>
    <m/>
    <m/>
    <m/>
    <m/>
    <m/>
    <n v="1"/>
    <s v="4"/>
    <s v="4"/>
    <n v="0"/>
    <n v="0"/>
    <n v="0"/>
    <n v="0"/>
    <n v="0"/>
    <n v="0"/>
    <n v="36"/>
    <n v="100"/>
    <n v="36"/>
  </r>
  <r>
    <s v="alison_iot"/>
    <s v="https://pbs.twimg.com/media/DyZsYF8UYAEeCDY.jpg"/>
    <m/>
    <m/>
    <m/>
    <m/>
    <m/>
    <m/>
    <m/>
    <m/>
    <s v="No"/>
    <n v="347"/>
    <m/>
    <s v="mi"/>
    <x v="0"/>
    <d v="2019-02-02T12:46:16.000"/>
    <s v="6 Types of #Twitter #SocialMedia Networks [#INFOGRAPHICS] _x000a_by @nodexl _x000a__x000a_#InternetOfThings #DigitalMarketing #Analytics #DataScience #tech #startups #DataScientists #SocialNetworks #RT _x000a__x000a_Cc: @MikeQuindazzi @ravikikan @Fisher85M #DeepLearning #IoT #BigData #infographic MT: @mi https://t.co/pefj5Y0kSx"/>
    <m/>
    <m/>
    <x v="5"/>
    <s v="https://pbs.twimg.com/media/DyZsYF8UYAEeCDY.jpg"/>
    <s v="https://pbs.twimg.com/media/DyZsYF8UYAEeCDY.jpg"/>
    <x v="343"/>
    <s v="https://twitter.com/#!/alison_iot/status/1091679191785824256"/>
    <m/>
    <m/>
    <s v="1091679191785824256"/>
    <m/>
    <b v="0"/>
    <n v="6"/>
    <s v=""/>
    <b v="0"/>
    <x v="0"/>
    <m/>
    <s v=""/>
    <b v="0"/>
    <n v="2"/>
    <s v=""/>
    <s v="Twitter Web Client"/>
    <b v="0"/>
    <s v="1091679191785824256"/>
    <s v="Retweet"/>
    <n v="0"/>
    <n v="0"/>
    <m/>
    <m/>
    <m/>
    <m/>
    <m/>
    <m/>
    <m/>
    <m/>
    <n v="1"/>
    <s v="2"/>
    <s v="2"/>
    <n v="0"/>
    <n v="0"/>
    <n v="0"/>
    <n v="0"/>
    <n v="0"/>
    <n v="0"/>
    <n v="28"/>
    <n v="100"/>
    <n v="28"/>
  </r>
  <r>
    <s v="combat_cyber"/>
    <s v="https://pbs.twimg.com/tweet_video_thumb/DxuplR0WoAAzfa5.jpg"/>
    <m/>
    <m/>
    <m/>
    <m/>
    <m/>
    <m/>
    <m/>
    <m/>
    <s v="No"/>
    <n v="348"/>
    <m/>
    <s v="mi"/>
    <x v="0"/>
    <d v="2019-01-25T04:10:09.000"/>
    <s v="@hudson_chatbots @Social_Molly @nodexl @MikeQuindazzi @ravikikan @Fisher85M @mi https://t.co/9hvubisRnN"/>
    <m/>
    <m/>
    <x v="0"/>
    <s v="https://pbs.twimg.com/tweet_video_thumb/DxuplR0WoAAzfa5.jpg"/>
    <s v="https://pbs.twimg.com/tweet_video_thumb/DxuplR0WoAAzfa5.jpg"/>
    <x v="344"/>
    <s v="https://twitter.com/#!/combat_cyber/status/1088650203614330887"/>
    <m/>
    <m/>
    <s v="1088650203614330887"/>
    <s v="1088625399297241088"/>
    <b v="0"/>
    <n v="0"/>
    <s v="974140999118319616"/>
    <b v="0"/>
    <x v="5"/>
    <m/>
    <s v=""/>
    <b v="0"/>
    <n v="0"/>
    <s v=""/>
    <s v="Twitter for iPhone"/>
    <b v="0"/>
    <s v="1088625399297241088"/>
    <s v="Tweet"/>
    <n v="0"/>
    <n v="0"/>
    <m/>
    <m/>
    <m/>
    <m/>
    <m/>
    <m/>
    <m/>
    <m/>
    <n v="1"/>
    <s v="25"/>
    <s v="25"/>
    <n v="0"/>
    <n v="0"/>
    <n v="0"/>
    <n v="0"/>
    <n v="0"/>
    <n v="0"/>
    <n v="7"/>
    <n v="100"/>
    <n v="7"/>
  </r>
  <r>
    <s v="startupshireme"/>
    <s v="https://pbs.twimg.com/tweet_video_thumb/DxuplR0WoAAzfa5.jpg"/>
    <m/>
    <m/>
    <m/>
    <m/>
    <m/>
    <m/>
    <m/>
    <m/>
    <s v="No"/>
    <n v="349"/>
    <m/>
    <s v="combat_cyber"/>
    <x v="0"/>
    <d v="2019-01-25T05:12:16.000"/>
    <s v="RT @Combat_Cyber: @hudson_chatbots @Social_Molly @nodexl @MikeQuindazzi @ravikikan @Fisher85M @mi https://t.co/oQIzUo7ZNS"/>
    <m/>
    <m/>
    <x v="0"/>
    <s v="https://pbs.twimg.com/tweet_video_thumb/DxuplR0WoAAzfa5.jpg"/>
    <s v="https://pbs.twimg.com/tweet_video_thumb/DxuplR0WoAAzfa5.jpg"/>
    <x v="345"/>
    <s v="https://twitter.com/#!/startupshireme/status/1088665837509193728"/>
    <m/>
    <m/>
    <s v="1088665837509193728"/>
    <m/>
    <b v="0"/>
    <n v="0"/>
    <s v=""/>
    <b v="0"/>
    <x v="5"/>
    <m/>
    <s v=""/>
    <b v="0"/>
    <n v="0"/>
    <s v=""/>
    <s v="IFTTT"/>
    <b v="0"/>
    <s v="1088665837509193728"/>
    <s v="Tweet"/>
    <n v="0"/>
    <n v="0"/>
    <m/>
    <m/>
    <m/>
    <m/>
    <m/>
    <m/>
    <m/>
    <m/>
    <n v="1"/>
    <s v="25"/>
    <s v="25"/>
    <n v="0"/>
    <n v="0"/>
    <n v="0"/>
    <n v="0"/>
    <n v="0"/>
    <n v="0"/>
    <n v="9"/>
    <n v="100"/>
    <n v="9"/>
  </r>
  <r>
    <s v="ianknowlson"/>
    <s v="https://pbs.twimg.com/tweet_video_thumb/DykvjJFWoAAqJTE.jpg"/>
    <m/>
    <m/>
    <m/>
    <m/>
    <m/>
    <m/>
    <m/>
    <m/>
    <s v="No"/>
    <n v="350"/>
    <m/>
    <s v="meghanmbiro"/>
    <x v="0"/>
    <d v="2019-02-04T16:15:42.000"/>
    <s v="@JBarbosaPR @Onalytica @nodexl @antgrasso @TamaraMcCleary @imoyse @Taz_Onalytica @ahmedjr_16 @HansLak @HaroldSinnott @HansMichielscom @Tiffani_Bova @TopCyberNews @MeghanMBiro Thanks Jan - #proud and humbled to be in such esteemed company https://t.co/umwTpGAmuH"/>
    <m/>
    <m/>
    <x v="77"/>
    <s v="https://pbs.twimg.com/tweet_video_thumb/DykvjJFWoAAqJTE.jpg"/>
    <s v="https://pbs.twimg.com/tweet_video_thumb/DykvjJFWoAAqJTE.jpg"/>
    <x v="346"/>
    <s v="https://twitter.com/#!/ianknowlson/status/1092456672952504320"/>
    <m/>
    <m/>
    <s v="1092456672952504320"/>
    <s v="1080568321668460553"/>
    <b v="0"/>
    <n v="3"/>
    <s v="3166017158"/>
    <b v="0"/>
    <x v="0"/>
    <m/>
    <s v=""/>
    <b v="0"/>
    <n v="1"/>
    <s v=""/>
    <s v="Twitter Web Client"/>
    <b v="0"/>
    <s v="1080568321668460553"/>
    <s v="Tweet"/>
    <n v="0"/>
    <n v="0"/>
    <m/>
    <m/>
    <m/>
    <m/>
    <m/>
    <m/>
    <m/>
    <m/>
    <n v="1"/>
    <s v="31"/>
    <s v="31"/>
    <n v="1"/>
    <n v="4"/>
    <n v="0"/>
    <n v="0"/>
    <n v="0"/>
    <n v="0"/>
    <n v="24"/>
    <n v="96"/>
    <n v="25"/>
  </r>
  <r>
    <s v="archonsec"/>
    <s v="https://pbs.twimg.com/tweet_video_thumb/Dyq38lzXQAAhI0m.jpg"/>
    <m/>
    <m/>
    <m/>
    <m/>
    <m/>
    <m/>
    <m/>
    <m/>
    <s v="No"/>
    <n v="351"/>
    <m/>
    <s v="andrewincontact"/>
    <x v="0"/>
    <d v="2019-02-05T20:50:09.000"/>
    <s v="@JBarbosaPR @nodexl @MarshaCollier @hm_custserv @billquiseng @ipfconline1 @Forbes @drnatalie @Hyken @nytimes @AndrewinContact Jan @JBarbosaPR https://t.co/kNgZA4AAdu"/>
    <m/>
    <m/>
    <x v="0"/>
    <s v="https://pbs.twimg.com/tweet_video_thumb/Dyq38lzXQAAhI0m.jpg"/>
    <s v="https://pbs.twimg.com/tweet_video_thumb/Dyq38lzXQAAhI0m.jpg"/>
    <x v="347"/>
    <s v="https://twitter.com/#!/archonsec/status/1092888128338182145"/>
    <m/>
    <m/>
    <s v="1092888128338182145"/>
    <s v="1092794141518499842"/>
    <b v="0"/>
    <n v="2"/>
    <s v="3166017158"/>
    <b v="0"/>
    <x v="5"/>
    <m/>
    <s v=""/>
    <b v="0"/>
    <n v="0"/>
    <s v=""/>
    <s v="Twitter for iPhone"/>
    <b v="0"/>
    <s v="1092794141518499842"/>
    <s v="Tweet"/>
    <n v="0"/>
    <n v="0"/>
    <m/>
    <m/>
    <m/>
    <m/>
    <m/>
    <m/>
    <m/>
    <m/>
    <n v="1"/>
    <s v="30"/>
    <s v="30"/>
    <n v="0"/>
    <n v="0"/>
    <n v="0"/>
    <n v="0"/>
    <n v="0"/>
    <n v="0"/>
    <n v="13"/>
    <n v="100"/>
    <n v="13"/>
  </r>
  <r>
    <s v="jbarbosapr"/>
    <s v="https://pbs.twimg.com/tweet_video_thumb/Dyqx80nWoAIrk63.jpg"/>
    <m/>
    <m/>
    <m/>
    <m/>
    <m/>
    <m/>
    <m/>
    <m/>
    <s v="No"/>
    <n v="352"/>
    <m/>
    <s v="andrewincontact"/>
    <x v="0"/>
    <d v="2019-02-05T20:23:54.000"/>
    <s v="@MarshaCollier @nodexl @hm_custserv @billquiseng @archonsec @ipfconline1 @Forbes @drnatalie @Hyken @nytimes @AndrewinContact https://t.co/cvXq0oXxqd"/>
    <m/>
    <m/>
    <x v="0"/>
    <s v="https://pbs.twimg.com/tweet_video_thumb/Dyqx80nWoAIrk63.jpg"/>
    <s v="https://pbs.twimg.com/tweet_video_thumb/Dyqx80nWoAIrk63.jpg"/>
    <x v="348"/>
    <s v="https://twitter.com/#!/jbarbosapr/status/1092881524708593664"/>
    <m/>
    <m/>
    <s v="1092881524708593664"/>
    <s v="1092881259926249472"/>
    <b v="0"/>
    <n v="2"/>
    <s v="14262772"/>
    <b v="0"/>
    <x v="5"/>
    <m/>
    <s v=""/>
    <b v="0"/>
    <n v="0"/>
    <s v=""/>
    <s v="Twitter Web Client"/>
    <b v="0"/>
    <s v="1092881259926249472"/>
    <s v="Tweet"/>
    <n v="0"/>
    <n v="0"/>
    <m/>
    <m/>
    <m/>
    <m/>
    <m/>
    <m/>
    <m/>
    <m/>
    <n v="1"/>
    <s v="17"/>
    <s v="17"/>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3">
    <field x="65"/>
    <field x="64"/>
    <field x="22"/>
  </rowFields>
  <rowItems count="54">
    <i>
      <x v="1"/>
    </i>
    <i r="1">
      <x v="3"/>
    </i>
    <i r="2">
      <x v="70"/>
    </i>
    <i r="1">
      <x v="11"/>
    </i>
    <i r="2">
      <x v="330"/>
    </i>
    <i>
      <x v="2"/>
    </i>
    <i r="1">
      <x v="8"/>
    </i>
    <i r="2">
      <x v="236"/>
    </i>
    <i r="1">
      <x v="9"/>
    </i>
    <i r="2">
      <x v="263"/>
    </i>
    <i r="1">
      <x v="11"/>
    </i>
    <i r="2">
      <x v="307"/>
    </i>
    <i r="1">
      <x v="12"/>
    </i>
    <i r="2">
      <x v="361"/>
    </i>
    <i r="2">
      <x v="362"/>
    </i>
    <i r="2">
      <x v="365"/>
    </i>
    <i r="2">
      <x v="366"/>
    </i>
    <i>
      <x v="3"/>
    </i>
    <i r="1">
      <x v="1"/>
    </i>
    <i r="2">
      <x v="1"/>
    </i>
    <i r="2">
      <x v="2"/>
    </i>
    <i r="2">
      <x v="4"/>
    </i>
    <i r="2">
      <x v="5"/>
    </i>
    <i r="2">
      <x v="7"/>
    </i>
    <i r="2">
      <x v="8"/>
    </i>
    <i r="2">
      <x v="9"/>
    </i>
    <i r="2">
      <x v="10"/>
    </i>
    <i r="2">
      <x v="12"/>
    </i>
    <i r="2">
      <x v="13"/>
    </i>
    <i r="2">
      <x v="14"/>
    </i>
    <i r="2">
      <x v="15"/>
    </i>
    <i r="2">
      <x v="16"/>
    </i>
    <i r="2">
      <x v="17"/>
    </i>
    <i r="2">
      <x v="18"/>
    </i>
    <i r="2">
      <x v="19"/>
    </i>
    <i r="2">
      <x v="20"/>
    </i>
    <i r="2">
      <x v="21"/>
    </i>
    <i r="2">
      <x v="22"/>
    </i>
    <i r="2">
      <x v="23"/>
    </i>
    <i r="2">
      <x v="24"/>
    </i>
    <i r="2">
      <x v="25"/>
    </i>
    <i r="2">
      <x v="26"/>
    </i>
    <i r="2">
      <x v="27"/>
    </i>
    <i r="2">
      <x v="28"/>
    </i>
    <i r="2">
      <x v="29"/>
    </i>
    <i r="2">
      <x v="30"/>
    </i>
    <i r="2">
      <x v="31"/>
    </i>
    <i r="1">
      <x v="2"/>
    </i>
    <i r="2">
      <x v="32"/>
    </i>
    <i r="2">
      <x v="33"/>
    </i>
    <i r="2">
      <x v="34"/>
    </i>
    <i r="2">
      <x v="35"/>
    </i>
    <i r="2">
      <x v="3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937147625">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937147625">
      <items count="78">
        <i x="48" s="1"/>
        <i x="76" s="1"/>
        <i x="38" s="1"/>
        <i x="61" s="1"/>
        <i x="4" s="1"/>
        <i x="64" s="1"/>
        <i x="42" s="1"/>
        <i x="71" s="1"/>
        <i x="39" s="1"/>
        <i x="36" s="1"/>
        <i x="25" s="1"/>
        <i x="59" s="1"/>
        <i x="45" s="1"/>
        <i x="70" s="1"/>
        <i x="30" s="1"/>
        <i x="44" s="1"/>
        <i x="17" s="1"/>
        <i x="10" s="1"/>
        <i x="11" s="1"/>
        <i x="18" s="1"/>
        <i x="58" s="1"/>
        <i x="37" s="1"/>
        <i x="74" s="1"/>
        <i x="75" s="1"/>
        <i x="34" s="1"/>
        <i x="22" s="1"/>
        <i x="51" s="1"/>
        <i x="8" s="1"/>
        <i x="62" s="1"/>
        <i x="73" s="1"/>
        <i x="2" s="1"/>
        <i x="24" s="1"/>
        <i x="12" s="1"/>
        <i x="67" s="1"/>
        <i x="1" s="1"/>
        <i x="26" s="1"/>
        <i x="60" s="1"/>
        <i x="35" s="1"/>
        <i x="3" s="1"/>
        <i x="47" s="1"/>
        <i x="16" s="1"/>
        <i x="27" s="1"/>
        <i x="69" s="1"/>
        <i x="15" s="1"/>
        <i x="50" s="1"/>
        <i x="19" s="1"/>
        <i x="9" s="1"/>
        <i x="43" s="1"/>
        <i x="13" s="1"/>
        <i x="21" s="1"/>
        <i x="7" s="1"/>
        <i x="72" s="1"/>
        <i x="40" s="1"/>
        <i x="68" s="1"/>
        <i x="53" s="1"/>
        <i x="41" s="1"/>
        <i x="77" s="1"/>
        <i x="29" s="1"/>
        <i x="28" s="1"/>
        <i x="46" s="1"/>
        <i x="55" s="1"/>
        <i x="54" s="1"/>
        <i x="49" s="1"/>
        <i x="23" s="1"/>
        <i x="33" s="1"/>
        <i x="57" s="1"/>
        <i x="52" s="1"/>
        <i x="63" s="1"/>
        <i x="32" s="1"/>
        <i x="20" s="1"/>
        <i x="65" s="1"/>
        <i x="66" s="1"/>
        <i x="6" s="1"/>
        <i x="31" s="1"/>
        <i x="5" s="1"/>
        <i x="56" s="1"/>
        <i x="14"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Language" sourceName="Language">
  <pivotTables>
    <pivotTable tabId="14" name="TimeSeries"/>
  </pivotTables>
  <data>
    <tabular pivotCacheId="937147625">
      <items count="6">
        <i x="1" s="1"/>
        <i x="4" s="1"/>
        <i x="0" s="1"/>
        <i x="3" s="1"/>
        <i x="2"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 name="Language" cache="Slicer_Language" caption="Language" rowHeight="241300"/>
</slicers>
</file>

<file path=xl/tables/table1.xml><?xml version="1.0" encoding="utf-8"?>
<table xmlns="http://schemas.openxmlformats.org/spreadsheetml/2006/main" id="1" name="Edges" displayName="Edges" ref="A2:BL352" totalsRowShown="0" headerRowDxfId="492" dataDxfId="456">
  <autoFilter ref="A2:BL352"/>
  <tableColumns count="64">
    <tableColumn id="1" name="Vertex 1" dataDxfId="441"/>
    <tableColumn id="2" name="Vertex 2" dataDxfId="372"/>
    <tableColumn id="3" name="Color" dataDxfId="440"/>
    <tableColumn id="4" name="Width" dataDxfId="465"/>
    <tableColumn id="11" name="Style" dataDxfId="464"/>
    <tableColumn id="5" name="Opacity" dataDxfId="463"/>
    <tableColumn id="6" name="Visibility" dataDxfId="462"/>
    <tableColumn id="10" name="Label" dataDxfId="461"/>
    <tableColumn id="12" name="Label Text Color" dataDxfId="460"/>
    <tableColumn id="13" name="Label Font Size" dataDxfId="459"/>
    <tableColumn id="14" name="Reciprocated?" dataDxfId="306"/>
    <tableColumn id="7" name="ID" dataDxfId="458"/>
    <tableColumn id="9" name="Dynamic Filter" dataDxfId="457"/>
    <tableColumn id="8" name="V2" dataDxfId="373"/>
    <tableColumn id="15" name="Relationship" dataDxfId="439"/>
    <tableColumn id="16" name="Relationship Date (UTC)" dataDxfId="438"/>
    <tableColumn id="17" name="Tweet" dataDxfId="437"/>
    <tableColumn id="18" name="URLs in Tweet" dataDxfId="436"/>
    <tableColumn id="19" name="Domains in Tweet" dataDxfId="435"/>
    <tableColumn id="20" name="Hashtags in Tweet" dataDxfId="434"/>
    <tableColumn id="21" name="Media in Tweet" dataDxfId="433"/>
    <tableColumn id="22" name="Tweet Image File" dataDxfId="432"/>
    <tableColumn id="23" name="Tweet Date (UTC)" dataDxfId="431"/>
    <tableColumn id="24" name="Twitter Page for Tweet" dataDxfId="430"/>
    <tableColumn id="25" name="Latitude" dataDxfId="429"/>
    <tableColumn id="26" name="Longitude" dataDxfId="428"/>
    <tableColumn id="27" name="Imported ID" dataDxfId="427"/>
    <tableColumn id="28" name="In-Reply-To Tweet ID" dataDxfId="426"/>
    <tableColumn id="29" name="Favorited" dataDxfId="425"/>
    <tableColumn id="30" name="Favorite Count" dataDxfId="424"/>
    <tableColumn id="31" name="In-Reply-To User ID" dataDxfId="423"/>
    <tableColumn id="32" name="Is Quote Status" dataDxfId="422"/>
    <tableColumn id="33" name="Language" dataDxfId="421"/>
    <tableColumn id="34" name="Possibly Sensitive" dataDxfId="420"/>
    <tableColumn id="35" name="Quoted Status ID" dataDxfId="419"/>
    <tableColumn id="36" name="Retweeted" dataDxfId="418"/>
    <tableColumn id="37" name="Retweet Count" dataDxfId="417"/>
    <tableColumn id="38" name="Retweet ID" dataDxfId="416"/>
    <tableColumn id="39" name="Source" dataDxfId="415"/>
    <tableColumn id="40" name="Truncated" dataDxfId="414"/>
    <tableColumn id="41" name="Unified Twitter ID" dataDxfId="413"/>
    <tableColumn id="42" name="Imported Tweet Type" dataDxfId="412"/>
    <tableColumn id="43" name="Added By Extended Analysis" dataDxfId="411"/>
    <tableColumn id="44" name="Corrected By Extended Analysis" dataDxfId="410"/>
    <tableColumn id="45" name="Place Bounding Box" dataDxfId="409"/>
    <tableColumn id="46" name="Place Country" dataDxfId="408"/>
    <tableColumn id="47" name="Place Country Code" dataDxfId="407"/>
    <tableColumn id="48" name="Place Full Name" dataDxfId="406"/>
    <tableColumn id="49" name="Place ID" dataDxfId="405"/>
    <tableColumn id="50" name="Place Name" dataDxfId="404"/>
    <tableColumn id="51" name="Place Type" dataDxfId="403"/>
    <tableColumn id="52" name="Place URL" dataDxfId="402"/>
    <tableColumn id="55" name="Edge Weight"/>
    <tableColumn id="56" name="Vertex 1 Group" dataDxfId="363">
      <calculatedColumnFormula>REPLACE(INDEX(GroupVertices[Group], MATCH(Edges[[#This Row],[Vertex 1]],GroupVertices[Vertex],0)),1,1,"")</calculatedColumnFormula>
    </tableColumn>
    <tableColumn id="57" name="Vertex 2 Group" dataDxfId="332">
      <calculatedColumnFormula>REPLACE(INDEX(GroupVertices[Group], MATCH(Edges[[#This Row],[Vertex 2]],GroupVertices[Vertex],0)),1,1,"")</calculatedColumnFormula>
    </tableColumn>
    <tableColumn id="58" name="Sentiment List #1: Positive Word Count" dataDxfId="331"/>
    <tableColumn id="59" name="Sentiment List #1: Positive Word Percentage (%)" dataDxfId="330"/>
    <tableColumn id="60" name="Sentiment List #2: Negative Word Count" dataDxfId="329"/>
    <tableColumn id="61" name="Sentiment List #2: Negative Word Percentage (%)" dataDxfId="328"/>
    <tableColumn id="62" name="Sentiment List #3: Your list of keywords Word Count" dataDxfId="327"/>
    <tableColumn id="63" name="Sentiment List #3: Your list of keywords Word Percentage (%)" dataDxfId="326"/>
    <tableColumn id="64" name="Non-categorized Word Count" dataDxfId="325"/>
    <tableColumn id="65" name="Non-categorized Word Percentage (%)" dataDxfId="324"/>
    <tableColumn id="66" name="Edge Content Word Count" dataDxfId="32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6" totalsRowShown="0" headerRowDxfId="362" dataDxfId="361">
  <autoFilter ref="A2:C56"/>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Words" displayName="Words" ref="A1:G1166" totalsRowShown="0" headerRowDxfId="355" dataDxfId="354">
  <autoFilter ref="A1:G1166"/>
  <tableColumns count="7">
    <tableColumn id="1" name="Word" dataDxfId="353"/>
    <tableColumn id="2" name="Count" dataDxfId="352"/>
    <tableColumn id="3" name="Salience" dataDxfId="351"/>
    <tableColumn id="4" name="Group" dataDxfId="350"/>
    <tableColumn id="5" name="Word on Sentiment List #1: Positive" dataDxfId="349"/>
    <tableColumn id="6" name="Word on Sentiment List #2: Negative" dataDxfId="348"/>
    <tableColumn id="7" name="Word on Sentiment List #3: Your list of keywords" dataDxfId="347"/>
  </tableColumns>
  <tableStyleInfo name="NodeXL Table" showFirstColumn="0" showLastColumn="0" showRowStripes="1" showColumnStripes="0"/>
</table>
</file>

<file path=xl/tables/table13.xml><?xml version="1.0" encoding="utf-8"?>
<table xmlns="http://schemas.openxmlformats.org/spreadsheetml/2006/main" id="12" name="WordPairs" displayName="WordPairs" ref="A1:L1420" totalsRowShown="0" headerRowDxfId="346" dataDxfId="345">
  <autoFilter ref="A1:L1420"/>
  <tableColumns count="12">
    <tableColumn id="1" name="Word 1" dataDxfId="344"/>
    <tableColumn id="2" name="Word 2" dataDxfId="343"/>
    <tableColumn id="3" name="Count" dataDxfId="342"/>
    <tableColumn id="4" name="Salience" dataDxfId="341"/>
    <tableColumn id="5" name="Mutual Information" dataDxfId="340"/>
    <tableColumn id="6" name="Group" dataDxfId="339"/>
    <tableColumn id="7" name="Word1 on Sentiment List #1: Positive" dataDxfId="338"/>
    <tableColumn id="8" name="Word1 on Sentiment List #2: Negative" dataDxfId="337"/>
    <tableColumn id="9" name="Word1 on Sentiment List #3: Your list of keywords" dataDxfId="336"/>
    <tableColumn id="10" name="Word2 on Sentiment List #1: Positive" dataDxfId="335"/>
    <tableColumn id="11" name="Word2 on Sentiment List #2: Negative" dataDxfId="334"/>
    <tableColumn id="12" name="Word2 on Sentiment List #3: Your list of keywords" dataDxfId="333"/>
  </tableColumns>
  <tableStyleInfo name="NodeXL Table" showFirstColumn="0" showLastColumn="0" showRowStripes="1" showColumnStripes="0"/>
</table>
</file>

<file path=xl/tables/table14.xml><?xml version="1.0" encoding="utf-8"?>
<table xmlns="http://schemas.openxmlformats.org/spreadsheetml/2006/main" id="13" name="TopItems_1" displayName="TopItems_1" ref="A1:B11" totalsRowShown="0" headerRowDxfId="280" dataDxfId="279">
  <autoFilter ref="A1:B11"/>
  <tableColumns count="2">
    <tableColumn id="1" name="Top 10 Vertices, Ranked by Betweenness Centrality" dataDxfId="278"/>
    <tableColumn id="2" name="Betweenness Centrality" dataDxfId="277"/>
  </tableColumns>
  <tableStyleInfo name="NodeXL Table" showFirstColumn="0" showLastColumn="0" showRowStripes="1" showColumnStripes="0"/>
</table>
</file>

<file path=xl/tables/table15.xml><?xml version="1.0" encoding="utf-8"?>
<table xmlns="http://schemas.openxmlformats.org/spreadsheetml/2006/main" id="23" name="Edges24" displayName="Edges24" ref="A2:BL352" totalsRowShown="0" headerRowDxfId="64" dataDxfId="63">
  <autoFilter ref="A2:BL352"/>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V2"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5" name="Edge Weight"/>
    <tableColumn id="56" name="Vertex 1 Group" dataDxfId="10">
      <calculatedColumnFormula>REPLACE(INDEX(GroupVertices[Group], MATCH(Edges24[[#This Row],[Vertex 1]],GroupVertices[Vertex],0)),1,1,"")</calculatedColumnFormula>
    </tableColumn>
    <tableColumn id="57" name="Vertex 2 Group" dataDxfId="9">
      <calculatedColumnFormula>REPLACE(INDEX(GroupVertices[Group], MATCH(Edges24[[#This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Your list of keywords Word Count" dataDxfId="4"/>
    <tableColumn id="63" name="Sentiment List #3: Your list of keywords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6.xml><?xml version="1.0" encoding="utf-8"?>
<table xmlns="http://schemas.openxmlformats.org/spreadsheetml/2006/main" id="14" name="NetworkTopItems_1" displayName="NetworkTopItems_1" ref="A1:V11" totalsRowShown="0" headerRowDxfId="276" dataDxfId="275">
  <autoFilter ref="A1:V11"/>
  <tableColumns count="22">
    <tableColumn id="1" name="Top URLs in Tweet in Entire Graph" dataDxfId="274"/>
    <tableColumn id="2" name="Entire Graph Count" dataDxfId="273"/>
    <tableColumn id="3" name="Top URLs in Tweet in G1" dataDxfId="272"/>
    <tableColumn id="4" name="G1 Count" dataDxfId="271"/>
    <tableColumn id="5" name="Top URLs in Tweet in G2" dataDxfId="270"/>
    <tableColumn id="6" name="G2 Count" dataDxfId="269"/>
    <tableColumn id="7" name="Top URLs in Tweet in G3" dataDxfId="268"/>
    <tableColumn id="8" name="G3 Count" dataDxfId="267"/>
    <tableColumn id="9" name="Top URLs in Tweet in G4" dataDxfId="266"/>
    <tableColumn id="10" name="G4 Count" dataDxfId="265"/>
    <tableColumn id="11" name="Top URLs in Tweet in G5" dataDxfId="264"/>
    <tableColumn id="12" name="G5 Count" dataDxfId="263"/>
    <tableColumn id="13" name="Top URLs in Tweet in G6" dataDxfId="262"/>
    <tableColumn id="14" name="G6 Count" dataDxfId="261"/>
    <tableColumn id="15" name="Top URLs in Tweet in G7" dataDxfId="260"/>
    <tableColumn id="16" name="G7 Count" dataDxfId="259"/>
    <tableColumn id="17" name="Top URLs in Tweet in G8" dataDxfId="258"/>
    <tableColumn id="18" name="G8 Count" dataDxfId="257"/>
    <tableColumn id="19" name="Top URLs in Tweet in G9" dataDxfId="256"/>
    <tableColumn id="20" name="G9 Count" dataDxfId="255"/>
    <tableColumn id="21" name="Top URLs in Tweet in G10" dataDxfId="254"/>
    <tableColumn id="22" name="G10 Count" dataDxfId="253"/>
  </tableColumns>
  <tableStyleInfo name="NodeXL Table" showFirstColumn="0" showLastColumn="0" showRowStripes="1" showColumnStripes="0"/>
</table>
</file>

<file path=xl/tables/table17.xml><?xml version="1.0" encoding="utf-8"?>
<table xmlns="http://schemas.openxmlformats.org/spreadsheetml/2006/main" id="16" name="NetworkTopItems_2" displayName="NetworkTopItems_2" ref="A14:V24" totalsRowShown="0" headerRowDxfId="251" dataDxfId="250">
  <autoFilter ref="A14:V24"/>
  <tableColumns count="22">
    <tableColumn id="1" name="Top Domains in Tweet in Entire Graph" dataDxfId="249"/>
    <tableColumn id="2" name="Entire Graph Count" dataDxfId="248"/>
    <tableColumn id="3" name="Top Domains in Tweet in G1" dataDxfId="247"/>
    <tableColumn id="4" name="G1 Count" dataDxfId="246"/>
    <tableColumn id="5" name="Top Domains in Tweet in G2" dataDxfId="245"/>
    <tableColumn id="6" name="G2 Count" dataDxfId="244"/>
    <tableColumn id="7" name="Top Domains in Tweet in G3" dataDxfId="243"/>
    <tableColumn id="8" name="G3 Count" dataDxfId="242"/>
    <tableColumn id="9" name="Top Domains in Tweet in G4" dataDxfId="241"/>
    <tableColumn id="10" name="G4 Count" dataDxfId="240"/>
    <tableColumn id="11" name="Top Domains in Tweet in G5" dataDxfId="239"/>
    <tableColumn id="12" name="G5 Count" dataDxfId="238"/>
    <tableColumn id="13" name="Top Domains in Tweet in G6" dataDxfId="237"/>
    <tableColumn id="14" name="G6 Count" dataDxfId="236"/>
    <tableColumn id="15" name="Top Domains in Tweet in G7" dataDxfId="235"/>
    <tableColumn id="16" name="G7 Count" dataDxfId="234"/>
    <tableColumn id="17" name="Top Domains in Tweet in G8" dataDxfId="233"/>
    <tableColumn id="18" name="G8 Count" dataDxfId="232"/>
    <tableColumn id="19" name="Top Domains in Tweet in G9" dataDxfId="231"/>
    <tableColumn id="20" name="G9 Count" dataDxfId="230"/>
    <tableColumn id="21" name="Top Domains in Tweet in G10" dataDxfId="229"/>
    <tableColumn id="22" name="G10 Count" dataDxfId="228"/>
  </tableColumns>
  <tableStyleInfo name="NodeXL Table" showFirstColumn="0" showLastColumn="0" showRowStripes="1" showColumnStripes="0"/>
</table>
</file>

<file path=xl/tables/table18.xml><?xml version="1.0" encoding="utf-8"?>
<table xmlns="http://schemas.openxmlformats.org/spreadsheetml/2006/main" id="17" name="NetworkTopItems_3" displayName="NetworkTopItems_3" ref="A27:V37" totalsRowShown="0" headerRowDxfId="226" dataDxfId="225">
  <autoFilter ref="A27:V37"/>
  <tableColumns count="22">
    <tableColumn id="1" name="Top Hashtags in Tweet in Entire Graph" dataDxfId="224"/>
    <tableColumn id="2" name="Entire Graph Count" dataDxfId="223"/>
    <tableColumn id="3" name="Top Hashtags in Tweet in G1" dataDxfId="222"/>
    <tableColumn id="4" name="G1 Count" dataDxfId="221"/>
    <tableColumn id="5" name="Top Hashtags in Tweet in G2" dataDxfId="220"/>
    <tableColumn id="6" name="G2 Count" dataDxfId="219"/>
    <tableColumn id="7" name="Top Hashtags in Tweet in G3" dataDxfId="218"/>
    <tableColumn id="8" name="G3 Count" dataDxfId="217"/>
    <tableColumn id="9" name="Top Hashtags in Tweet in G4" dataDxfId="216"/>
    <tableColumn id="10" name="G4 Count" dataDxfId="215"/>
    <tableColumn id="11" name="Top Hashtags in Tweet in G5" dataDxfId="214"/>
    <tableColumn id="12" name="G5 Count" dataDxfId="213"/>
    <tableColumn id="13" name="Top Hashtags in Tweet in G6" dataDxfId="212"/>
    <tableColumn id="14" name="G6 Count" dataDxfId="211"/>
    <tableColumn id="15" name="Top Hashtags in Tweet in G7" dataDxfId="210"/>
    <tableColumn id="16" name="G7 Count" dataDxfId="209"/>
    <tableColumn id="17" name="Top Hashtags in Tweet in G8" dataDxfId="208"/>
    <tableColumn id="18" name="G8 Count" dataDxfId="207"/>
    <tableColumn id="19" name="Top Hashtags in Tweet in G9" dataDxfId="206"/>
    <tableColumn id="20" name="G9 Count" dataDxfId="205"/>
    <tableColumn id="21" name="Top Hashtags in Tweet in G10" dataDxfId="204"/>
    <tableColumn id="22" name="G10 Count" dataDxfId="203"/>
  </tableColumns>
  <tableStyleInfo name="NodeXL Table" showFirstColumn="0" showLastColumn="0" showRowStripes="1" showColumnStripes="0"/>
</table>
</file>

<file path=xl/tables/table19.xml><?xml version="1.0" encoding="utf-8"?>
<table xmlns="http://schemas.openxmlformats.org/spreadsheetml/2006/main" id="18" name="NetworkTopItems_4" displayName="NetworkTopItems_4" ref="A40:V50" totalsRowShown="0" headerRowDxfId="201" dataDxfId="200">
  <autoFilter ref="A40:V50"/>
  <tableColumns count="22">
    <tableColumn id="1" name="Top Words in Tweet in Entire Graph" dataDxfId="199"/>
    <tableColumn id="2" name="Entire Graph Count" dataDxfId="198"/>
    <tableColumn id="3" name="Top Words in Tweet in G1" dataDxfId="197"/>
    <tableColumn id="4" name="G1 Count" dataDxfId="196"/>
    <tableColumn id="5" name="Top Words in Tweet in G2" dataDxfId="195"/>
    <tableColumn id="6" name="G2 Count" dataDxfId="194"/>
    <tableColumn id="7" name="Top Words in Tweet in G3" dataDxfId="193"/>
    <tableColumn id="8" name="G3 Count" dataDxfId="192"/>
    <tableColumn id="9" name="Top Words in Tweet in G4" dataDxfId="191"/>
    <tableColumn id="10" name="G4 Count" dataDxfId="190"/>
    <tableColumn id="11" name="Top Words in Tweet in G5" dataDxfId="189"/>
    <tableColumn id="12" name="G5 Count" dataDxfId="188"/>
    <tableColumn id="13" name="Top Words in Tweet in G6" dataDxfId="187"/>
    <tableColumn id="14" name="G6 Count" dataDxfId="186"/>
    <tableColumn id="15" name="Top Words in Tweet in G7" dataDxfId="185"/>
    <tableColumn id="16" name="G7 Count" dataDxfId="184"/>
    <tableColumn id="17" name="Top Words in Tweet in G8" dataDxfId="183"/>
    <tableColumn id="18" name="G8 Count" dataDxfId="182"/>
    <tableColumn id="19" name="Top Words in Tweet in G9" dataDxfId="181"/>
    <tableColumn id="20" name="G9 Count" dataDxfId="180"/>
    <tableColumn id="21" name="Top Words in Tweet in G10" dataDxfId="179"/>
    <tableColumn id="22" name="G10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04" totalsRowShown="0" headerRowDxfId="491" dataDxfId="442">
  <autoFilter ref="A2:BS404"/>
  <sortState ref="A3:BS404">
    <sortCondition sortBy="value" ref="C3:C404"/>
  </sortState>
  <tableColumns count="71">
    <tableColumn id="1" name="Vertex" dataDxfId="455"/>
    <tableColumn id="2" name="Color" dataDxfId="454"/>
    <tableColumn id="5" name="Shape" dataDxfId="453"/>
    <tableColumn id="6" name="Size" dataDxfId="452"/>
    <tableColumn id="4" name="Opacity" dataDxfId="382"/>
    <tableColumn id="7" name="Image File" dataDxfId="380"/>
    <tableColumn id="3" name="Visibility" dataDxfId="381"/>
    <tableColumn id="10" name="Label" dataDxfId="451"/>
    <tableColumn id="16" name="Label Fill Color" dataDxfId="450"/>
    <tableColumn id="9" name="Label Position" dataDxfId="376"/>
    <tableColumn id="8" name="Tooltip" dataDxfId="374"/>
    <tableColumn id="18" name="Layout Order" dataDxfId="375"/>
    <tableColumn id="13" name="X" dataDxfId="449"/>
    <tableColumn id="14" name="Y" dataDxfId="448"/>
    <tableColumn id="12" name="Locked?" dataDxfId="447"/>
    <tableColumn id="19" name="Polar R" dataDxfId="446"/>
    <tableColumn id="20" name="Polar Angle" dataDxfId="445"/>
    <tableColumn id="21" name="Degree" dataDxfId="289"/>
    <tableColumn id="22" name="In-Degree" dataDxfId="288"/>
    <tableColumn id="23" name="Out-Degree" dataDxfId="285"/>
    <tableColumn id="24" name="Betweenness Centrality" dataDxfId="284"/>
    <tableColumn id="25" name="Closeness Centrality" dataDxfId="283"/>
    <tableColumn id="26" name="Eigenvector Centrality" dataDxfId="281"/>
    <tableColumn id="15" name="PageRank" dataDxfId="282"/>
    <tableColumn id="27" name="Clustering Coefficient" dataDxfId="286"/>
    <tableColumn id="29" name="Reciprocated Vertex Pair Ratio" dataDxfId="287"/>
    <tableColumn id="11" name="ID" dataDxfId="444"/>
    <tableColumn id="28" name="Dynamic Filter" dataDxfId="443"/>
    <tableColumn id="17" name="Add Your Own Columns Here" dataDxfId="401"/>
    <tableColumn id="30" name="Name" dataDxfId="400"/>
    <tableColumn id="31" name="Followed" dataDxfId="399"/>
    <tableColumn id="32" name="Followers" dataDxfId="398"/>
    <tableColumn id="33" name="Tweets" dataDxfId="397"/>
    <tableColumn id="34" name="Favorites" dataDxfId="396"/>
    <tableColumn id="35" name="Time Zone UTC Offset (Seconds)" dataDxfId="395"/>
    <tableColumn id="36" name="Description" dataDxfId="394"/>
    <tableColumn id="37" name="Location" dataDxfId="393"/>
    <tableColumn id="38" name="Web" dataDxfId="392"/>
    <tableColumn id="39" name="Time Zone" dataDxfId="391"/>
    <tableColumn id="40" name="Joined Twitter Date (UTC)" dataDxfId="390"/>
    <tableColumn id="41" name="Profile Banner Url" dataDxfId="389"/>
    <tableColumn id="42" name="Default Profile" dataDxfId="388"/>
    <tableColumn id="43" name="Default Profile Image" dataDxfId="387"/>
    <tableColumn id="44" name="Geo Enabled" dataDxfId="386"/>
    <tableColumn id="45" name="Language" dataDxfId="385"/>
    <tableColumn id="46" name="Listed Count" dataDxfId="384"/>
    <tableColumn id="47" name="Profile Background Image Url" dataDxfId="383"/>
    <tableColumn id="48" name="Verified" dataDxfId="379"/>
    <tableColumn id="49" name="Custom Menu Item Text" dataDxfId="378"/>
    <tableColumn id="50" name="Custom Menu Item Action" dataDxfId="377"/>
    <tableColumn id="51" name="Tweeted Search Term?" dataDxfId="364"/>
    <tableColumn id="52" name="Vertex Group" dataDxfId="322">
      <calculatedColumnFormula>REPLACE(INDEX(GroupVertices[Group], MATCH(Vertices[[#This Row],[Vertex]],GroupVertices[Vertex],0)),1,1,"")</calculatedColumnFormula>
    </tableColumn>
    <tableColumn id="53" name="Sentiment List #1: Positive Word Count" dataDxfId="321"/>
    <tableColumn id="54" name="Sentiment List #1: Positive Word Percentage (%)" dataDxfId="320"/>
    <tableColumn id="55" name="Sentiment List #2: Negative Word Count" dataDxfId="319"/>
    <tableColumn id="56" name="Sentiment List #2: Negative Word Percentage (%)" dataDxfId="318"/>
    <tableColumn id="57" name="Sentiment List #3: Your list of keywords Word Count" dataDxfId="317"/>
    <tableColumn id="58" name="Sentiment List #3: Your list of keywords Word Percentage (%)" dataDxfId="316"/>
    <tableColumn id="59" name="Non-categorized Word Count" dataDxfId="315"/>
    <tableColumn id="60" name="Non-categorized Word Percentage (%)" dataDxfId="314"/>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5" displayName="NetworkTopItems_5" ref="A53:V63" totalsRowShown="0" headerRowDxfId="176" dataDxfId="175">
  <autoFilter ref="A53:V63"/>
  <tableColumns count="22">
    <tableColumn id="1" name="Top Word Pairs in Tweet in Entire Graph" dataDxfId="174"/>
    <tableColumn id="2" name="Entire Graph Count" dataDxfId="173"/>
    <tableColumn id="3" name="Top Word Pairs in Tweet in G1" dataDxfId="172"/>
    <tableColumn id="4" name="G1 Count" dataDxfId="171"/>
    <tableColumn id="5" name="Top Word Pairs in Tweet in G2" dataDxfId="170"/>
    <tableColumn id="6" name="G2 Count" dataDxfId="169"/>
    <tableColumn id="7" name="Top Word Pairs in Tweet in G3" dataDxfId="168"/>
    <tableColumn id="8" name="G3 Count" dataDxfId="167"/>
    <tableColumn id="9" name="Top Word Pairs in Tweet in G4" dataDxfId="166"/>
    <tableColumn id="10" name="G4 Count" dataDxfId="165"/>
    <tableColumn id="11" name="Top Word Pairs in Tweet in G5" dataDxfId="164"/>
    <tableColumn id="12" name="G5 Count" dataDxfId="163"/>
    <tableColumn id="13" name="Top Word Pairs in Tweet in G6" dataDxfId="162"/>
    <tableColumn id="14" name="G6 Count" dataDxfId="161"/>
    <tableColumn id="15" name="Top Word Pairs in Tweet in G7" dataDxfId="160"/>
    <tableColumn id="16" name="G7 Count" dataDxfId="159"/>
    <tableColumn id="17" name="Top Word Pairs in Tweet in G8" dataDxfId="158"/>
    <tableColumn id="18" name="G8 Count" dataDxfId="157"/>
    <tableColumn id="19" name="Top Word Pairs in Tweet in G9" dataDxfId="156"/>
    <tableColumn id="20" name="G9 Count" dataDxfId="155"/>
    <tableColumn id="21" name="Top Word Pairs in Tweet in G10" dataDxfId="154"/>
    <tableColumn id="22" name="G10 Count" dataDxfId="153"/>
  </tableColumns>
  <tableStyleInfo name="NodeXL Table" showFirstColumn="0" showLastColumn="0" showRowStripes="1" showColumnStripes="0"/>
</table>
</file>

<file path=xl/tables/table21.xml><?xml version="1.0" encoding="utf-8"?>
<table xmlns="http://schemas.openxmlformats.org/spreadsheetml/2006/main" id="20" name="NetworkTopItems_6" displayName="NetworkTopItems_6" ref="A66:V75" totalsRowShown="0" headerRowDxfId="151" dataDxfId="150">
  <autoFilter ref="A66:V75"/>
  <tableColumns count="22">
    <tableColumn id="1" name="Top Replied-To in Entire Graph" dataDxfId="149"/>
    <tableColumn id="2" name="Entire Graph Count" dataDxfId="145"/>
    <tableColumn id="3" name="Top Replied-To in G1" dataDxfId="144"/>
    <tableColumn id="4" name="G1 Count" dataDxfId="141"/>
    <tableColumn id="5" name="Top Replied-To in G2" dataDxfId="140"/>
    <tableColumn id="6" name="G2 Count" dataDxfId="137"/>
    <tableColumn id="7" name="Top Replied-To in G3" dataDxfId="136"/>
    <tableColumn id="8" name="G3 Count" dataDxfId="133"/>
    <tableColumn id="9" name="Top Replied-To in G4" dataDxfId="132"/>
    <tableColumn id="10" name="G4 Count" dataDxfId="129"/>
    <tableColumn id="11" name="Top Replied-To in G5" dataDxfId="128"/>
    <tableColumn id="12" name="G5 Count" dataDxfId="125"/>
    <tableColumn id="13" name="Top Replied-To in G6" dataDxfId="124"/>
    <tableColumn id="14" name="G6 Count" dataDxfId="121"/>
    <tableColumn id="15" name="Top Replied-To in G7" dataDxfId="120"/>
    <tableColumn id="16" name="G7 Count" dataDxfId="117"/>
    <tableColumn id="17" name="Top Replied-To in G8" dataDxfId="116"/>
    <tableColumn id="18" name="G8 Count" dataDxfId="113"/>
    <tableColumn id="19" name="Top Replied-To in G9" dataDxfId="112"/>
    <tableColumn id="20" name="G9 Count" dataDxfId="109"/>
    <tableColumn id="21" name="Top Replied-To in G10" dataDxfId="108"/>
    <tableColumn id="22" name="G10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7" displayName="NetworkTopItems_7" ref="A78:V88" totalsRowShown="0" headerRowDxfId="148" dataDxfId="147">
  <autoFilter ref="A78:V88"/>
  <tableColumns count="22">
    <tableColumn id="1" name="Top Mentioned in Entire Graph" dataDxfId="146"/>
    <tableColumn id="2" name="Entire Graph Count" dataDxfId="143"/>
    <tableColumn id="3" name="Top Mentioned in G1" dataDxfId="142"/>
    <tableColumn id="4" name="G1 Count" dataDxfId="139"/>
    <tableColumn id="5" name="Top Mentioned in G2" dataDxfId="138"/>
    <tableColumn id="6" name="G2 Count" dataDxfId="135"/>
    <tableColumn id="7" name="Top Mentioned in G3" dataDxfId="134"/>
    <tableColumn id="8" name="G3 Count" dataDxfId="131"/>
    <tableColumn id="9" name="Top Mentioned in G4" dataDxfId="130"/>
    <tableColumn id="10" name="G4 Count" dataDxfId="127"/>
    <tableColumn id="11" name="Top Mentioned in G5" dataDxfId="126"/>
    <tableColumn id="12" name="G5 Count" dataDxfId="123"/>
    <tableColumn id="13" name="Top Mentioned in G6" dataDxfId="122"/>
    <tableColumn id="14" name="G6 Count" dataDxfId="119"/>
    <tableColumn id="15" name="Top Mentioned in G7" dataDxfId="118"/>
    <tableColumn id="16" name="G7 Count" dataDxfId="115"/>
    <tableColumn id="17" name="Top Mentioned in G8" dataDxfId="114"/>
    <tableColumn id="18" name="G8 Count" dataDxfId="111"/>
    <tableColumn id="19" name="Top Mentioned in G9" dataDxfId="110"/>
    <tableColumn id="20" name="G9 Count" dataDxfId="106"/>
    <tableColumn id="21" name="Top Mentioned in G10" dataDxfId="105"/>
    <tableColumn id="22" name="G10 Count" dataDxfId="104"/>
  </tableColumns>
  <tableStyleInfo name="NodeXL Table" showFirstColumn="0" showLastColumn="0" showRowStripes="1" showColumnStripes="0"/>
</table>
</file>

<file path=xl/tables/table23.xml><?xml version="1.0" encoding="utf-8"?>
<table xmlns="http://schemas.openxmlformats.org/spreadsheetml/2006/main" id="22" name="NetworkTopItems_8" displayName="NetworkTopItems_8" ref="A91:V101" totalsRowShown="0" headerRowDxfId="101" dataDxfId="100">
  <autoFilter ref="A91:V101"/>
  <tableColumns count="2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 id="21" name="Top Tweeters in G10" dataDxfId="79"/>
    <tableColumn id="22" name="G10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6" totalsRowShown="0" headerRowDxfId="490">
  <autoFilter ref="A2:AO56"/>
  <tableColumns count="41">
    <tableColumn id="1" name="Group" dataDxfId="371"/>
    <tableColumn id="2" name="Vertex Color" dataDxfId="370"/>
    <tableColumn id="3" name="Vertex Shape" dataDxfId="368"/>
    <tableColumn id="22" name="Visibility" dataDxfId="369"/>
    <tableColumn id="4" name="Collapsed?"/>
    <tableColumn id="18" name="Label" dataDxfId="489"/>
    <tableColumn id="20" name="Collapsed X"/>
    <tableColumn id="21" name="Collapsed Y"/>
    <tableColumn id="6" name="ID" dataDxfId="488"/>
    <tableColumn id="19" name="Collapsed Properties" dataDxfId="305"/>
    <tableColumn id="5" name="Vertices" dataDxfId="304"/>
    <tableColumn id="7" name="Unique Edges" dataDxfId="303"/>
    <tableColumn id="8" name="Edges With Duplicates" dataDxfId="302"/>
    <tableColumn id="9" name="Total Edges" dataDxfId="301"/>
    <tableColumn id="10" name="Self-Loops" dataDxfId="300"/>
    <tableColumn id="24" name="Reciprocated Vertex Pair Ratio" dataDxfId="299"/>
    <tableColumn id="25" name="Reciprocated Edge Ratio" dataDxfId="298"/>
    <tableColumn id="11" name="Connected Components" dataDxfId="297"/>
    <tableColumn id="12" name="Single-Vertex Connected Components" dataDxfId="296"/>
    <tableColumn id="13" name="Maximum Vertices in a Connected Component" dataDxfId="295"/>
    <tableColumn id="14" name="Maximum Edges in a Connected Component" dataDxfId="294"/>
    <tableColumn id="15" name="Maximum Geodesic Distance (Diameter)" dataDxfId="293"/>
    <tableColumn id="16" name="Average Geodesic Distance" dataDxfId="292"/>
    <tableColumn id="17" name="Graph Density" dataDxfId="290"/>
    <tableColumn id="23" name="Sentiment List #1: Positive Word Count" dataDxfId="291"/>
    <tableColumn id="26" name="Sentiment List #1: Positive Word Percentage (%)" dataDxfId="313"/>
    <tableColumn id="27" name="Sentiment List #2: Negative Word Count" dataDxfId="312"/>
    <tableColumn id="28" name="Sentiment List #2: Negative Word Percentage (%)" dataDxfId="311"/>
    <tableColumn id="29" name="Sentiment List #3: Your list of keywords Word Count" dataDxfId="310"/>
    <tableColumn id="30" name="Sentiment List #3: Your list of keywords Word Percentage (%)" dataDxfId="309"/>
    <tableColumn id="31" name="Non-categorized Word Count" dataDxfId="308"/>
    <tableColumn id="32" name="Non-categorized Word Percentage (%)" dataDxfId="307"/>
    <tableColumn id="33" name="Group Content Word Count" dataDxfId="252"/>
    <tableColumn id="34" name="Top URLs in Tweet" dataDxfId="227"/>
    <tableColumn id="35" name="Top Domains in Tweet" dataDxfId="202"/>
    <tableColumn id="36" name="Top Hashtags in Tweet" dataDxfId="177"/>
    <tableColumn id="37" name="Top Words in Tweet" dataDxfId="152"/>
    <tableColumn id="38" name="Top Word Pairs in Tweet" dataDxfId="103"/>
    <tableColumn id="39" name="Top Replied-To in Tweet" dataDxfId="10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3" totalsRowShown="0" headerRowDxfId="487" dataDxfId="486">
  <autoFilter ref="A1:C403"/>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85"/>
    <tableColumn id="2" name="Degree Frequency" dataDxfId="484">
      <calculatedColumnFormula>COUNTIF(Vertices[Degree], "&gt;= " &amp; D2) - COUNTIF(Vertices[Degree], "&gt;=" &amp; D3)</calculatedColumnFormula>
    </tableColumn>
    <tableColumn id="3" name="In-Degree Bin" dataDxfId="483"/>
    <tableColumn id="4" name="In-Degree Frequency" dataDxfId="482">
      <calculatedColumnFormula>COUNTIF(Vertices[In-Degree], "&gt;= " &amp; F2) - COUNTIF(Vertices[In-Degree], "&gt;=" &amp; F3)</calculatedColumnFormula>
    </tableColumn>
    <tableColumn id="5" name="Out-Degree Bin" dataDxfId="481"/>
    <tableColumn id="6" name="Out-Degree Frequency" dataDxfId="480">
      <calculatedColumnFormula>COUNTIF(Vertices[Out-Degree], "&gt;= " &amp; H2) - COUNTIF(Vertices[Out-Degree], "&gt;=" &amp; H3)</calculatedColumnFormula>
    </tableColumn>
    <tableColumn id="7" name="Betweenness Centrality Bin" dataDxfId="479"/>
    <tableColumn id="8" name="Betweenness Centrality Frequency" dataDxfId="478">
      <calculatedColumnFormula>COUNTIF(Vertices[Betweenness Centrality], "&gt;= " &amp; J2) - COUNTIF(Vertices[Betweenness Centrality], "&gt;=" &amp; J3)</calculatedColumnFormula>
    </tableColumn>
    <tableColumn id="9" name="Closeness Centrality Bin" dataDxfId="477"/>
    <tableColumn id="10" name="Closeness Centrality Frequency" dataDxfId="476">
      <calculatedColumnFormula>COUNTIF(Vertices[Closeness Centrality], "&gt;= " &amp; L2) - COUNTIF(Vertices[Closeness Centrality], "&gt;=" &amp; L3)</calculatedColumnFormula>
    </tableColumn>
    <tableColumn id="11" name="Eigenvector Centrality Bin" dataDxfId="475"/>
    <tableColumn id="12" name="Eigenvector Centrality Frequency" dataDxfId="474">
      <calculatedColumnFormula>COUNTIF(Vertices[Eigenvector Centrality], "&gt;= " &amp; N2) - COUNTIF(Vertices[Eigenvector Centrality], "&gt;=" &amp; N3)</calculatedColumnFormula>
    </tableColumn>
    <tableColumn id="18" name="PageRank Bin" dataDxfId="473"/>
    <tableColumn id="17" name="PageRank Frequency" dataDxfId="472">
      <calculatedColumnFormula>COUNTIF(Vertices[Eigenvector Centrality], "&gt;= " &amp; P2) - COUNTIF(Vertices[Eigenvector Centrality], "&gt;=" &amp; P3)</calculatedColumnFormula>
    </tableColumn>
    <tableColumn id="13" name="Clustering Coefficient Bin" dataDxfId="471"/>
    <tableColumn id="14" name="Clustering Coefficient Frequency" dataDxfId="470">
      <calculatedColumnFormula>COUNTIF(Vertices[Clustering Coefficient], "&gt;= " &amp; R2) - COUNTIF(Vertices[Clustering Coefficient], "&gt;=" &amp; R3)</calculatedColumnFormula>
    </tableColumn>
    <tableColumn id="15" name="Dynamic Filter Bin" dataDxfId="469"/>
    <tableColumn id="16" name="Dynamic Filter Frequency" dataDxfId="46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67">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cotpublichealth.com/2017/11/06/what-healthcare-workers-can-learn-from-twitter-via-green-spaghetti-junctions/" TargetMode="External" /><Relationship Id="rId2" Type="http://schemas.openxmlformats.org/officeDocument/2006/relationships/hyperlink" Target="https://wordart.com/create" TargetMode="External" /><Relationship Id="rId3" Type="http://schemas.openxmlformats.org/officeDocument/2006/relationships/hyperlink" Target="http://www.paperbackswap.com/Analyzing-Social-Media-Networks-NodeXL/book/0123822297/&amp;_ads=widget&amp;m=referral&amp;c=API" TargetMode="External" /><Relationship Id="rId4" Type="http://schemas.openxmlformats.org/officeDocument/2006/relationships/hyperlink" Target="https://twitter.com/MotorcycleTwitt" TargetMode="External" /><Relationship Id="rId5" Type="http://schemas.openxmlformats.org/officeDocument/2006/relationships/hyperlink" Target="http://nodexlgraphgallery.org/Pages/Graph.aspx?graphID=138241&amp;utm_content=buffer00ebb&amp;utm_medium=social&amp;utm_source=twitter.com&amp;utm_campaign=buffer" TargetMode="External" /><Relationship Id="rId6" Type="http://schemas.openxmlformats.org/officeDocument/2006/relationships/hyperlink" Target="https://nodexlgraphgallery.org/Pages/Graph.aspx?graphID=167051"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nodexlgraphgallery.org/Pages/Graph.aspx?graphID=145506" TargetMode="External" /><Relationship Id="rId9" Type="http://schemas.openxmlformats.org/officeDocument/2006/relationships/hyperlink" Target="https://nodexlgraphgallery.org/Pages/Graph.aspx?graphID=145506" TargetMode="External" /><Relationship Id="rId10" Type="http://schemas.openxmlformats.org/officeDocument/2006/relationships/hyperlink" Target="http://www.ebay.com/itm/like/264165216377" TargetMode="External" /><Relationship Id="rId11" Type="http://schemas.openxmlformats.org/officeDocument/2006/relationships/hyperlink" Target="http://www.ebay.com/itm/like/123623007647" TargetMode="External" /><Relationship Id="rId12" Type="http://schemas.openxmlformats.org/officeDocument/2006/relationships/hyperlink" Target="http://www.ebay.com/itm/like/264176978666" TargetMode="External" /><Relationship Id="rId13" Type="http://schemas.openxmlformats.org/officeDocument/2006/relationships/hyperlink" Target="https://nodexlgraphgallery.org/Pages/Graph.aspx?graphID=183151" TargetMode="External" /><Relationship Id="rId14" Type="http://schemas.openxmlformats.org/officeDocument/2006/relationships/hyperlink" Target="https://nodexlgraphgallery.org/Pages/Graph.aspx?graphID=183576" TargetMode="External" /><Relationship Id="rId15" Type="http://schemas.openxmlformats.org/officeDocument/2006/relationships/hyperlink" Target="https://www.forbes.com/sites/samshead/2019/01/20/facebook-backs-university-ai-ethics-institute-with-7-5-million/#4d105fa31508" TargetMode="External" /><Relationship Id="rId16" Type="http://schemas.openxmlformats.org/officeDocument/2006/relationships/hyperlink" Target="https://www.businessinsider.de/best-jobs-in-america-2019-1" TargetMode="External" /><Relationship Id="rId17" Type="http://schemas.openxmlformats.org/officeDocument/2006/relationships/hyperlink" Target="https://www.bbc.com/news/business-46999443" TargetMode="External" /><Relationship Id="rId18" Type="http://schemas.openxmlformats.org/officeDocument/2006/relationships/hyperlink" Target="https://www.searchenginejournal.com/what-is-data-visualization-why-important-seo/288127/" TargetMode="External" /><Relationship Id="rId19" Type="http://schemas.openxmlformats.org/officeDocument/2006/relationships/hyperlink" Target="https://nodexlgraphgallery.org/Pages/Graph.aspx?graphID=151232" TargetMode="External" /><Relationship Id="rId20" Type="http://schemas.openxmlformats.org/officeDocument/2006/relationships/hyperlink" Target="https://nodexlgraphgallery.org/Pages/Graph.aspx?graphID=97459" TargetMode="External" /><Relationship Id="rId21" Type="http://schemas.openxmlformats.org/officeDocument/2006/relationships/hyperlink" Target="https://nodexlgraphgallery.org/Pages/Graph.aspx?graphID=130982" TargetMode="External" /><Relationship Id="rId22" Type="http://schemas.openxmlformats.org/officeDocument/2006/relationships/hyperlink" Target="https://nodexlgraphgallery.org/Pages/Graph.aspx?graphID=130982" TargetMode="External" /><Relationship Id="rId23" Type="http://schemas.openxmlformats.org/officeDocument/2006/relationships/hyperlink" Target="https://nodexlgraphgallery.org/Pages/Graph.aspx?graphID=165004" TargetMode="External" /><Relationship Id="rId24" Type="http://schemas.openxmlformats.org/officeDocument/2006/relationships/hyperlink" Target="https://nodexlgraphgallery.org/Pages/Graph.aspx?graphID=147713" TargetMode="External" /><Relationship Id="rId25" Type="http://schemas.openxmlformats.org/officeDocument/2006/relationships/hyperlink" Target="https://www.pnas.org/content/116/6.cover-expansion" TargetMode="External" /><Relationship Id="rId26" Type="http://schemas.openxmlformats.org/officeDocument/2006/relationships/hyperlink" Target="https://nodexlgraphgallery.org/Pages/Graph.aspx?graphID=145506" TargetMode="External" /><Relationship Id="rId27" Type="http://schemas.openxmlformats.org/officeDocument/2006/relationships/hyperlink" Target="https://nodexlgraphgallery.org/Pages/Graph.aspx?graphID=181428" TargetMode="External" /><Relationship Id="rId28" Type="http://schemas.openxmlformats.org/officeDocument/2006/relationships/hyperlink" Target="https://nodexlgraphgallery.org/Pages/Graph.aspx?graphID=181428" TargetMode="External" /><Relationship Id="rId29" Type="http://schemas.openxmlformats.org/officeDocument/2006/relationships/hyperlink" Target="https://nodexlgraphgallery.org/Pages/Graph.aspx?graphID=181428" TargetMode="External" /><Relationship Id="rId30" Type="http://schemas.openxmlformats.org/officeDocument/2006/relationships/hyperlink" Target="https://nodexlgraphgallery.org/Pages/Graph.aspx?graphID=178768" TargetMode="External" /><Relationship Id="rId31" Type="http://schemas.openxmlformats.org/officeDocument/2006/relationships/hyperlink" Target="https://nodexlgraphgallery.org/Pages/Graph.aspx?graphID=183576" TargetMode="External" /><Relationship Id="rId32" Type="http://schemas.openxmlformats.org/officeDocument/2006/relationships/hyperlink" Target="https://nodexlgraphgallery.org/Pages/Graph.aspx?graphID=185030" TargetMode="External" /><Relationship Id="rId33" Type="http://schemas.openxmlformats.org/officeDocument/2006/relationships/hyperlink" Target="https://nodexlgraphgallery.org/Pages/Graph.aspx?graphID=182779" TargetMode="External" /><Relationship Id="rId34" Type="http://schemas.openxmlformats.org/officeDocument/2006/relationships/hyperlink" Target="https://www.forbes.com/sites/danielmarlin/2018/01/16/millennials-this-is-how-artificial-intelligence-will-impact-your-job-for-better-and-worse/" TargetMode="External" /><Relationship Id="rId35" Type="http://schemas.openxmlformats.org/officeDocument/2006/relationships/hyperlink" Target="https://www.forbes.com/sites/danielmarlin/2018/01/16/millennials-this-is-how-artificial-intelligence-will-impact-your-job-for-better-and-worse/" TargetMode="External" /><Relationship Id="rId36" Type="http://schemas.openxmlformats.org/officeDocument/2006/relationships/hyperlink" Target="https://www.forbes.com/sites/danielmarlin/2018/01/16/millennials-this-is-how-artificial-intelligence-will-impact-your-job-for-better-and-worse/" TargetMode="External" /><Relationship Id="rId37" Type="http://schemas.openxmlformats.org/officeDocument/2006/relationships/hyperlink" Target="https://www.forbes.com/sites/danielmarlin/2018/01/16/millennials-this-is-how-artificial-intelligence-will-impact-your-job-for-better-and-worse/" TargetMode="External" /><Relationship Id="rId38" Type="http://schemas.openxmlformats.org/officeDocument/2006/relationships/hyperlink" Target="https://nodexlgraphgallery.org/Pages/Graph.aspx?graphID=172795" TargetMode="External" /><Relationship Id="rId39" Type="http://schemas.openxmlformats.org/officeDocument/2006/relationships/hyperlink" Target="https://nodexlgraphgallery.org/Pages/Graph.aspx?graphID=123704" TargetMode="External" /><Relationship Id="rId40" Type="http://schemas.openxmlformats.org/officeDocument/2006/relationships/hyperlink" Target="https://nodexlgraphgallery.org/Pages/Graph.aspx?graphID=145506" TargetMode="External" /><Relationship Id="rId41" Type="http://schemas.openxmlformats.org/officeDocument/2006/relationships/hyperlink" Target="https://nodexlgraphgallery.org/Pages/Graph.aspx?graphID=145506" TargetMode="External" /><Relationship Id="rId42" Type="http://schemas.openxmlformats.org/officeDocument/2006/relationships/hyperlink" Target="http://nodexlgraphgallery.org/Pages/Graph.aspx?graphID=138241&amp;utm_content=buffer00ebb&amp;utm_medium=social&amp;utm_source=twitter.com&amp;utm_campaign=buffer" TargetMode="External" /><Relationship Id="rId43" Type="http://schemas.openxmlformats.org/officeDocument/2006/relationships/hyperlink" Target="http://nodexlgraphgallery.org/Pages/Graph.aspx?graphID=138241&amp;utm_content=buffer00ebb&amp;utm_medium=social&amp;utm_source=twitter.com&amp;utm_campaign=buffer" TargetMode="External" /><Relationship Id="rId44" Type="http://schemas.openxmlformats.org/officeDocument/2006/relationships/hyperlink" Target="https://nodexlgraphgallery.org/Pages/InteractiveGraph.aspx?graphID=107078&amp;utm_content=buffer4aa49&amp;utm_medium=social&amp;utm_source=twitter.com&amp;utm_campaign=buffer" TargetMode="External" /><Relationship Id="rId45" Type="http://schemas.openxmlformats.org/officeDocument/2006/relationships/hyperlink" Target="https://scotpublichealth.com/2018/03/13/handing-over-the-reins-crowdsourcing-twitter-data-on-health-campaigns/" TargetMode="External" /><Relationship Id="rId46" Type="http://schemas.openxmlformats.org/officeDocument/2006/relationships/hyperlink" Target="https://nodexlgraphgallery.org/Pages/Graph.aspx?graphID=178049" TargetMode="External" /><Relationship Id="rId47" Type="http://schemas.openxmlformats.org/officeDocument/2006/relationships/hyperlink" Target="https://nodexlgraphgallery.org/Pages/Graph.aspx?graphID=178049" TargetMode="External" /><Relationship Id="rId48" Type="http://schemas.openxmlformats.org/officeDocument/2006/relationships/hyperlink" Target="http://nodexlgraphgallery.org/Pages/Graph.aspx?graphID=138241&amp;utm_content=buffer00ebb&amp;utm_medium=social&amp;utm_source=twitter.com&amp;utm_campaign=buffer" TargetMode="External" /><Relationship Id="rId49" Type="http://schemas.openxmlformats.org/officeDocument/2006/relationships/hyperlink" Target="https://nodexlgraphgallery.org/Pages/Graph.aspx?graphID=138241" TargetMode="External" /><Relationship Id="rId50" Type="http://schemas.openxmlformats.org/officeDocument/2006/relationships/hyperlink" Target="https://nodexlgraphgallery.org/Pages/Graph.aspx?graphID=138241" TargetMode="External" /><Relationship Id="rId51" Type="http://schemas.openxmlformats.org/officeDocument/2006/relationships/hyperlink" Target="http://nodexlgraphgallery.org/Pages/Graph.aspx?graphID=138241&amp;utm_content=buffer00ebb&amp;utm_medium=social&amp;utm_source=twitter.com&amp;utm_campaign=buffer" TargetMode="External" /><Relationship Id="rId52" Type="http://schemas.openxmlformats.org/officeDocument/2006/relationships/hyperlink" Target="https://nodexlgraphgallery.org/Pages/Graph.aspx?graphID=116401" TargetMode="External" /><Relationship Id="rId53" Type="http://schemas.openxmlformats.org/officeDocument/2006/relationships/hyperlink" Target="https://nodexlgraphgallery.org/Pages/Graph.aspx?graphID=145506" TargetMode="External" /><Relationship Id="rId54" Type="http://schemas.openxmlformats.org/officeDocument/2006/relationships/hyperlink" Target="http://nodexlgraphgallery.org/Pages/Graph.aspx?graphID=138241&amp;utm_content=buffer00ebb&amp;utm_medium=social&amp;utm_source=twitter.com&amp;utm_campaign=buffer" TargetMode="External" /><Relationship Id="rId55" Type="http://schemas.openxmlformats.org/officeDocument/2006/relationships/hyperlink" Target="http://nodexlgraphgallery.org/Pages/Graph.aspx?graphID=138241&amp;utm_content=buffer00ebb&amp;utm_medium=social&amp;utm_source=twitter.com&amp;utm_campaign=buffer" TargetMode="External" /><Relationship Id="rId56" Type="http://schemas.openxmlformats.org/officeDocument/2006/relationships/hyperlink" Target="http://nodexlgraphgallery.org/Pages/Graph.aspx?graphID=138241&amp;utm_content=buffer00ebb&amp;utm_medium=social&amp;utm_source=twitter.com&amp;utm_campaign=buffer" TargetMode="External" /><Relationship Id="rId57" Type="http://schemas.openxmlformats.org/officeDocument/2006/relationships/hyperlink" Target="https://nodexlgraphgallery.org/Pages/Graph.aspx?graphID=145506" TargetMode="External" /><Relationship Id="rId58" Type="http://schemas.openxmlformats.org/officeDocument/2006/relationships/hyperlink" Target="http://nodexlgraphgallery.org/Pages/Graph.aspx?graphID=138241&amp;utm_content=buffer00ebb&amp;utm_medium=social&amp;utm_source=twitter.com&amp;utm_campaign=buffer" TargetMode="External" /><Relationship Id="rId59" Type="http://schemas.openxmlformats.org/officeDocument/2006/relationships/hyperlink" Target="https://nodexlgraphgallery.org/Pages/Graph.aspx?graphID=155615" TargetMode="External" /><Relationship Id="rId60" Type="http://schemas.openxmlformats.org/officeDocument/2006/relationships/hyperlink" Target="https://nodexlgraphgallery.org/Pages/Graph.aspx?graphID=124454#headerTopVertices" TargetMode="External" /><Relationship Id="rId61" Type="http://schemas.openxmlformats.org/officeDocument/2006/relationships/hyperlink" Target="https://nodexlgraphgallery.org/Pages/Graph.aspx?graphID=167046" TargetMode="External" /><Relationship Id="rId62" Type="http://schemas.openxmlformats.org/officeDocument/2006/relationships/hyperlink" Target="http://nodexlgraphgallery.org/Pages/Graph.aspx?graphID=138241&amp;utm_content=buffer00ebb&amp;utm_medium=social&amp;utm_source=twitter.com&amp;utm_campaign=buffer" TargetMode="External" /><Relationship Id="rId63" Type="http://schemas.openxmlformats.org/officeDocument/2006/relationships/hyperlink" Target="https://nodexlgraphgallery.org/Pages/Graph.aspx?graphID=138241" TargetMode="External" /><Relationship Id="rId64" Type="http://schemas.openxmlformats.org/officeDocument/2006/relationships/hyperlink" Target="https://nodexlgraphgallery.org/Pages/Graph.aspx?graphID=169420" TargetMode="External" /><Relationship Id="rId65" Type="http://schemas.openxmlformats.org/officeDocument/2006/relationships/hyperlink" Target="http://nodexlgraphgallery.org/Pages/Graph.aspx?graphID=138241&amp;utm_content=buffer00ebb&amp;utm_medium=social&amp;utm_source=twitter.com&amp;utm_campaign=buffer" TargetMode="External" /><Relationship Id="rId66" Type="http://schemas.openxmlformats.org/officeDocument/2006/relationships/hyperlink" Target="http://nodexlgraphgallery.org/Pages/Graph.aspx?graphID=138241&amp;utm_content=buffer00ebb&amp;utm_medium=social&amp;utm_source=twitter.com&amp;utm_campaign=buffer" TargetMode="External" /><Relationship Id="rId67" Type="http://schemas.openxmlformats.org/officeDocument/2006/relationships/hyperlink" Target="https://nodexlgraphgallery.org/Pages/Graph.aspx?graphID=138241" TargetMode="External" /><Relationship Id="rId68" Type="http://schemas.openxmlformats.org/officeDocument/2006/relationships/hyperlink" Target="http://nodexlgraphgallery.org/Pages/Graph.aspx?graphID=138241&amp;utm_content=buffer00ebb&amp;utm_medium=social&amp;utm_source=twitter.com&amp;utm_campaign=buffer" TargetMode="External" /><Relationship Id="rId69" Type="http://schemas.openxmlformats.org/officeDocument/2006/relationships/hyperlink" Target="https://www.nodexlgraphgallery.org/Pages/Registration.aspx" TargetMode="External" /><Relationship Id="rId70" Type="http://schemas.openxmlformats.org/officeDocument/2006/relationships/hyperlink" Target="https://nodexlgraphgallery.org/Pages/Graph.aspx?graphID=183472" TargetMode="External" /><Relationship Id="rId71" Type="http://schemas.openxmlformats.org/officeDocument/2006/relationships/hyperlink" Target="https://pbs.twimg.com/media/DlUDYyYXoAECz6k.jpg" TargetMode="External" /><Relationship Id="rId72" Type="http://schemas.openxmlformats.org/officeDocument/2006/relationships/hyperlink" Target="https://pbs.twimg.com/media/DPdgcMJVAAA-8H3.jpg" TargetMode="External" /><Relationship Id="rId73" Type="http://schemas.openxmlformats.org/officeDocument/2006/relationships/hyperlink" Target="https://pbs.twimg.com/media/DxPQngjU8AAoAnO.jpg" TargetMode="External" /><Relationship Id="rId74" Type="http://schemas.openxmlformats.org/officeDocument/2006/relationships/hyperlink" Target="https://pbs.twimg.com/media/DxPwC9jVYAA8gVH.jpg" TargetMode="External" /><Relationship Id="rId75" Type="http://schemas.openxmlformats.org/officeDocument/2006/relationships/hyperlink" Target="https://pbs.twimg.com/media/DxPwC9jVYAA8gVH.jpg" TargetMode="External" /><Relationship Id="rId76" Type="http://schemas.openxmlformats.org/officeDocument/2006/relationships/hyperlink" Target="https://pbs.twimg.com/media/DxPwC9jVYAA8gVH.jpg" TargetMode="External" /><Relationship Id="rId77" Type="http://schemas.openxmlformats.org/officeDocument/2006/relationships/hyperlink" Target="https://pbs.twimg.com/media/DxYaUTpW0AA5R7P.jpg" TargetMode="External" /><Relationship Id="rId78" Type="http://schemas.openxmlformats.org/officeDocument/2006/relationships/hyperlink" Target="https://pbs.twimg.com/media/Dxa4fCoWkAA9Xiu.jpg" TargetMode="External" /><Relationship Id="rId79" Type="http://schemas.openxmlformats.org/officeDocument/2006/relationships/hyperlink" Target="https://pbs.twimg.com/media/Dxa4fCoWkAA9Xiu.jpg" TargetMode="External" /><Relationship Id="rId80" Type="http://schemas.openxmlformats.org/officeDocument/2006/relationships/hyperlink" Target="https://pbs.twimg.com/media/Dxa4fCoWkAA9Xiu.jpg" TargetMode="External" /><Relationship Id="rId81" Type="http://schemas.openxmlformats.org/officeDocument/2006/relationships/hyperlink" Target="https://pbs.twimg.com/media/Dxa4fCoWkAA9Xiu.jpg" TargetMode="External" /><Relationship Id="rId82" Type="http://schemas.openxmlformats.org/officeDocument/2006/relationships/hyperlink" Target="https://pbs.twimg.com/media/C6k4QiMW0AEdjTp.jpg" TargetMode="External" /><Relationship Id="rId83" Type="http://schemas.openxmlformats.org/officeDocument/2006/relationships/hyperlink" Target="https://pbs.twimg.com/media/C6k4QiMW0AEdjTp.jpg" TargetMode="External" /><Relationship Id="rId84" Type="http://schemas.openxmlformats.org/officeDocument/2006/relationships/hyperlink" Target="https://pbs.twimg.com/media/DxcBB4kUwAUGud9.jpg" TargetMode="External" /><Relationship Id="rId85" Type="http://schemas.openxmlformats.org/officeDocument/2006/relationships/hyperlink" Target="https://pbs.twimg.com/media/DxcNCtLX0AED9Dn.jpg" TargetMode="External" /><Relationship Id="rId86" Type="http://schemas.openxmlformats.org/officeDocument/2006/relationships/hyperlink" Target="https://pbs.twimg.com/media/DxcNM-vWoAAb71u.jpg" TargetMode="External" /><Relationship Id="rId87" Type="http://schemas.openxmlformats.org/officeDocument/2006/relationships/hyperlink" Target="https://pbs.twimg.com/media/DxiYqopWkAYPY03.jpg" TargetMode="External" /><Relationship Id="rId88" Type="http://schemas.openxmlformats.org/officeDocument/2006/relationships/hyperlink" Target="https://pbs.twimg.com/media/Dxy1ws_VsAAa2Wg.jpg" TargetMode="External" /><Relationship Id="rId89" Type="http://schemas.openxmlformats.org/officeDocument/2006/relationships/hyperlink" Target="https://pbs.twimg.com/media/Dx1nAWDU8AM2QXM.jpg" TargetMode="External" /><Relationship Id="rId90" Type="http://schemas.openxmlformats.org/officeDocument/2006/relationships/hyperlink" Target="https://pbs.twimg.com/media/Dx7oBF1V4AAiWyc.jpg" TargetMode="External" /><Relationship Id="rId91" Type="http://schemas.openxmlformats.org/officeDocument/2006/relationships/hyperlink" Target="https://pbs.twimg.com/media/Dw6Z5lYUwAUKNgu.jpg" TargetMode="External" /><Relationship Id="rId92" Type="http://schemas.openxmlformats.org/officeDocument/2006/relationships/hyperlink" Target="https://pbs.twimg.com/media/DndP6aBXsAA825b.jpg" TargetMode="External" /><Relationship Id="rId93" Type="http://schemas.openxmlformats.org/officeDocument/2006/relationships/hyperlink" Target="https://pbs.twimg.com/media/DxrfXwsW0AQxYgG.jpg" TargetMode="External" /><Relationship Id="rId94" Type="http://schemas.openxmlformats.org/officeDocument/2006/relationships/hyperlink" Target="https://pbs.twimg.com/media/DwVWT42WkAEY1V0.jpg" TargetMode="External" /><Relationship Id="rId95" Type="http://schemas.openxmlformats.org/officeDocument/2006/relationships/hyperlink" Target="https://pbs.twimg.com/media/Dyc2NvBUwAAviW1.jpg" TargetMode="External" /><Relationship Id="rId96" Type="http://schemas.openxmlformats.org/officeDocument/2006/relationships/hyperlink" Target="https://pbs.twimg.com/media/DxoLhFJX0AAir-l.jpg" TargetMode="External" /><Relationship Id="rId97" Type="http://schemas.openxmlformats.org/officeDocument/2006/relationships/hyperlink" Target="https://pbs.twimg.com/media/DxoLhFJX0AAir-l.jpg" TargetMode="External" /><Relationship Id="rId98" Type="http://schemas.openxmlformats.org/officeDocument/2006/relationships/hyperlink" Target="https://pbs.twimg.com/media/DyK2--BW0AAsfXo.jpg" TargetMode="External" /><Relationship Id="rId99" Type="http://schemas.openxmlformats.org/officeDocument/2006/relationships/hyperlink" Target="https://pbs.twimg.com/media/DyLXiJqVsAAgdZ4.jpg" TargetMode="External" /><Relationship Id="rId100" Type="http://schemas.openxmlformats.org/officeDocument/2006/relationships/hyperlink" Target="https://pbs.twimg.com/media/DxoLhFJX0AAir-l.jpg" TargetMode="External" /><Relationship Id="rId101" Type="http://schemas.openxmlformats.org/officeDocument/2006/relationships/hyperlink" Target="https://pbs.twimg.com/media/DxwOut5UUAA8Z9a.jpg" TargetMode="External" /><Relationship Id="rId102" Type="http://schemas.openxmlformats.org/officeDocument/2006/relationships/hyperlink" Target="https://pbs.twimg.com/tweet_video_thumb/DxuplR0WoAAzfa5.jpg" TargetMode="External" /><Relationship Id="rId103" Type="http://schemas.openxmlformats.org/officeDocument/2006/relationships/hyperlink" Target="https://pbs.twimg.com/tweet_video_thumb/DxuplR0WoAAzfa5.jpg" TargetMode="External" /><Relationship Id="rId104" Type="http://schemas.openxmlformats.org/officeDocument/2006/relationships/hyperlink" Target="https://pbs.twimg.com/media/Dx20R2JVsAA8Am3.jpg" TargetMode="External" /><Relationship Id="rId105" Type="http://schemas.openxmlformats.org/officeDocument/2006/relationships/hyperlink" Target="https://pbs.twimg.com/media/DySEbB5VAAAGA0S.jpg" TargetMode="External" /><Relationship Id="rId106" Type="http://schemas.openxmlformats.org/officeDocument/2006/relationships/hyperlink" Target="https://pbs.twimg.com/media/Dya3aSqVYAAVphH.jpg" TargetMode="External" /><Relationship Id="rId107" Type="http://schemas.openxmlformats.org/officeDocument/2006/relationships/hyperlink" Target="https://pbs.twimg.com/media/Dx9WGaSUUAAva1n.jpg" TargetMode="External" /><Relationship Id="rId108" Type="http://schemas.openxmlformats.org/officeDocument/2006/relationships/hyperlink" Target="https://pbs.twimg.com/media/DyKeuR_XcAEh5M-.jpg" TargetMode="External" /><Relationship Id="rId109" Type="http://schemas.openxmlformats.org/officeDocument/2006/relationships/hyperlink" Target="https://pbs.twimg.com/media/DyLYZqWWsAADMua.jpg" TargetMode="External" /><Relationship Id="rId110" Type="http://schemas.openxmlformats.org/officeDocument/2006/relationships/hyperlink" Target="https://pbs.twimg.com/media/DxITh5oX0AUab4a.jpg" TargetMode="External" /><Relationship Id="rId111" Type="http://schemas.openxmlformats.org/officeDocument/2006/relationships/hyperlink" Target="https://pbs.twimg.com/media/Dw22h8SXQAELy2H.jpg" TargetMode="External" /><Relationship Id="rId112" Type="http://schemas.openxmlformats.org/officeDocument/2006/relationships/hyperlink" Target="https://pbs.twimg.com/media/DxCP84gUUAABGoJ.jpg" TargetMode="External" /><Relationship Id="rId113" Type="http://schemas.openxmlformats.org/officeDocument/2006/relationships/hyperlink" Target="https://pbs.twimg.com/media/DxnHIMTW0AAt95K.jpg" TargetMode="External" /><Relationship Id="rId114" Type="http://schemas.openxmlformats.org/officeDocument/2006/relationships/hyperlink" Target="https://pbs.twimg.com/media/Dxtiw57W0AAp_HM.jpg" TargetMode="External" /><Relationship Id="rId115" Type="http://schemas.openxmlformats.org/officeDocument/2006/relationships/hyperlink" Target="https://pbs.twimg.com/media/DyG3TroXgAAXM9d.jpg" TargetMode="External" /><Relationship Id="rId116" Type="http://schemas.openxmlformats.org/officeDocument/2006/relationships/hyperlink" Target="https://pbs.twimg.com/media/DylVcZ0WsAADmRK.jpg" TargetMode="External" /><Relationship Id="rId117" Type="http://schemas.openxmlformats.org/officeDocument/2006/relationships/hyperlink" Target="https://pbs.twimg.com/media/DybLyw3UYAEsrm5.jpg" TargetMode="External" /><Relationship Id="rId118" Type="http://schemas.openxmlformats.org/officeDocument/2006/relationships/hyperlink" Target="https://pbs.twimg.com/media/DyQaZIGVYAAYaWu.jpg" TargetMode="External" /><Relationship Id="rId119" Type="http://schemas.openxmlformats.org/officeDocument/2006/relationships/hyperlink" Target="https://pbs.twimg.com/media/DxJOoeYUcAASiNx.jpg" TargetMode="External" /><Relationship Id="rId120" Type="http://schemas.openxmlformats.org/officeDocument/2006/relationships/hyperlink" Target="https://pbs.twimg.com/media/DyVY9y8UcAA11nj.jpg" TargetMode="External" /><Relationship Id="rId121" Type="http://schemas.openxmlformats.org/officeDocument/2006/relationships/hyperlink" Target="https://pbs.twimg.com/media/Dymq5aOUUAE_wQq.jpg" TargetMode="External" /><Relationship Id="rId122" Type="http://schemas.openxmlformats.org/officeDocument/2006/relationships/hyperlink" Target="https://pbs.twimg.com/media/DyqgP8wVYAAm4vr.jpg" TargetMode="External" /><Relationship Id="rId123" Type="http://schemas.openxmlformats.org/officeDocument/2006/relationships/hyperlink" Target="https://pbs.twimg.com/media/DwtGDNWUwAEDTeM.jpg" TargetMode="External" /><Relationship Id="rId124" Type="http://schemas.openxmlformats.org/officeDocument/2006/relationships/hyperlink" Target="https://pbs.twimg.com/media/Dwzh3gkUUAACUWe.jpg" TargetMode="External" /><Relationship Id="rId125" Type="http://schemas.openxmlformats.org/officeDocument/2006/relationships/hyperlink" Target="https://pbs.twimg.com/media/DyeK0unU0AAPVPt.jpg" TargetMode="External" /><Relationship Id="rId126" Type="http://schemas.openxmlformats.org/officeDocument/2006/relationships/hyperlink" Target="https://pbs.twimg.com/media/Dyk-dHwVAAAdqQh.jpg" TargetMode="External" /><Relationship Id="rId127" Type="http://schemas.openxmlformats.org/officeDocument/2006/relationships/hyperlink" Target="https://pbs.twimg.com/media/Dyf_rLEUYAAOdNa.jpg" TargetMode="External" /><Relationship Id="rId128" Type="http://schemas.openxmlformats.org/officeDocument/2006/relationships/hyperlink" Target="https://pbs.twimg.com/media/DxBMzoyVYAAv8xT.jpg" TargetMode="External" /><Relationship Id="rId129" Type="http://schemas.openxmlformats.org/officeDocument/2006/relationships/hyperlink" Target="https://pbs.twimg.com/media/DyfxWLPUUAEtAa5.jpg" TargetMode="External" /><Relationship Id="rId130" Type="http://schemas.openxmlformats.org/officeDocument/2006/relationships/hyperlink" Target="https://pbs.twimg.com/media/DylbcvHWoAAraG1.jpg" TargetMode="External" /><Relationship Id="rId131" Type="http://schemas.openxmlformats.org/officeDocument/2006/relationships/hyperlink" Target="https://pbs.twimg.com/media/DxXmJ_vU0AALlyM.jpg" TargetMode="External" /><Relationship Id="rId132" Type="http://schemas.openxmlformats.org/officeDocument/2006/relationships/hyperlink" Target="https://pbs.twimg.com/media/DyjLo31UYAAnDXp.jpg" TargetMode="External" /><Relationship Id="rId133" Type="http://schemas.openxmlformats.org/officeDocument/2006/relationships/hyperlink" Target="https://pbs.twimg.com/media/DyqwV9cXQAwHMNs.jpg" TargetMode="External" /><Relationship Id="rId134" Type="http://schemas.openxmlformats.org/officeDocument/2006/relationships/hyperlink" Target="https://pbs.twimg.com/media/Dw6Z5lYUwAUKNgu.jpg" TargetMode="External" /><Relationship Id="rId135" Type="http://schemas.openxmlformats.org/officeDocument/2006/relationships/hyperlink" Target="https://pbs.twimg.com/media/Dwq1GCbUYAAN_8D.jpg" TargetMode="External" /><Relationship Id="rId136" Type="http://schemas.openxmlformats.org/officeDocument/2006/relationships/hyperlink" Target="https://pbs.twimg.com/media/DyaTIcDV4AA8Z_q.jpg" TargetMode="External" /><Relationship Id="rId137" Type="http://schemas.openxmlformats.org/officeDocument/2006/relationships/hyperlink" Target="https://pbs.twimg.com/media/DyThpWUVYAAvgev.jpg" TargetMode="External" /><Relationship Id="rId138" Type="http://schemas.openxmlformats.org/officeDocument/2006/relationships/hyperlink" Target="https://pbs.twimg.com/tweet_video_thumb/DykvjJFWoAAqJTE.jpg" TargetMode="External" /><Relationship Id="rId139" Type="http://schemas.openxmlformats.org/officeDocument/2006/relationships/hyperlink" Target="https://pbs.twimg.com/media/Dv7yMscX0AAgjEa.jpg" TargetMode="External" /><Relationship Id="rId140" Type="http://schemas.openxmlformats.org/officeDocument/2006/relationships/hyperlink" Target="https://pbs.twimg.com/media/DyKeuR_XcAEh5M-.jpg" TargetMode="External" /><Relationship Id="rId141" Type="http://schemas.openxmlformats.org/officeDocument/2006/relationships/hyperlink" Target="https://pbs.twimg.com/tweet_video_thumb/Dyqx80nWoAIrk63.jpg" TargetMode="External" /><Relationship Id="rId142" Type="http://schemas.openxmlformats.org/officeDocument/2006/relationships/hyperlink" Target="https://pbs.twimg.com/tweet_video_thumb/Dyq38lzXQAAhI0m.jpg" TargetMode="External" /><Relationship Id="rId143" Type="http://schemas.openxmlformats.org/officeDocument/2006/relationships/hyperlink" Target="https://pbs.twimg.com/media/DyRYn6wU0AA0bsT.jpg" TargetMode="External" /><Relationship Id="rId144" Type="http://schemas.openxmlformats.org/officeDocument/2006/relationships/hyperlink" Target="https://pbs.twimg.com/media/Dx27pRkU8AABxQP.jpg" TargetMode="External" /><Relationship Id="rId145" Type="http://schemas.openxmlformats.org/officeDocument/2006/relationships/hyperlink" Target="https://pbs.twimg.com/media/DwFt89GU0AAVFJ1.jpg" TargetMode="External" /><Relationship Id="rId146" Type="http://schemas.openxmlformats.org/officeDocument/2006/relationships/hyperlink" Target="https://pbs.twimg.com/media/DymDG8rUYAE2hCA.jpg" TargetMode="External" /><Relationship Id="rId147" Type="http://schemas.openxmlformats.org/officeDocument/2006/relationships/hyperlink" Target="https://pbs.twimg.com/media/DxhvrWFUYAAeJnX.jpg" TargetMode="External" /><Relationship Id="rId148" Type="http://schemas.openxmlformats.org/officeDocument/2006/relationships/hyperlink" Target="https://pbs.twimg.com/media/DxxNYnOUcAAvD7P.jpg" TargetMode="External" /><Relationship Id="rId149" Type="http://schemas.openxmlformats.org/officeDocument/2006/relationships/hyperlink" Target="https://pbs.twimg.com/media/DxmTRFOUYAApJP7.jpg" TargetMode="External" /><Relationship Id="rId150" Type="http://schemas.openxmlformats.org/officeDocument/2006/relationships/hyperlink" Target="https://pbs.twimg.com/media/Dyibjd4UwAACuvn.jpg" TargetMode="External" /><Relationship Id="rId151" Type="http://schemas.openxmlformats.org/officeDocument/2006/relationships/hyperlink" Target="https://pbs.twimg.com/media/DyqlXUKUcAEhvAu.jpg" TargetMode="External" /><Relationship Id="rId152" Type="http://schemas.openxmlformats.org/officeDocument/2006/relationships/hyperlink" Target="https://pbs.twimg.com/media/DyF6E0FUwAAPij3.jpg" TargetMode="External" /><Relationship Id="rId153" Type="http://schemas.openxmlformats.org/officeDocument/2006/relationships/hyperlink" Target="https://pbs.twimg.com/media/DybKBatWsAAPLKb.jpg" TargetMode="External" /><Relationship Id="rId154" Type="http://schemas.openxmlformats.org/officeDocument/2006/relationships/hyperlink" Target="https://pbs.twimg.com/media/DxYQSFCXcAAWQN1.jpg" TargetMode="External" /><Relationship Id="rId155" Type="http://schemas.openxmlformats.org/officeDocument/2006/relationships/hyperlink" Target="https://pbs.twimg.com/media/Dxi-jk6WsAM2n4V.jpg" TargetMode="External" /><Relationship Id="rId156" Type="http://schemas.openxmlformats.org/officeDocument/2006/relationships/hyperlink" Target="https://pbs.twimg.com/media/DxciksqUwAAt3S7.jpg" TargetMode="External" /><Relationship Id="rId157" Type="http://schemas.openxmlformats.org/officeDocument/2006/relationships/hyperlink" Target="https://pbs.twimg.com/media/DyMbU2sUwAIhzOT.jpg" TargetMode="External" /><Relationship Id="rId158" Type="http://schemas.openxmlformats.org/officeDocument/2006/relationships/hyperlink" Target="https://pbs.twimg.com/media/Dxi5B2KVsAAj4ha.jpg" TargetMode="External" /><Relationship Id="rId159" Type="http://schemas.openxmlformats.org/officeDocument/2006/relationships/hyperlink" Target="https://pbs.twimg.com/media/DygrFnfVYAA71TI.jpg" TargetMode="External" /><Relationship Id="rId160" Type="http://schemas.openxmlformats.org/officeDocument/2006/relationships/hyperlink" Target="https://pbs.twimg.com/media/DvUOCe3UYAAyXlM.jpg" TargetMode="External" /><Relationship Id="rId161" Type="http://schemas.openxmlformats.org/officeDocument/2006/relationships/hyperlink" Target="https://pbs.twimg.com/media/DvbM3mvU0AEoU3Y.jpg" TargetMode="External" /><Relationship Id="rId162" Type="http://schemas.openxmlformats.org/officeDocument/2006/relationships/hyperlink" Target="https://pbs.twimg.com/media/Dvw3Q0mUwAADVF9.jpg" TargetMode="External" /><Relationship Id="rId163" Type="http://schemas.openxmlformats.org/officeDocument/2006/relationships/hyperlink" Target="https://pbs.twimg.com/media/DvwXp7HV4AIstNT.jpg" TargetMode="External" /><Relationship Id="rId164" Type="http://schemas.openxmlformats.org/officeDocument/2006/relationships/hyperlink" Target="https://pbs.twimg.com/media/DxXJQXAVYAALt5X.jpg" TargetMode="External" /><Relationship Id="rId165" Type="http://schemas.openxmlformats.org/officeDocument/2006/relationships/hyperlink" Target="https://pbs.twimg.com/media/DxJc2hGVYAAoGWQ.jpg" TargetMode="External" /><Relationship Id="rId166" Type="http://schemas.openxmlformats.org/officeDocument/2006/relationships/hyperlink" Target="https://pbs.twimg.com/media/DxpBLESUcAAtCW9.jpg" TargetMode="External" /><Relationship Id="rId167" Type="http://schemas.openxmlformats.org/officeDocument/2006/relationships/hyperlink" Target="https://pbs.twimg.com/media/Dyn0nIpUwAAAxWU.jpg" TargetMode="External" /><Relationship Id="rId168" Type="http://schemas.openxmlformats.org/officeDocument/2006/relationships/hyperlink" Target="https://pbs.twimg.com/media/DxXo29uUcAE0Qy3.jpg" TargetMode="External" /><Relationship Id="rId169" Type="http://schemas.openxmlformats.org/officeDocument/2006/relationships/hyperlink" Target="https://pbs.twimg.com/media/Dyb9mDUUYAIkh_K.jpg" TargetMode="External" /><Relationship Id="rId170" Type="http://schemas.openxmlformats.org/officeDocument/2006/relationships/hyperlink" Target="https://pbs.twimg.com/media/DyAxxa6X4AYzD5c.jpg" TargetMode="External" /><Relationship Id="rId171" Type="http://schemas.openxmlformats.org/officeDocument/2006/relationships/hyperlink" Target="https://pbs.twimg.com/media/DyLF-RSXQAA6wAT.jpg" TargetMode="External" /><Relationship Id="rId172" Type="http://schemas.openxmlformats.org/officeDocument/2006/relationships/hyperlink" Target="https://pbs.twimg.com/media/DyVd-mMW0AIoerB.jpg" TargetMode="External" /><Relationship Id="rId173" Type="http://schemas.openxmlformats.org/officeDocument/2006/relationships/hyperlink" Target="https://pbs.twimg.com/media/DyVd-mMW0AIoerB.jpg" TargetMode="External" /><Relationship Id="rId174" Type="http://schemas.openxmlformats.org/officeDocument/2006/relationships/hyperlink" Target="https://pbs.twimg.com/media/DyK2--BW0AAsfXo.jpg" TargetMode="External" /><Relationship Id="rId175" Type="http://schemas.openxmlformats.org/officeDocument/2006/relationships/hyperlink" Target="https://pbs.twimg.com/media/DyK2--BW0AAsfXo.jpg" TargetMode="External" /><Relationship Id="rId176" Type="http://schemas.openxmlformats.org/officeDocument/2006/relationships/hyperlink" Target="https://pbs.twimg.com/media/DyK2--BW0AAsfXo.jpg" TargetMode="External" /><Relationship Id="rId177" Type="http://schemas.openxmlformats.org/officeDocument/2006/relationships/hyperlink" Target="https://pbs.twimg.com/media/DyK2--BW0AAsfXo.jpg" TargetMode="External" /><Relationship Id="rId178" Type="http://schemas.openxmlformats.org/officeDocument/2006/relationships/hyperlink" Target="https://pbs.twimg.com/media/DyK2--BW0AAsfXo.jpg" TargetMode="External" /><Relationship Id="rId179" Type="http://schemas.openxmlformats.org/officeDocument/2006/relationships/hyperlink" Target="https://pbs.twimg.com/media/DyK2--BW0AAsfXo.jpg" TargetMode="External" /><Relationship Id="rId180" Type="http://schemas.openxmlformats.org/officeDocument/2006/relationships/hyperlink" Target="https://pbs.twimg.com/media/DbFQWzCWsAEB-zC.jpg" TargetMode="External" /><Relationship Id="rId181" Type="http://schemas.openxmlformats.org/officeDocument/2006/relationships/hyperlink" Target="https://pbs.twimg.com/media/DxoLhFJX0AAir-l.jpg" TargetMode="External" /><Relationship Id="rId182" Type="http://schemas.openxmlformats.org/officeDocument/2006/relationships/hyperlink" Target="https://pbs.twimg.com/media/DxdeU1fWoAEoubR.jpg" TargetMode="External" /><Relationship Id="rId183" Type="http://schemas.openxmlformats.org/officeDocument/2006/relationships/hyperlink" Target="https://pbs.twimg.com/media/DxCCLaiUYAAUNzQ.jpg" TargetMode="External" /><Relationship Id="rId184" Type="http://schemas.openxmlformats.org/officeDocument/2006/relationships/hyperlink" Target="https://pbs.twimg.com/media/DxDDVlZUcAI7gwX.jpg" TargetMode="External" /><Relationship Id="rId185" Type="http://schemas.openxmlformats.org/officeDocument/2006/relationships/hyperlink" Target="https://pbs.twimg.com/media/DxFo-7QVYAINedK.jpg" TargetMode="External" /><Relationship Id="rId186" Type="http://schemas.openxmlformats.org/officeDocument/2006/relationships/hyperlink" Target="https://pbs.twimg.com/media/Dw9Z_eEVAAAPgiz.jpg" TargetMode="External" /><Relationship Id="rId187" Type="http://schemas.openxmlformats.org/officeDocument/2006/relationships/hyperlink" Target="https://pbs.twimg.com/media/DxD7tz7VsAEt09N.jpg" TargetMode="External" /><Relationship Id="rId188" Type="http://schemas.openxmlformats.org/officeDocument/2006/relationships/hyperlink" Target="https://pbs.twimg.com/media/DxcBzHOVYAA1mtt.jpg" TargetMode="External" /><Relationship Id="rId189" Type="http://schemas.openxmlformats.org/officeDocument/2006/relationships/hyperlink" Target="https://pbs.twimg.com/media/Dye2-2GUYAAOfKH.jpg" TargetMode="External" /><Relationship Id="rId190" Type="http://schemas.openxmlformats.org/officeDocument/2006/relationships/hyperlink" Target="https://pbs.twimg.com/media/Dx14A-YU8AEovLc.jpg" TargetMode="External" /><Relationship Id="rId191" Type="http://schemas.openxmlformats.org/officeDocument/2006/relationships/hyperlink" Target="https://pbs.twimg.com/media/DrB3bvFXQAAcf4M.jpg" TargetMode="External" /><Relationship Id="rId192" Type="http://schemas.openxmlformats.org/officeDocument/2006/relationships/hyperlink" Target="https://pbs.twimg.com/media/DyJ7jflU0AEgBIe.jpg" TargetMode="External" /><Relationship Id="rId193" Type="http://schemas.openxmlformats.org/officeDocument/2006/relationships/hyperlink" Target="https://pbs.twimg.com/media/DyrYF6LU8AAoYzc.jpg" TargetMode="External" /><Relationship Id="rId194" Type="http://schemas.openxmlformats.org/officeDocument/2006/relationships/hyperlink" Target="https://pbs.twimg.com/media/DvylW0MVsAEORIV.jpg" TargetMode="External" /><Relationship Id="rId195" Type="http://schemas.openxmlformats.org/officeDocument/2006/relationships/hyperlink" Target="https://pbs.twimg.com/media/DvpiC91UYAEIjAI.jpg" TargetMode="External" /><Relationship Id="rId196" Type="http://schemas.openxmlformats.org/officeDocument/2006/relationships/hyperlink" Target="https://pbs.twimg.com/media/DvdewmmVAAAm8-V.jpg" TargetMode="External" /><Relationship Id="rId197" Type="http://schemas.openxmlformats.org/officeDocument/2006/relationships/hyperlink" Target="https://pbs.twimg.com/media/DxDBEPnU8AA6Khd.jpg" TargetMode="External" /><Relationship Id="rId198" Type="http://schemas.openxmlformats.org/officeDocument/2006/relationships/hyperlink" Target="https://pbs.twimg.com/media/DvqX_5RVAAAPfEw.jpg" TargetMode="External" /><Relationship Id="rId199" Type="http://schemas.openxmlformats.org/officeDocument/2006/relationships/hyperlink" Target="https://pbs.twimg.com/media/Dvz8-IOV4AAYcjF.jpg" TargetMode="External" /><Relationship Id="rId200" Type="http://schemas.openxmlformats.org/officeDocument/2006/relationships/hyperlink" Target="https://pbs.twimg.com/media/DwGYcs0U8AAFYoz.jpg" TargetMode="External" /><Relationship Id="rId201" Type="http://schemas.openxmlformats.org/officeDocument/2006/relationships/hyperlink" Target="https://pbs.twimg.com/media/DwHcRevVYAAFmS9.jpg" TargetMode="External" /><Relationship Id="rId202" Type="http://schemas.openxmlformats.org/officeDocument/2006/relationships/hyperlink" Target="https://pbs.twimg.com/media/DwRhFT0UYAANyyX.jpg" TargetMode="External" /><Relationship Id="rId203" Type="http://schemas.openxmlformats.org/officeDocument/2006/relationships/hyperlink" Target="https://pbs.twimg.com/media/DwYO6aBVsAA1lDQ.jpg" TargetMode="External" /><Relationship Id="rId204" Type="http://schemas.openxmlformats.org/officeDocument/2006/relationships/hyperlink" Target="https://pbs.twimg.com/media/Dwii2L9VsAAkHWz.jpg" TargetMode="External" /><Relationship Id="rId205" Type="http://schemas.openxmlformats.org/officeDocument/2006/relationships/hyperlink" Target="https://pbs.twimg.com/media/Dwdwt-sUcAACdgh.jpg" TargetMode="External" /><Relationship Id="rId206" Type="http://schemas.openxmlformats.org/officeDocument/2006/relationships/hyperlink" Target="https://pbs.twimg.com/media/Dw1oSIsUUAA5_Hi.jpg" TargetMode="External" /><Relationship Id="rId207" Type="http://schemas.openxmlformats.org/officeDocument/2006/relationships/hyperlink" Target="https://pbs.twimg.com/media/DwdF2_3VAAA11_e.jpg" TargetMode="External" /><Relationship Id="rId208" Type="http://schemas.openxmlformats.org/officeDocument/2006/relationships/hyperlink" Target="https://pbs.twimg.com/media/DyZm4jIU0AAjj24.jpg" TargetMode="External" /><Relationship Id="rId209" Type="http://schemas.openxmlformats.org/officeDocument/2006/relationships/hyperlink" Target="https://pbs.twimg.com/media/DyjFs3DUwAEr7he.jpg" TargetMode="External" /><Relationship Id="rId210" Type="http://schemas.openxmlformats.org/officeDocument/2006/relationships/hyperlink" Target="https://pbs.twimg.com/media/DxB8lndU0AAMtlj.jpg" TargetMode="External" /><Relationship Id="rId211" Type="http://schemas.openxmlformats.org/officeDocument/2006/relationships/hyperlink" Target="https://pbs.twimg.com/media/DxX5yHzVsAYc-W2.jpg" TargetMode="External" /><Relationship Id="rId212" Type="http://schemas.openxmlformats.org/officeDocument/2006/relationships/hyperlink" Target="https://pbs.twimg.com/media/DxdpZWVUwAENYDn.jpg" TargetMode="External" /><Relationship Id="rId213" Type="http://schemas.openxmlformats.org/officeDocument/2006/relationships/hyperlink" Target="https://pbs.twimg.com/media/DxnYCCLUcAAXlll.jpg" TargetMode="External" /><Relationship Id="rId214" Type="http://schemas.openxmlformats.org/officeDocument/2006/relationships/hyperlink" Target="https://pbs.twimg.com/media/DxnkcKZU0AAl8DT.jpg" TargetMode="External" /><Relationship Id="rId215" Type="http://schemas.openxmlformats.org/officeDocument/2006/relationships/hyperlink" Target="https://pbs.twimg.com/media/Dxruh-JU8AA70NL.jpg" TargetMode="External" /><Relationship Id="rId216" Type="http://schemas.openxmlformats.org/officeDocument/2006/relationships/hyperlink" Target="https://pbs.twimg.com/media/DyXEgweUYAEQM3Z.jpg" TargetMode="External" /><Relationship Id="rId217" Type="http://schemas.openxmlformats.org/officeDocument/2006/relationships/hyperlink" Target="https://pbs.twimg.com/media/DyawkBdV4AASUpJ.jpg" TargetMode="External" /><Relationship Id="rId218" Type="http://schemas.openxmlformats.org/officeDocument/2006/relationships/hyperlink" Target="https://pbs.twimg.com/media/DycOqR4U0AE7T4r.jpg" TargetMode="External" /><Relationship Id="rId219" Type="http://schemas.openxmlformats.org/officeDocument/2006/relationships/hyperlink" Target="https://pbs.twimg.com/media/DygQmN7V4AAetuJ.jpg" TargetMode="External" /><Relationship Id="rId220" Type="http://schemas.openxmlformats.org/officeDocument/2006/relationships/hyperlink" Target="https://pbs.twimg.com/media/DyrPm_wUcAAYzF6.jpg" TargetMode="External" /><Relationship Id="rId221" Type="http://schemas.openxmlformats.org/officeDocument/2006/relationships/hyperlink" Target="https://pbs.twimg.com/media/DxcbHZlU0AAuAAf.jpg" TargetMode="External" /><Relationship Id="rId222" Type="http://schemas.openxmlformats.org/officeDocument/2006/relationships/hyperlink" Target="https://pbs.twimg.com/media/Dx143foUwAIUuYx.jpg" TargetMode="External" /><Relationship Id="rId223" Type="http://schemas.openxmlformats.org/officeDocument/2006/relationships/hyperlink" Target="https://pbs.twimg.com/media/DxCLmB9UUAAVv-n.jpg" TargetMode="External" /><Relationship Id="rId224" Type="http://schemas.openxmlformats.org/officeDocument/2006/relationships/hyperlink" Target="https://pbs.twimg.com/media/DwHYSCeUYAAHDWF.jpg" TargetMode="External" /><Relationship Id="rId225" Type="http://schemas.openxmlformats.org/officeDocument/2006/relationships/hyperlink" Target="https://pbs.twimg.com/media/DwlaY5fVYAAn-yo.jpg" TargetMode="External" /><Relationship Id="rId226" Type="http://schemas.openxmlformats.org/officeDocument/2006/relationships/hyperlink" Target="https://pbs.twimg.com/media/Dw4KBdkWoAAtltG.jpg" TargetMode="External" /><Relationship Id="rId227" Type="http://schemas.openxmlformats.org/officeDocument/2006/relationships/hyperlink" Target="https://pbs.twimg.com/media/DyehTTdVAAAnABS.jpg" TargetMode="External" /><Relationship Id="rId228" Type="http://schemas.openxmlformats.org/officeDocument/2006/relationships/hyperlink" Target="https://pbs.twimg.com/media/DxEMYCmV4AssnlE.jpg" TargetMode="External" /><Relationship Id="rId229" Type="http://schemas.openxmlformats.org/officeDocument/2006/relationships/hyperlink" Target="https://pbs.twimg.com/media/DxdZTidVsAAOgQZ.jpg" TargetMode="External" /><Relationship Id="rId230" Type="http://schemas.openxmlformats.org/officeDocument/2006/relationships/hyperlink" Target="https://pbs.twimg.com/media/DxjTJwjU8AEeg-q.jpg" TargetMode="External" /><Relationship Id="rId231" Type="http://schemas.openxmlformats.org/officeDocument/2006/relationships/hyperlink" Target="https://pbs.twimg.com/media/DxoMBATVAAAlxEa.jpg" TargetMode="External" /><Relationship Id="rId232" Type="http://schemas.openxmlformats.org/officeDocument/2006/relationships/hyperlink" Target="https://pbs.twimg.com/media/Dx70Yw2UYAAhxqr.jpg" TargetMode="External" /><Relationship Id="rId233" Type="http://schemas.openxmlformats.org/officeDocument/2006/relationships/hyperlink" Target="https://pbs.twimg.com/media/DyF7AeqU8AAf3Zh.jpg" TargetMode="External" /><Relationship Id="rId234" Type="http://schemas.openxmlformats.org/officeDocument/2006/relationships/hyperlink" Target="https://pbs.twimg.com/media/DyLOFzyVYAEPL5r.jpg" TargetMode="External" /><Relationship Id="rId235" Type="http://schemas.openxmlformats.org/officeDocument/2006/relationships/hyperlink" Target="https://pbs.twimg.com/media/DyQ1gUFUUAArERa.jpg" TargetMode="External" /><Relationship Id="rId236" Type="http://schemas.openxmlformats.org/officeDocument/2006/relationships/hyperlink" Target="https://pbs.twimg.com/media/Dyb14yLVYAAfazm.jpg" TargetMode="External" /><Relationship Id="rId237" Type="http://schemas.openxmlformats.org/officeDocument/2006/relationships/hyperlink" Target="https://pbs.twimg.com/media/DyhOISeV4AEozmJ.jpg" TargetMode="External" /><Relationship Id="rId238" Type="http://schemas.openxmlformats.org/officeDocument/2006/relationships/hyperlink" Target="https://pbs.twimg.com/media/DyknaDTUYAAXeE1.jpg" TargetMode="External" /><Relationship Id="rId239" Type="http://schemas.openxmlformats.org/officeDocument/2006/relationships/hyperlink" Target="https://pbs.twimg.com/media/DxilEI6U8AUC4Xc.jpg" TargetMode="External" /><Relationship Id="rId240" Type="http://schemas.openxmlformats.org/officeDocument/2006/relationships/hyperlink" Target="https://pbs.twimg.com/media/Dxiz-LhUUAAGPJ2.jpg" TargetMode="External" /><Relationship Id="rId241" Type="http://schemas.openxmlformats.org/officeDocument/2006/relationships/hyperlink" Target="https://pbs.twimg.com/media/DxtP3o2UYAAsiHB.jpg" TargetMode="External" /><Relationship Id="rId242" Type="http://schemas.openxmlformats.org/officeDocument/2006/relationships/hyperlink" Target="https://pbs.twimg.com/media/DxybCqGU8AA_2ow.jpg" TargetMode="External" /><Relationship Id="rId243" Type="http://schemas.openxmlformats.org/officeDocument/2006/relationships/hyperlink" Target="https://pbs.twimg.com/media/Dx29oaiU8AALTXq.jpg" TargetMode="External" /><Relationship Id="rId244" Type="http://schemas.openxmlformats.org/officeDocument/2006/relationships/hyperlink" Target="https://pbs.twimg.com/media/DyBzbjhVYAEvBN4.jpg" TargetMode="External" /><Relationship Id="rId245" Type="http://schemas.openxmlformats.org/officeDocument/2006/relationships/hyperlink" Target="https://pbs.twimg.com/media/Dygp3JgVsAAg8rt.jpg" TargetMode="External" /><Relationship Id="rId246" Type="http://schemas.openxmlformats.org/officeDocument/2006/relationships/hyperlink" Target="https://pbs.twimg.com/media/Dyl-kB6U8AACqE8.jpg" TargetMode="External" /><Relationship Id="rId247" Type="http://schemas.openxmlformats.org/officeDocument/2006/relationships/hyperlink" Target="https://pbs.twimg.com/media/Dxb9ZgBUYAQi5mD.jpg" TargetMode="External" /><Relationship Id="rId248" Type="http://schemas.openxmlformats.org/officeDocument/2006/relationships/hyperlink" Target="https://pbs.twimg.com/media/DxTwPJrUUAAIx9P.jpg" TargetMode="External" /><Relationship Id="rId249" Type="http://schemas.openxmlformats.org/officeDocument/2006/relationships/hyperlink" Target="https://pbs.twimg.com/media/Dxl9Xz2U8AAya3x.jpg" TargetMode="External" /><Relationship Id="rId250" Type="http://schemas.openxmlformats.org/officeDocument/2006/relationships/hyperlink" Target="https://pbs.twimg.com/media/DydS9-NUYAEFsD2.jpg" TargetMode="External" /><Relationship Id="rId251" Type="http://schemas.openxmlformats.org/officeDocument/2006/relationships/hyperlink" Target="https://pbs.twimg.com/media/Dw_jTtgUUAAmVhd.jpg" TargetMode="External" /><Relationship Id="rId252" Type="http://schemas.openxmlformats.org/officeDocument/2006/relationships/hyperlink" Target="https://pbs.twimg.com/media/DxhTr22VAAITd8X.jpg" TargetMode="External" /><Relationship Id="rId253" Type="http://schemas.openxmlformats.org/officeDocument/2006/relationships/hyperlink" Target="https://pbs.twimg.com/media/Dx11CteV4AA6lU0.jpg" TargetMode="External" /><Relationship Id="rId254" Type="http://schemas.openxmlformats.org/officeDocument/2006/relationships/hyperlink" Target="https://pbs.twimg.com/media/Dx2N7u9UUAA4U06.jpg" TargetMode="External" /><Relationship Id="rId255" Type="http://schemas.openxmlformats.org/officeDocument/2006/relationships/hyperlink" Target="https://pbs.twimg.com/media/Dx26Y0XUYAAO_8u.jpg" TargetMode="External" /><Relationship Id="rId256" Type="http://schemas.openxmlformats.org/officeDocument/2006/relationships/hyperlink" Target="https://pbs.twimg.com/media/DyBAVyGUYAAyjHR.jpg" TargetMode="External" /><Relationship Id="rId257" Type="http://schemas.openxmlformats.org/officeDocument/2006/relationships/hyperlink" Target="https://pbs.twimg.com/media/DyGpayPUYAADGzG.jpg" TargetMode="External" /><Relationship Id="rId258" Type="http://schemas.openxmlformats.org/officeDocument/2006/relationships/hyperlink" Target="https://pbs.twimg.com/media/DyKAnRnUUAAIkpN.jpg" TargetMode="External" /><Relationship Id="rId259" Type="http://schemas.openxmlformats.org/officeDocument/2006/relationships/hyperlink" Target="https://pbs.twimg.com/media/DyhPo7jUwAAMlbA.jpg" TargetMode="External" /><Relationship Id="rId260" Type="http://schemas.openxmlformats.org/officeDocument/2006/relationships/hyperlink" Target="https://pbs.twimg.com/media/DymVkefUYAAF6wz.jpg" TargetMode="External" /><Relationship Id="rId261" Type="http://schemas.openxmlformats.org/officeDocument/2006/relationships/hyperlink" Target="https://pbs.twimg.com/media/DyguQsuV4AAfRqI.jpg" TargetMode="External" /><Relationship Id="rId262" Type="http://schemas.openxmlformats.org/officeDocument/2006/relationships/hyperlink" Target="https://pbs.twimg.com/media/DxDah5bU8AAiCw6.jpg" TargetMode="External" /><Relationship Id="rId263" Type="http://schemas.openxmlformats.org/officeDocument/2006/relationships/hyperlink" Target="https://pbs.twimg.com/media/DwHXzFTU8AAEjxP.jpg" TargetMode="External" /><Relationship Id="rId264" Type="http://schemas.openxmlformats.org/officeDocument/2006/relationships/hyperlink" Target="https://pbs.twimg.com/media/DydxTUOU8AE1coB.jpg" TargetMode="External" /><Relationship Id="rId265" Type="http://schemas.openxmlformats.org/officeDocument/2006/relationships/hyperlink" Target="https://pbs.twimg.com/media/DxOO69OVsAAhfdx.jpg" TargetMode="External" /><Relationship Id="rId266" Type="http://schemas.openxmlformats.org/officeDocument/2006/relationships/hyperlink" Target="https://pbs.twimg.com/media/DxXmqs6V4AAkuvK.jpg" TargetMode="External" /><Relationship Id="rId267" Type="http://schemas.openxmlformats.org/officeDocument/2006/relationships/hyperlink" Target="https://pbs.twimg.com/media/DxdYkVJU0AE_0So.jpg" TargetMode="External" /><Relationship Id="rId268" Type="http://schemas.openxmlformats.org/officeDocument/2006/relationships/hyperlink" Target="https://pbs.twimg.com/media/Dxnj_SgV4AAJ7k1.jpg" TargetMode="External" /><Relationship Id="rId269" Type="http://schemas.openxmlformats.org/officeDocument/2006/relationships/hyperlink" Target="https://pbs.twimg.com/media/DxtdBySVAAAEP4-.jpg" TargetMode="External" /><Relationship Id="rId270" Type="http://schemas.openxmlformats.org/officeDocument/2006/relationships/hyperlink" Target="https://pbs.twimg.com/media/Dx14A-YU8AEovLc.jpg" TargetMode="External" /><Relationship Id="rId271" Type="http://schemas.openxmlformats.org/officeDocument/2006/relationships/hyperlink" Target="https://pbs.twimg.com/media/Dx2_rqDVAAExUFV.jpg" TargetMode="External" /><Relationship Id="rId272" Type="http://schemas.openxmlformats.org/officeDocument/2006/relationships/hyperlink" Target="https://pbs.twimg.com/media/DygqRCxVsAEti7y.jpg" TargetMode="External" /><Relationship Id="rId273" Type="http://schemas.openxmlformats.org/officeDocument/2006/relationships/hyperlink" Target="https://pbs.twimg.com/media/Dygus2KVsAAHbHf.jpg" TargetMode="External" /><Relationship Id="rId274" Type="http://schemas.openxmlformats.org/officeDocument/2006/relationships/hyperlink" Target="https://pbs.twimg.com/media/Dxdn60sU8AAoYyJ.jpg" TargetMode="External" /><Relationship Id="rId275" Type="http://schemas.openxmlformats.org/officeDocument/2006/relationships/hyperlink" Target="https://pbs.twimg.com/media/DxVhuX7V4AESvah.jpg" TargetMode="External" /><Relationship Id="rId276" Type="http://schemas.openxmlformats.org/officeDocument/2006/relationships/hyperlink" Target="https://pbs.twimg.com/media/DyiCFUaUcAAEteH.jpg" TargetMode="External" /><Relationship Id="rId277" Type="http://schemas.openxmlformats.org/officeDocument/2006/relationships/hyperlink" Target="https://pbs.twimg.com/media/DyjimkgUcAA94Bb.jpg" TargetMode="External" /><Relationship Id="rId278" Type="http://schemas.openxmlformats.org/officeDocument/2006/relationships/hyperlink" Target="https://pbs.twimg.com/media/DxFLLFrU8AEPu25.jpg" TargetMode="External" /><Relationship Id="rId279" Type="http://schemas.openxmlformats.org/officeDocument/2006/relationships/hyperlink" Target="https://pbs.twimg.com/media/DxXGXBYUwAA1t4g.jpg" TargetMode="External" /><Relationship Id="rId280" Type="http://schemas.openxmlformats.org/officeDocument/2006/relationships/hyperlink" Target="https://pbs.twimg.com/media/DxXXu6kUcAEmNI2.jpg" TargetMode="External" /><Relationship Id="rId281" Type="http://schemas.openxmlformats.org/officeDocument/2006/relationships/hyperlink" Target="https://pbs.twimg.com/media/DxciksqUwAAt3S7.jpg" TargetMode="External" /><Relationship Id="rId282" Type="http://schemas.openxmlformats.org/officeDocument/2006/relationships/hyperlink" Target="https://pbs.twimg.com/media/DxiNNDpUwAItgF_.jpg" TargetMode="External" /><Relationship Id="rId283" Type="http://schemas.openxmlformats.org/officeDocument/2006/relationships/hyperlink" Target="https://pbs.twimg.com/media/DxtNEBUUwAEQokh.jpg" TargetMode="External" /><Relationship Id="rId284" Type="http://schemas.openxmlformats.org/officeDocument/2006/relationships/hyperlink" Target="https://pbs.twimg.com/media/Dx2c2e1U0AMLNA4.jpg" TargetMode="External" /><Relationship Id="rId285" Type="http://schemas.openxmlformats.org/officeDocument/2006/relationships/hyperlink" Target="https://pbs.twimg.com/media/DyFwnN-UcAAarI4.jpg" TargetMode="External" /><Relationship Id="rId286" Type="http://schemas.openxmlformats.org/officeDocument/2006/relationships/hyperlink" Target="https://pbs.twimg.com/media/DyKf27WUwAE9T2K.jpg" TargetMode="External" /><Relationship Id="rId287" Type="http://schemas.openxmlformats.org/officeDocument/2006/relationships/hyperlink" Target="https://pbs.twimg.com/media/DyMeHJOV4AAHbbc.jpg" TargetMode="External" /><Relationship Id="rId288" Type="http://schemas.openxmlformats.org/officeDocument/2006/relationships/hyperlink" Target="https://pbs.twimg.com/media/DyQAhoCVAAA64pA.jpg" TargetMode="External" /><Relationship Id="rId289" Type="http://schemas.openxmlformats.org/officeDocument/2006/relationships/hyperlink" Target="https://pbs.twimg.com/media/DyazBwQV4AExRab.jpg" TargetMode="External" /><Relationship Id="rId290" Type="http://schemas.openxmlformats.org/officeDocument/2006/relationships/hyperlink" Target="https://pbs.twimg.com/media/Dyblvd8VAAA2B7G.jpg" TargetMode="External" /><Relationship Id="rId291" Type="http://schemas.openxmlformats.org/officeDocument/2006/relationships/hyperlink" Target="https://pbs.twimg.com/media/DyhJr5KUwAAIVcJ.jpg" TargetMode="External" /><Relationship Id="rId292" Type="http://schemas.openxmlformats.org/officeDocument/2006/relationships/hyperlink" Target="https://pbs.twimg.com/media/DxUYPm5VYAAjMP2.jpg" TargetMode="External" /><Relationship Id="rId293" Type="http://schemas.openxmlformats.org/officeDocument/2006/relationships/hyperlink" Target="https://pbs.twimg.com/media/DyZsYF8UYAEeCDY.jpg" TargetMode="External" /><Relationship Id="rId294" Type="http://schemas.openxmlformats.org/officeDocument/2006/relationships/hyperlink" Target="https://pbs.twimg.com/media/DyfoC3WU0AAP4AW.jpg" TargetMode="External" /><Relationship Id="rId295" Type="http://schemas.openxmlformats.org/officeDocument/2006/relationships/hyperlink" Target="https://pbs.twimg.com/media/DyjhkXMUcAEfpc-.jpg" TargetMode="External" /><Relationship Id="rId296" Type="http://schemas.openxmlformats.org/officeDocument/2006/relationships/hyperlink" Target="https://pbs.twimg.com/media/DxFQ-gMVsAAhYBF.jpg" TargetMode="External" /><Relationship Id="rId297" Type="http://schemas.openxmlformats.org/officeDocument/2006/relationships/hyperlink" Target="https://pbs.twimg.com/media/DypGYSkUwAAntFH.jpg" TargetMode="External" /><Relationship Id="rId298" Type="http://schemas.openxmlformats.org/officeDocument/2006/relationships/hyperlink" Target="https://pbs.twimg.com/media/DxD7glYV4AALy1o.jpg" TargetMode="External" /><Relationship Id="rId299" Type="http://schemas.openxmlformats.org/officeDocument/2006/relationships/hyperlink" Target="https://pbs.twimg.com/media/DxXVyY4V4AEidi6.jpg" TargetMode="External" /><Relationship Id="rId300" Type="http://schemas.openxmlformats.org/officeDocument/2006/relationships/hyperlink" Target="https://pbs.twimg.com/media/DxprEKTU8AECPJV.jpg" TargetMode="External" /><Relationship Id="rId301" Type="http://schemas.openxmlformats.org/officeDocument/2006/relationships/hyperlink" Target="https://pbs.twimg.com/media/Dxt-XdiU8AACLUn.jpg" TargetMode="External" /><Relationship Id="rId302" Type="http://schemas.openxmlformats.org/officeDocument/2006/relationships/hyperlink" Target="https://pbs.twimg.com/media/DxyakXYUcAIul4m.jpg" TargetMode="External" /><Relationship Id="rId303" Type="http://schemas.openxmlformats.org/officeDocument/2006/relationships/hyperlink" Target="https://pbs.twimg.com/media/Dx2r3kyV4AApzJW.jpg" TargetMode="External" /><Relationship Id="rId304" Type="http://schemas.openxmlformats.org/officeDocument/2006/relationships/hyperlink" Target="https://pbs.twimg.com/media/DyCy9AUUcAEVZY4.jpg" TargetMode="External" /><Relationship Id="rId305" Type="http://schemas.openxmlformats.org/officeDocument/2006/relationships/hyperlink" Target="https://pbs.twimg.com/media/DyJklrxUYAElat0.jpg" TargetMode="External" /><Relationship Id="rId306" Type="http://schemas.openxmlformats.org/officeDocument/2006/relationships/hyperlink" Target="https://pbs.twimg.com/media/DyWrFXZUUAAWq0e.jpg" TargetMode="External" /><Relationship Id="rId307" Type="http://schemas.openxmlformats.org/officeDocument/2006/relationships/hyperlink" Target="https://pbs.twimg.com/media/DyaeONLV4AI0K8Y.jpg" TargetMode="External" /><Relationship Id="rId308" Type="http://schemas.openxmlformats.org/officeDocument/2006/relationships/hyperlink" Target="https://pbs.twimg.com/media/DyhVk11U8AAF4pn.jpg" TargetMode="External" /><Relationship Id="rId309" Type="http://schemas.openxmlformats.org/officeDocument/2006/relationships/hyperlink" Target="https://pbs.twimg.com/media/DylSYSmUUAENvUJ.jpg" TargetMode="External" /><Relationship Id="rId310" Type="http://schemas.openxmlformats.org/officeDocument/2006/relationships/hyperlink" Target="https://pbs.twimg.com/media/Dyqx2dRUYAARM3h.jpg" TargetMode="External" /><Relationship Id="rId311" Type="http://schemas.openxmlformats.org/officeDocument/2006/relationships/hyperlink" Target="https://pbs.twimg.com/media/Dyq6eaQU8AAjrc_.jpg" TargetMode="External" /><Relationship Id="rId312" Type="http://schemas.openxmlformats.org/officeDocument/2006/relationships/hyperlink" Target="https://pbs.twimg.com/media/DyolwHQVsAc4O83.jpg" TargetMode="External" /><Relationship Id="rId313" Type="http://schemas.openxmlformats.org/officeDocument/2006/relationships/hyperlink" Target="https://pbs.twimg.com/media/Dxsl6VwVsAEkDEY.jpg" TargetMode="External" /><Relationship Id="rId314" Type="http://schemas.openxmlformats.org/officeDocument/2006/relationships/hyperlink" Target="https://pbs.twimg.com/media/Dxs0x27UUAAP-kN.jpg" TargetMode="External" /><Relationship Id="rId315" Type="http://schemas.openxmlformats.org/officeDocument/2006/relationships/hyperlink" Target="https://pbs.twimg.com/media/DyoFKkYVAAIF2kT.jpg" TargetMode="External" /><Relationship Id="rId316" Type="http://schemas.openxmlformats.org/officeDocument/2006/relationships/hyperlink" Target="https://pbs.twimg.com/media/DxYghI8V4AAimgG.jpg" TargetMode="External" /><Relationship Id="rId317" Type="http://schemas.openxmlformats.org/officeDocument/2006/relationships/hyperlink" Target="https://pbs.twimg.com/media/Dxc7Z7HVAAch8tI.jpg" TargetMode="External" /><Relationship Id="rId318" Type="http://schemas.openxmlformats.org/officeDocument/2006/relationships/hyperlink" Target="https://pbs.twimg.com/media/DxogypqUYAAbWEM.jpg" TargetMode="External" /><Relationship Id="rId319" Type="http://schemas.openxmlformats.org/officeDocument/2006/relationships/hyperlink" Target="https://pbs.twimg.com/media/DxroHAhUYAIRrt-.jpg" TargetMode="External" /><Relationship Id="rId320" Type="http://schemas.openxmlformats.org/officeDocument/2006/relationships/hyperlink" Target="https://pbs.twimg.com/media/Dxsnq0VUUAA6L5B.jpg" TargetMode="External" /><Relationship Id="rId321" Type="http://schemas.openxmlformats.org/officeDocument/2006/relationships/hyperlink" Target="https://pbs.twimg.com/media/DyBshfuVsAAP_2p.jpg" TargetMode="External" /><Relationship Id="rId322" Type="http://schemas.openxmlformats.org/officeDocument/2006/relationships/hyperlink" Target="https://pbs.twimg.com/media/DyGaQeKUUAAGp-6.jpg" TargetMode="External" /><Relationship Id="rId323" Type="http://schemas.openxmlformats.org/officeDocument/2006/relationships/hyperlink" Target="https://pbs.twimg.com/media/DyXEBmrU0AAkQNG.jpg" TargetMode="External" /><Relationship Id="rId324" Type="http://schemas.openxmlformats.org/officeDocument/2006/relationships/hyperlink" Target="https://pbs.twimg.com/media/DxBZ5rsUwAA_Rnk.jpg" TargetMode="External" /><Relationship Id="rId325" Type="http://schemas.openxmlformats.org/officeDocument/2006/relationships/hyperlink" Target="https://pbs.twimg.com/media/DxWQYWeVsAEG-a7.jpg" TargetMode="External" /><Relationship Id="rId326" Type="http://schemas.openxmlformats.org/officeDocument/2006/relationships/hyperlink" Target="https://pbs.twimg.com/media/DyZqlnYVsAAH5bv.jpg" TargetMode="External" /><Relationship Id="rId327" Type="http://schemas.openxmlformats.org/officeDocument/2006/relationships/hyperlink" Target="https://pbs.twimg.com/media/DyfqXwYVAAA5nRv.jpg" TargetMode="External" /><Relationship Id="rId328" Type="http://schemas.openxmlformats.org/officeDocument/2006/relationships/hyperlink" Target="https://pbs.twimg.com/media/DxXKeazUUAEj6OX.jpg" TargetMode="External" /><Relationship Id="rId329" Type="http://schemas.openxmlformats.org/officeDocument/2006/relationships/hyperlink" Target="https://pbs.twimg.com/media/DxX7dTtUUAAPxbg.jpg" TargetMode="External" /><Relationship Id="rId330" Type="http://schemas.openxmlformats.org/officeDocument/2006/relationships/hyperlink" Target="https://pbs.twimg.com/media/Dxnl6r-UUAAV8RA.jpg" TargetMode="External" /><Relationship Id="rId331" Type="http://schemas.openxmlformats.org/officeDocument/2006/relationships/hyperlink" Target="https://pbs.twimg.com/media/Dx2OuRTVYAEpORR.jpg" TargetMode="External" /><Relationship Id="rId332" Type="http://schemas.openxmlformats.org/officeDocument/2006/relationships/hyperlink" Target="https://pbs.twimg.com/media/Dx2YzjSUcAUMU3X.jpg" TargetMode="External" /><Relationship Id="rId333" Type="http://schemas.openxmlformats.org/officeDocument/2006/relationships/hyperlink" Target="https://pbs.twimg.com/media/DyAKj_cVYAEB3wM.jpg" TargetMode="External" /><Relationship Id="rId334" Type="http://schemas.openxmlformats.org/officeDocument/2006/relationships/hyperlink" Target="https://pbs.twimg.com/media/DyHXe37V4AAJ1l8.jpg" TargetMode="External" /><Relationship Id="rId335" Type="http://schemas.openxmlformats.org/officeDocument/2006/relationships/hyperlink" Target="https://pbs.twimg.com/media/DyLJ7JVU0AEdeeo.jpg" TargetMode="External" /><Relationship Id="rId336" Type="http://schemas.openxmlformats.org/officeDocument/2006/relationships/hyperlink" Target="https://pbs.twimg.com/media/DyLi_xeUYAAWtjn.jpg" TargetMode="External" /><Relationship Id="rId337" Type="http://schemas.openxmlformats.org/officeDocument/2006/relationships/hyperlink" Target="https://pbs.twimg.com/media/DyhWX0XUwAEj90d.jpg" TargetMode="External" /><Relationship Id="rId338" Type="http://schemas.openxmlformats.org/officeDocument/2006/relationships/hyperlink" Target="https://pbs.twimg.com/media/DyqjgZpVsAE_ynW.jpg" TargetMode="External" /><Relationship Id="rId339" Type="http://schemas.openxmlformats.org/officeDocument/2006/relationships/hyperlink" Target="https://pbs.twimg.com/media/Dyjmjx4UYAAeFuI.jpg" TargetMode="External" /><Relationship Id="rId340" Type="http://schemas.openxmlformats.org/officeDocument/2006/relationships/hyperlink" Target="https://pbs.twimg.com/media/DypDvb6VAAAwTI9.jpg" TargetMode="External" /><Relationship Id="rId341" Type="http://schemas.openxmlformats.org/officeDocument/2006/relationships/hyperlink" Target="https://pbs.twimg.com/media/DxJdyYOUwAAGhpy.jpg" TargetMode="External" /><Relationship Id="rId342" Type="http://schemas.openxmlformats.org/officeDocument/2006/relationships/hyperlink" Target="https://pbs.twimg.com/media/DxXi1_QU0AEA316.jpg" TargetMode="External" /><Relationship Id="rId343" Type="http://schemas.openxmlformats.org/officeDocument/2006/relationships/hyperlink" Target="https://pbs.twimg.com/media/Dxcc_prVYAAC5jJ.jpg" TargetMode="External" /><Relationship Id="rId344" Type="http://schemas.openxmlformats.org/officeDocument/2006/relationships/hyperlink" Target="https://pbs.twimg.com/media/Dxc5gtdVsAAnIQ6.jpg" TargetMode="External" /><Relationship Id="rId345" Type="http://schemas.openxmlformats.org/officeDocument/2006/relationships/hyperlink" Target="https://pbs.twimg.com/media/Dxhz5vuU8AAcqzu.jpg" TargetMode="External" /><Relationship Id="rId346" Type="http://schemas.openxmlformats.org/officeDocument/2006/relationships/hyperlink" Target="https://pbs.twimg.com/media/DxtcOeCVYAEyX5Z.jpg" TargetMode="External" /><Relationship Id="rId347" Type="http://schemas.openxmlformats.org/officeDocument/2006/relationships/hyperlink" Target="https://pbs.twimg.com/media/Dxt9NpgUYAADSOM.jpg" TargetMode="External" /><Relationship Id="rId348" Type="http://schemas.openxmlformats.org/officeDocument/2006/relationships/hyperlink" Target="https://pbs.twimg.com/media/DxwjbfBVsAAwCeI.jpg" TargetMode="External" /><Relationship Id="rId349" Type="http://schemas.openxmlformats.org/officeDocument/2006/relationships/hyperlink" Target="https://pbs.twimg.com/media/Dx7D-AsUcAE1egD.jpg" TargetMode="External" /><Relationship Id="rId350" Type="http://schemas.openxmlformats.org/officeDocument/2006/relationships/hyperlink" Target="https://pbs.twimg.com/media/DyAkKMkU8AEo0lk.jpg" TargetMode="External" /><Relationship Id="rId351" Type="http://schemas.openxmlformats.org/officeDocument/2006/relationships/hyperlink" Target="https://pbs.twimg.com/media/DyAy2C2UwAI_Lfp.jpg" TargetMode="External" /><Relationship Id="rId352" Type="http://schemas.openxmlformats.org/officeDocument/2006/relationships/hyperlink" Target="https://pbs.twimg.com/media/DyBquuyUUAA2Ev_.jpg" TargetMode="External" /><Relationship Id="rId353" Type="http://schemas.openxmlformats.org/officeDocument/2006/relationships/hyperlink" Target="https://pbs.twimg.com/media/DyDJV09UcAAqY5l.jpg" TargetMode="External" /><Relationship Id="rId354" Type="http://schemas.openxmlformats.org/officeDocument/2006/relationships/hyperlink" Target="https://pbs.twimg.com/media/DyWPtqaVsAA0mmO.jpg" TargetMode="External" /><Relationship Id="rId355" Type="http://schemas.openxmlformats.org/officeDocument/2006/relationships/hyperlink" Target="https://pbs.twimg.com/media/DygnPKPVYAAADqW.jpg" TargetMode="External" /><Relationship Id="rId356" Type="http://schemas.openxmlformats.org/officeDocument/2006/relationships/hyperlink" Target="https://pbs.twimg.com/media/DxWC2JpVsAI4RQ5.jpg" TargetMode="External" /><Relationship Id="rId357" Type="http://schemas.openxmlformats.org/officeDocument/2006/relationships/hyperlink" Target="https://pbs.twimg.com/media/Dye6N7dU0AA6cjH.jpg" TargetMode="External" /><Relationship Id="rId358" Type="http://schemas.openxmlformats.org/officeDocument/2006/relationships/hyperlink" Target="https://pbs.twimg.com/media/DxXUc9GUcAAmiCh.jpg" TargetMode="External" /><Relationship Id="rId359" Type="http://schemas.openxmlformats.org/officeDocument/2006/relationships/hyperlink" Target="https://pbs.twimg.com/media/DxcCkalU0AAl4E7.jpg" TargetMode="External" /><Relationship Id="rId360" Type="http://schemas.openxmlformats.org/officeDocument/2006/relationships/hyperlink" Target="https://pbs.twimg.com/media/DxinTs3UcAAijXF.jpg" TargetMode="External" /><Relationship Id="rId361" Type="http://schemas.openxmlformats.org/officeDocument/2006/relationships/hyperlink" Target="https://pbs.twimg.com/media/Dx2oGH_UwAA-A3b.jpg" TargetMode="External" /><Relationship Id="rId362" Type="http://schemas.openxmlformats.org/officeDocument/2006/relationships/hyperlink" Target="https://pbs.twimg.com/media/DyFNfT2U0AE3SyL.jpg" TargetMode="External" /><Relationship Id="rId363" Type="http://schemas.openxmlformats.org/officeDocument/2006/relationships/hyperlink" Target="https://pbs.twimg.com/media/DyQ4h2wUcAEh8id.jpg" TargetMode="External" /><Relationship Id="rId364" Type="http://schemas.openxmlformats.org/officeDocument/2006/relationships/hyperlink" Target="https://pbs.twimg.com/media/DxVEayBUYAE9v63.jpg" TargetMode="External" /><Relationship Id="rId365" Type="http://schemas.openxmlformats.org/officeDocument/2006/relationships/hyperlink" Target="https://pbs.twimg.com/media/DxJlHe0V4AAdlhy.jpg" TargetMode="External" /><Relationship Id="rId366" Type="http://schemas.openxmlformats.org/officeDocument/2006/relationships/hyperlink" Target="https://pbs.twimg.com/media/DxXjLxEUUAIeWBS.jpg" TargetMode="External" /><Relationship Id="rId367" Type="http://schemas.openxmlformats.org/officeDocument/2006/relationships/hyperlink" Target="https://pbs.twimg.com/media/DxYby4nV4AAsYwc.jpg" TargetMode="External" /><Relationship Id="rId368" Type="http://schemas.openxmlformats.org/officeDocument/2006/relationships/hyperlink" Target="https://pbs.twimg.com/media/DxiyMT_V4AA5Gq6.jpg" TargetMode="External" /><Relationship Id="rId369" Type="http://schemas.openxmlformats.org/officeDocument/2006/relationships/hyperlink" Target="https://pbs.twimg.com/media/Dx2RDeiUYAAGuFG.jpg" TargetMode="External" /><Relationship Id="rId370" Type="http://schemas.openxmlformats.org/officeDocument/2006/relationships/hyperlink" Target="https://pbs.twimg.com/media/Dx2buMRUYAAO59H.jpg" TargetMode="External" /><Relationship Id="rId371" Type="http://schemas.openxmlformats.org/officeDocument/2006/relationships/hyperlink" Target="https://pbs.twimg.com/media/Dx2uTE2VsAAHNdg.jpg" TargetMode="External" /><Relationship Id="rId372" Type="http://schemas.openxmlformats.org/officeDocument/2006/relationships/hyperlink" Target="https://pbs.twimg.com/media/Dx_6KCJUUAAJ7ry.jpg" TargetMode="External" /><Relationship Id="rId373" Type="http://schemas.openxmlformats.org/officeDocument/2006/relationships/hyperlink" Target="https://pbs.twimg.com/media/DyG_AvEV4AAi_dW.jpg" TargetMode="External" /><Relationship Id="rId374" Type="http://schemas.openxmlformats.org/officeDocument/2006/relationships/hyperlink" Target="https://pbs.twimg.com/media/DyJ8_1CVAAA2e_1.jpg" TargetMode="External" /><Relationship Id="rId375" Type="http://schemas.openxmlformats.org/officeDocument/2006/relationships/hyperlink" Target="https://pbs.twimg.com/media/DyKbBdXVYAI9Ter.jpg" TargetMode="External" /><Relationship Id="rId376" Type="http://schemas.openxmlformats.org/officeDocument/2006/relationships/hyperlink" Target="https://pbs.twimg.com/media/DyQBZlJU0AApEfb.jpg" TargetMode="External" /><Relationship Id="rId377" Type="http://schemas.openxmlformats.org/officeDocument/2006/relationships/hyperlink" Target="https://pbs.twimg.com/media/DyQqyaPU8AAw92p.jpg" TargetMode="External" /><Relationship Id="rId378" Type="http://schemas.openxmlformats.org/officeDocument/2006/relationships/hyperlink" Target="https://pbs.twimg.com/media/DyWq67GV4AEATE_.jpg" TargetMode="External" /><Relationship Id="rId379" Type="http://schemas.openxmlformats.org/officeDocument/2006/relationships/hyperlink" Target="https://pbs.twimg.com/media/DymP3p1UcAA3_Aa.jpg" TargetMode="External" /><Relationship Id="rId380" Type="http://schemas.openxmlformats.org/officeDocument/2006/relationships/hyperlink" Target="https://pbs.twimg.com/media/DyqwmdEUcAAtv0D.jpg" TargetMode="External" /><Relationship Id="rId381" Type="http://schemas.openxmlformats.org/officeDocument/2006/relationships/hyperlink" Target="https://pbs.twimg.com/media/DxSpAC3UYAAO21K.jpg" TargetMode="External" /><Relationship Id="rId382" Type="http://schemas.openxmlformats.org/officeDocument/2006/relationships/hyperlink" Target="https://pbs.twimg.com/media/Dxl8hVqVAAEp8z8.jpg" TargetMode="External" /><Relationship Id="rId383" Type="http://schemas.openxmlformats.org/officeDocument/2006/relationships/hyperlink" Target="https://pbs.twimg.com/media/DwEQr2uVAAEe7tV.jpg" TargetMode="External" /><Relationship Id="rId384" Type="http://schemas.openxmlformats.org/officeDocument/2006/relationships/hyperlink" Target="https://pbs.twimg.com/media/Dye7EwcUwAcwkBT.jpg" TargetMode="External" /><Relationship Id="rId385" Type="http://schemas.openxmlformats.org/officeDocument/2006/relationships/hyperlink" Target="https://pbs.twimg.com/media/Dydi_w5UYAAEDcs.jpg" TargetMode="External" /><Relationship Id="rId386" Type="http://schemas.openxmlformats.org/officeDocument/2006/relationships/hyperlink" Target="https://pbs.twimg.com/media/DxOLfTAUYAIwsrZ.jpg" TargetMode="External" /><Relationship Id="rId387" Type="http://schemas.openxmlformats.org/officeDocument/2006/relationships/hyperlink" Target="https://pbs.twimg.com/media/DxXECVlU0AEaAcV.jpg" TargetMode="External" /><Relationship Id="rId388" Type="http://schemas.openxmlformats.org/officeDocument/2006/relationships/hyperlink" Target="https://pbs.twimg.com/media/DxiV-jpU8AE2Elj.jpg" TargetMode="External" /><Relationship Id="rId389" Type="http://schemas.openxmlformats.org/officeDocument/2006/relationships/hyperlink" Target="https://pbs.twimg.com/media/Dxs1giAVAAAO7PQ.jpg" TargetMode="External" /><Relationship Id="rId390" Type="http://schemas.openxmlformats.org/officeDocument/2006/relationships/hyperlink" Target="https://pbs.twimg.com/media/Dx1qlthUUAAX2mx.jpg" TargetMode="External" /><Relationship Id="rId391" Type="http://schemas.openxmlformats.org/officeDocument/2006/relationships/hyperlink" Target="https://pbs.twimg.com/media/DyAfgd7UwAAOrQ5.jpg" TargetMode="External" /><Relationship Id="rId392" Type="http://schemas.openxmlformats.org/officeDocument/2006/relationships/hyperlink" Target="https://pbs.twimg.com/media/Dye1kQPVAAA3rEA.jpg" TargetMode="External" /><Relationship Id="rId393" Type="http://schemas.openxmlformats.org/officeDocument/2006/relationships/hyperlink" Target="https://pbs.twimg.com/media/DykVv8lUwAAajCn.jpg" TargetMode="External" /><Relationship Id="rId394" Type="http://schemas.openxmlformats.org/officeDocument/2006/relationships/hyperlink" Target="https://pbs.twimg.com/media/DxFMMJvU0AAPhxA.jpg" TargetMode="External" /><Relationship Id="rId395" Type="http://schemas.openxmlformats.org/officeDocument/2006/relationships/hyperlink" Target="https://pbs.twimg.com/media/DxOqawzVYAAu3_Q.jpg" TargetMode="External" /><Relationship Id="rId396" Type="http://schemas.openxmlformats.org/officeDocument/2006/relationships/hyperlink" Target="https://pbs.twimg.com/media/DxXZaSpUcAIxdxY.jpg" TargetMode="External" /><Relationship Id="rId397" Type="http://schemas.openxmlformats.org/officeDocument/2006/relationships/hyperlink" Target="https://pbs.twimg.com/media/DxhxERTVYAEJ-Ue.jpg" TargetMode="External" /><Relationship Id="rId398" Type="http://schemas.openxmlformats.org/officeDocument/2006/relationships/hyperlink" Target="https://pbs.twimg.com/media/DxjUwhUUcAEazaN.jpg" TargetMode="External" /><Relationship Id="rId399" Type="http://schemas.openxmlformats.org/officeDocument/2006/relationships/hyperlink" Target="https://pbs.twimg.com/media/DxyHQBkUwAAGo5G.jpg" TargetMode="External" /><Relationship Id="rId400" Type="http://schemas.openxmlformats.org/officeDocument/2006/relationships/hyperlink" Target="https://pbs.twimg.com/media/DyLJeeuVsAADYSs.jpg" TargetMode="External" /><Relationship Id="rId401" Type="http://schemas.openxmlformats.org/officeDocument/2006/relationships/hyperlink" Target="https://pbs.twimg.com/media/DyQbkR3UcAAooD8.jpg" TargetMode="External" /><Relationship Id="rId402" Type="http://schemas.openxmlformats.org/officeDocument/2006/relationships/hyperlink" Target="https://pbs.twimg.com/media/DyjLKDRU0AAHlSa.jpg" TargetMode="External" /><Relationship Id="rId403" Type="http://schemas.openxmlformats.org/officeDocument/2006/relationships/hyperlink" Target="https://pbs.twimg.com/media/DygoIcsU8AEyTLR.jpg" TargetMode="External" /><Relationship Id="rId404" Type="http://schemas.openxmlformats.org/officeDocument/2006/relationships/hyperlink" Target="https://pbs.twimg.com/media/DwGIZnRU0AENd9h.jpg" TargetMode="External" /><Relationship Id="rId405" Type="http://schemas.openxmlformats.org/officeDocument/2006/relationships/hyperlink" Target="https://pbs.twimg.com/media/Dx1nAWDU8AM2QXM.jpg" TargetMode="External" /><Relationship Id="rId406" Type="http://schemas.openxmlformats.org/officeDocument/2006/relationships/hyperlink" Target="https://pbs.twimg.com/media/DyB8T3iUUAEbNPl.jpg" TargetMode="External" /><Relationship Id="rId407" Type="http://schemas.openxmlformats.org/officeDocument/2006/relationships/hyperlink" Target="https://pbs.twimg.com/media/DyF25joVYAE9J6O.jpg" TargetMode="External" /><Relationship Id="rId408" Type="http://schemas.openxmlformats.org/officeDocument/2006/relationships/hyperlink" Target="https://pbs.twimg.com/media/DyJkn99V4AAs1Pp.jpg" TargetMode="External" /><Relationship Id="rId409" Type="http://schemas.openxmlformats.org/officeDocument/2006/relationships/hyperlink" Target="https://pbs.twimg.com/media/DyLnkbvU8AAvlfj.jpg" TargetMode="External" /><Relationship Id="rId410" Type="http://schemas.openxmlformats.org/officeDocument/2006/relationships/hyperlink" Target="https://pbs.twimg.com/media/DyavVbLV4AAtgFF.jpg" TargetMode="External" /><Relationship Id="rId411" Type="http://schemas.openxmlformats.org/officeDocument/2006/relationships/hyperlink" Target="https://pbs.twimg.com/media/DxIx3rrV4AA3v8j.jpg" TargetMode="External" /><Relationship Id="rId412" Type="http://schemas.openxmlformats.org/officeDocument/2006/relationships/hyperlink" Target="https://pbs.twimg.com/media/Dxxry9qVsAAUDEV.jpg" TargetMode="External" /><Relationship Id="rId413" Type="http://schemas.openxmlformats.org/officeDocument/2006/relationships/hyperlink" Target="https://pbs.twimg.com/media/DyA5xCIUwAkf-YH.jpg" TargetMode="External" /><Relationship Id="rId414" Type="http://schemas.openxmlformats.org/officeDocument/2006/relationships/hyperlink" Target="https://pbs.twimg.com/media/DlUDYyYXoAECz6k.jpg" TargetMode="External" /><Relationship Id="rId415" Type="http://schemas.openxmlformats.org/officeDocument/2006/relationships/hyperlink" Target="https://pbs.twimg.com/media/DPdgcMJVAAA-8H3.jpg" TargetMode="External" /><Relationship Id="rId416" Type="http://schemas.openxmlformats.org/officeDocument/2006/relationships/hyperlink" Target="https://pbs.twimg.com/media/DxPQngjU8AAoAnO.jpg" TargetMode="External" /><Relationship Id="rId417" Type="http://schemas.openxmlformats.org/officeDocument/2006/relationships/hyperlink" Target="https://pbs.twimg.com/media/DxPwC9jVYAA8gVH.jpg" TargetMode="External" /><Relationship Id="rId418" Type="http://schemas.openxmlformats.org/officeDocument/2006/relationships/hyperlink" Target="https://pbs.twimg.com/media/DxPwC9jVYAA8gVH.jpg" TargetMode="External" /><Relationship Id="rId419" Type="http://schemas.openxmlformats.org/officeDocument/2006/relationships/hyperlink" Target="https://pbs.twimg.com/media/DxPwC9jVYAA8gVH.jpg" TargetMode="External" /><Relationship Id="rId420" Type="http://schemas.openxmlformats.org/officeDocument/2006/relationships/hyperlink" Target="https://pbs.twimg.com/media/DxYaUTpW0AA5R7P.jpg" TargetMode="External" /><Relationship Id="rId421" Type="http://schemas.openxmlformats.org/officeDocument/2006/relationships/hyperlink" Target="https://pbs.twimg.com/media/Dxa4fCoWkAA9Xiu.jpg" TargetMode="External" /><Relationship Id="rId422" Type="http://schemas.openxmlformats.org/officeDocument/2006/relationships/hyperlink" Target="https://pbs.twimg.com/media/Dxa4fCoWkAA9Xiu.jpg" TargetMode="External" /><Relationship Id="rId423" Type="http://schemas.openxmlformats.org/officeDocument/2006/relationships/hyperlink" Target="https://pbs.twimg.com/media/Dxa4fCoWkAA9Xiu.jpg" TargetMode="External" /><Relationship Id="rId424" Type="http://schemas.openxmlformats.org/officeDocument/2006/relationships/hyperlink" Target="https://pbs.twimg.com/media/Dxa4fCoWkAA9Xiu.jpg" TargetMode="External" /><Relationship Id="rId425" Type="http://schemas.openxmlformats.org/officeDocument/2006/relationships/hyperlink" Target="https://pbs.twimg.com/media/C6k4QiMW0AEdjTp.jpg" TargetMode="External" /><Relationship Id="rId426" Type="http://schemas.openxmlformats.org/officeDocument/2006/relationships/hyperlink" Target="https://pbs.twimg.com/media/C6k4QiMW0AEdjTp.jpg" TargetMode="External" /><Relationship Id="rId427" Type="http://schemas.openxmlformats.org/officeDocument/2006/relationships/hyperlink" Target="https://pbs.twimg.com/media/DxcBB4kUwAUGud9.jpg" TargetMode="External" /><Relationship Id="rId428" Type="http://schemas.openxmlformats.org/officeDocument/2006/relationships/hyperlink" Target="https://pbs.twimg.com/media/DxcNCtLX0AED9Dn.jpg" TargetMode="External" /><Relationship Id="rId429" Type="http://schemas.openxmlformats.org/officeDocument/2006/relationships/hyperlink" Target="https://pbs.twimg.com/media/DxcNM-vWoAAb71u.jpg" TargetMode="External" /><Relationship Id="rId430" Type="http://schemas.openxmlformats.org/officeDocument/2006/relationships/hyperlink" Target="https://pbs.twimg.com/media/DxiYqopWkAYPY03.jpg" TargetMode="External" /><Relationship Id="rId431" Type="http://schemas.openxmlformats.org/officeDocument/2006/relationships/hyperlink" Target="https://pbs.twimg.com/media/Dxy1ws_VsAAa2Wg.jpg" TargetMode="External" /><Relationship Id="rId432" Type="http://schemas.openxmlformats.org/officeDocument/2006/relationships/hyperlink" Target="https://pbs.twimg.com/media/Dx1nAWDU8AM2QXM.jpg" TargetMode="External" /><Relationship Id="rId433" Type="http://schemas.openxmlformats.org/officeDocument/2006/relationships/hyperlink" Target="https://pbs.twimg.com/media/Dx7oBF1V4AAiWyc.jpg" TargetMode="External" /><Relationship Id="rId434" Type="http://schemas.openxmlformats.org/officeDocument/2006/relationships/hyperlink" Target="https://pbs.twimg.com/media/Dw6Z5lYUwAUKNgu.jpg" TargetMode="External" /><Relationship Id="rId435" Type="http://schemas.openxmlformats.org/officeDocument/2006/relationships/hyperlink" Target="https://pbs.twimg.com/media/DndP6aBXsAA825b.jpg" TargetMode="External" /><Relationship Id="rId436" Type="http://schemas.openxmlformats.org/officeDocument/2006/relationships/hyperlink" Target="https://pbs.twimg.com/media/DxrfXwsW0AQxYgG.jpg" TargetMode="External" /><Relationship Id="rId437" Type="http://schemas.openxmlformats.org/officeDocument/2006/relationships/hyperlink" Target="https://pbs.twimg.com/media/DwVWT42WkAEY1V0.jpg" TargetMode="External" /><Relationship Id="rId438" Type="http://schemas.openxmlformats.org/officeDocument/2006/relationships/hyperlink" Target="https://pbs.twimg.com/media/Dyc2NvBUwAAviW1.jpg" TargetMode="External" /><Relationship Id="rId439" Type="http://schemas.openxmlformats.org/officeDocument/2006/relationships/hyperlink" Target="https://pbs.twimg.com/media/DxoLhFJX0AAir-l.jpg" TargetMode="External" /><Relationship Id="rId440" Type="http://schemas.openxmlformats.org/officeDocument/2006/relationships/hyperlink" Target="https://pbs.twimg.com/media/DxoLhFJX0AAir-l.jpg" TargetMode="External" /><Relationship Id="rId441" Type="http://schemas.openxmlformats.org/officeDocument/2006/relationships/hyperlink" Target="https://pbs.twimg.com/media/DyK2--BW0AAsfXo.jpg" TargetMode="External" /><Relationship Id="rId442" Type="http://schemas.openxmlformats.org/officeDocument/2006/relationships/hyperlink" Target="https://pbs.twimg.com/media/DyLXiJqVsAAgdZ4.jpg" TargetMode="External" /><Relationship Id="rId443" Type="http://schemas.openxmlformats.org/officeDocument/2006/relationships/hyperlink" Target="https://pbs.twimg.com/media/DxoLhFJX0AAir-l.jpg" TargetMode="External" /><Relationship Id="rId444" Type="http://schemas.openxmlformats.org/officeDocument/2006/relationships/hyperlink" Target="https://pbs.twimg.com/media/DxwOut5UUAA8Z9a.jpg" TargetMode="External" /><Relationship Id="rId445" Type="http://schemas.openxmlformats.org/officeDocument/2006/relationships/hyperlink" Target="https://pbs.twimg.com/tweet_video_thumb/DxuplR0WoAAzfa5.jpg" TargetMode="External" /><Relationship Id="rId446" Type="http://schemas.openxmlformats.org/officeDocument/2006/relationships/hyperlink" Target="https://pbs.twimg.com/tweet_video_thumb/DxuplR0WoAAzfa5.jpg" TargetMode="External" /><Relationship Id="rId447" Type="http://schemas.openxmlformats.org/officeDocument/2006/relationships/hyperlink" Target="https://pbs.twimg.com/media/Dx20R2JVsAA8Am3.jpg" TargetMode="External" /><Relationship Id="rId448" Type="http://schemas.openxmlformats.org/officeDocument/2006/relationships/hyperlink" Target="https://pbs.twimg.com/media/DySEbB5VAAAGA0S.jpg" TargetMode="External" /><Relationship Id="rId449" Type="http://schemas.openxmlformats.org/officeDocument/2006/relationships/hyperlink" Target="https://pbs.twimg.com/media/Dya3aSqVYAAVphH.jpg" TargetMode="External" /><Relationship Id="rId450" Type="http://schemas.openxmlformats.org/officeDocument/2006/relationships/hyperlink" Target="https://pbs.twimg.com/media/Dx9WGaSUUAAva1n.jpg" TargetMode="External" /><Relationship Id="rId451" Type="http://schemas.openxmlformats.org/officeDocument/2006/relationships/hyperlink" Target="https://pbs.twimg.com/media/DyKeuR_XcAEh5M-.jpg" TargetMode="External" /><Relationship Id="rId452" Type="http://schemas.openxmlformats.org/officeDocument/2006/relationships/hyperlink" Target="https://pbs.twimg.com/media/DyLYZqWWsAADMua.jpg" TargetMode="External" /><Relationship Id="rId453" Type="http://schemas.openxmlformats.org/officeDocument/2006/relationships/hyperlink" Target="https://pbs.twimg.com/media/DxITh5oX0AUab4a.jpg" TargetMode="External" /><Relationship Id="rId454" Type="http://schemas.openxmlformats.org/officeDocument/2006/relationships/hyperlink" Target="https://pbs.twimg.com/media/Dw22h8SXQAELy2H.jpg" TargetMode="External" /><Relationship Id="rId455" Type="http://schemas.openxmlformats.org/officeDocument/2006/relationships/hyperlink" Target="https://pbs.twimg.com/media/DxCP84gUUAABGoJ.jpg" TargetMode="External" /><Relationship Id="rId456" Type="http://schemas.openxmlformats.org/officeDocument/2006/relationships/hyperlink" Target="https://pbs.twimg.com/media/DxnHIMTW0AAt95K.jpg" TargetMode="External" /><Relationship Id="rId457" Type="http://schemas.openxmlformats.org/officeDocument/2006/relationships/hyperlink" Target="https://pbs.twimg.com/media/Dxtiw57W0AAp_HM.jpg" TargetMode="External" /><Relationship Id="rId458" Type="http://schemas.openxmlformats.org/officeDocument/2006/relationships/hyperlink" Target="https://pbs.twimg.com/media/DyG3TroXgAAXM9d.jpg" TargetMode="External" /><Relationship Id="rId459" Type="http://schemas.openxmlformats.org/officeDocument/2006/relationships/hyperlink" Target="https://pbs.twimg.com/media/DylVcZ0WsAADmRK.jpg" TargetMode="External" /><Relationship Id="rId460" Type="http://schemas.openxmlformats.org/officeDocument/2006/relationships/hyperlink" Target="https://pbs.twimg.com/media/DybLyw3UYAEsrm5.jpg" TargetMode="External" /><Relationship Id="rId461" Type="http://schemas.openxmlformats.org/officeDocument/2006/relationships/hyperlink" Target="https://pbs.twimg.com/media/DyQaZIGVYAAYaWu.jpg" TargetMode="External" /><Relationship Id="rId462" Type="http://schemas.openxmlformats.org/officeDocument/2006/relationships/hyperlink" Target="https://pbs.twimg.com/media/DxJOoeYUcAASiNx.jpg" TargetMode="External" /><Relationship Id="rId463" Type="http://schemas.openxmlformats.org/officeDocument/2006/relationships/hyperlink" Target="https://pbs.twimg.com/media/DyVY9y8UcAA11nj.jpg" TargetMode="External" /><Relationship Id="rId464" Type="http://schemas.openxmlformats.org/officeDocument/2006/relationships/hyperlink" Target="https://pbs.twimg.com/media/Dymq5aOUUAE_wQq.jpg" TargetMode="External" /><Relationship Id="rId465" Type="http://schemas.openxmlformats.org/officeDocument/2006/relationships/hyperlink" Target="https://pbs.twimg.com/media/DyqgP8wVYAAm4vr.jpg" TargetMode="External" /><Relationship Id="rId466" Type="http://schemas.openxmlformats.org/officeDocument/2006/relationships/hyperlink" Target="https://pbs.twimg.com/media/DwtGDNWUwAEDTeM.jpg" TargetMode="External" /><Relationship Id="rId467" Type="http://schemas.openxmlformats.org/officeDocument/2006/relationships/hyperlink" Target="https://pbs.twimg.com/media/Dwzh3gkUUAACUWe.jpg" TargetMode="External" /><Relationship Id="rId468" Type="http://schemas.openxmlformats.org/officeDocument/2006/relationships/hyperlink" Target="https://pbs.twimg.com/media/DyeK0unU0AAPVPt.jpg" TargetMode="External" /><Relationship Id="rId469" Type="http://schemas.openxmlformats.org/officeDocument/2006/relationships/hyperlink" Target="https://pbs.twimg.com/media/Dyk-dHwVAAAdqQh.jpg" TargetMode="External" /><Relationship Id="rId470" Type="http://schemas.openxmlformats.org/officeDocument/2006/relationships/hyperlink" Target="https://pbs.twimg.com/media/Dyf_rLEUYAAOdNa.jpg" TargetMode="External" /><Relationship Id="rId471" Type="http://schemas.openxmlformats.org/officeDocument/2006/relationships/hyperlink" Target="https://pbs.twimg.com/media/DxBMzoyVYAAv8xT.jpg" TargetMode="External" /><Relationship Id="rId472" Type="http://schemas.openxmlformats.org/officeDocument/2006/relationships/hyperlink" Target="https://pbs.twimg.com/media/DyfxWLPUUAEtAa5.jpg" TargetMode="External" /><Relationship Id="rId473" Type="http://schemas.openxmlformats.org/officeDocument/2006/relationships/hyperlink" Target="https://pbs.twimg.com/media/DylbcvHWoAAraG1.jpg" TargetMode="External" /><Relationship Id="rId474" Type="http://schemas.openxmlformats.org/officeDocument/2006/relationships/hyperlink" Target="https://pbs.twimg.com/media/DxXmJ_vU0AALlyM.jpg" TargetMode="External" /><Relationship Id="rId475" Type="http://schemas.openxmlformats.org/officeDocument/2006/relationships/hyperlink" Target="https://pbs.twimg.com/media/DyjLo31UYAAnDXp.jpg" TargetMode="External" /><Relationship Id="rId476" Type="http://schemas.openxmlformats.org/officeDocument/2006/relationships/hyperlink" Target="https://pbs.twimg.com/media/DyqwV9cXQAwHMNs.jpg" TargetMode="External" /><Relationship Id="rId477" Type="http://schemas.openxmlformats.org/officeDocument/2006/relationships/hyperlink" Target="https://pbs.twimg.com/media/Dw6Z5lYUwAUKNgu.jpg" TargetMode="External" /><Relationship Id="rId478" Type="http://schemas.openxmlformats.org/officeDocument/2006/relationships/hyperlink" Target="https://pbs.twimg.com/media/Dwq1GCbUYAAN_8D.jpg" TargetMode="External" /><Relationship Id="rId479" Type="http://schemas.openxmlformats.org/officeDocument/2006/relationships/hyperlink" Target="https://pbs.twimg.com/media/DyaTIcDV4AA8Z_q.jpg" TargetMode="External" /><Relationship Id="rId480" Type="http://schemas.openxmlformats.org/officeDocument/2006/relationships/hyperlink" Target="https://pbs.twimg.com/media/DyThpWUVYAAvgev.jpg" TargetMode="External" /><Relationship Id="rId481" Type="http://schemas.openxmlformats.org/officeDocument/2006/relationships/hyperlink" Target="https://pbs.twimg.com/tweet_video_thumb/DykvjJFWoAAqJTE.jpg" TargetMode="External" /><Relationship Id="rId482" Type="http://schemas.openxmlformats.org/officeDocument/2006/relationships/hyperlink" Target="https://pbs.twimg.com/media/Dv7yMscX0AAgjEa.jpg" TargetMode="External" /><Relationship Id="rId483" Type="http://schemas.openxmlformats.org/officeDocument/2006/relationships/hyperlink" Target="https://pbs.twimg.com/media/DyKeuR_XcAEh5M-.jpg" TargetMode="External" /><Relationship Id="rId484" Type="http://schemas.openxmlformats.org/officeDocument/2006/relationships/hyperlink" Target="https://pbs.twimg.com/tweet_video_thumb/Dyqx80nWoAIrk63.jpg" TargetMode="External" /><Relationship Id="rId485" Type="http://schemas.openxmlformats.org/officeDocument/2006/relationships/hyperlink" Target="https://pbs.twimg.com/tweet_video_thumb/Dyq38lzXQAAhI0m.jpg" TargetMode="External" /><Relationship Id="rId486" Type="http://schemas.openxmlformats.org/officeDocument/2006/relationships/hyperlink" Target="https://pbs.twimg.com/media/DyRYn6wU0AA0bsT.jpg" TargetMode="External" /><Relationship Id="rId487" Type="http://schemas.openxmlformats.org/officeDocument/2006/relationships/hyperlink" Target="https://pbs.twimg.com/media/Dx27pRkU8AABxQP.jpg" TargetMode="External" /><Relationship Id="rId488" Type="http://schemas.openxmlformats.org/officeDocument/2006/relationships/hyperlink" Target="https://pbs.twimg.com/media/DwFt89GU0AAVFJ1.jpg" TargetMode="External" /><Relationship Id="rId489" Type="http://schemas.openxmlformats.org/officeDocument/2006/relationships/hyperlink" Target="https://pbs.twimg.com/media/DymDG8rUYAE2hCA.jpg" TargetMode="External" /><Relationship Id="rId490" Type="http://schemas.openxmlformats.org/officeDocument/2006/relationships/hyperlink" Target="https://pbs.twimg.com/media/DxhvrWFUYAAeJnX.jpg" TargetMode="External" /><Relationship Id="rId491" Type="http://schemas.openxmlformats.org/officeDocument/2006/relationships/hyperlink" Target="https://pbs.twimg.com/media/DxxNYnOUcAAvD7P.jpg" TargetMode="External" /><Relationship Id="rId492" Type="http://schemas.openxmlformats.org/officeDocument/2006/relationships/hyperlink" Target="https://pbs.twimg.com/media/DxmTRFOUYAApJP7.jpg" TargetMode="External" /><Relationship Id="rId493" Type="http://schemas.openxmlformats.org/officeDocument/2006/relationships/hyperlink" Target="https://pbs.twimg.com/media/Dyibjd4UwAACuvn.jpg" TargetMode="External" /><Relationship Id="rId494" Type="http://schemas.openxmlformats.org/officeDocument/2006/relationships/hyperlink" Target="https://pbs.twimg.com/media/DyqlXUKUcAEhvAu.jpg" TargetMode="External" /><Relationship Id="rId495" Type="http://schemas.openxmlformats.org/officeDocument/2006/relationships/hyperlink" Target="https://pbs.twimg.com/media/DyF6E0FUwAAPij3.jpg" TargetMode="External" /><Relationship Id="rId496" Type="http://schemas.openxmlformats.org/officeDocument/2006/relationships/hyperlink" Target="https://pbs.twimg.com/media/DybKBatWsAAPLKb.jpg" TargetMode="External" /><Relationship Id="rId497" Type="http://schemas.openxmlformats.org/officeDocument/2006/relationships/hyperlink" Target="https://pbs.twimg.com/media/DxYQSFCXcAAWQN1.jpg" TargetMode="External" /><Relationship Id="rId498" Type="http://schemas.openxmlformats.org/officeDocument/2006/relationships/hyperlink" Target="https://pbs.twimg.com/media/Dxi-jk6WsAM2n4V.jpg" TargetMode="External" /><Relationship Id="rId499" Type="http://schemas.openxmlformats.org/officeDocument/2006/relationships/hyperlink" Target="https://pbs.twimg.com/media/DxciksqUwAAt3S7.jpg" TargetMode="External" /><Relationship Id="rId500" Type="http://schemas.openxmlformats.org/officeDocument/2006/relationships/hyperlink" Target="https://pbs.twimg.com/media/DyMbU2sUwAIhzOT.jpg" TargetMode="External" /><Relationship Id="rId501" Type="http://schemas.openxmlformats.org/officeDocument/2006/relationships/hyperlink" Target="https://pbs.twimg.com/media/Dxi5B2KVsAAj4ha.jpg" TargetMode="External" /><Relationship Id="rId502" Type="http://schemas.openxmlformats.org/officeDocument/2006/relationships/hyperlink" Target="https://pbs.twimg.com/media/DygrFnfVYAA71TI.jpg" TargetMode="External" /><Relationship Id="rId503" Type="http://schemas.openxmlformats.org/officeDocument/2006/relationships/hyperlink" Target="https://pbs.twimg.com/media/DvUOCe3UYAAyXlM.jpg" TargetMode="External" /><Relationship Id="rId504" Type="http://schemas.openxmlformats.org/officeDocument/2006/relationships/hyperlink" Target="https://pbs.twimg.com/media/DvbM3mvU0AEoU3Y.jpg" TargetMode="External" /><Relationship Id="rId505" Type="http://schemas.openxmlformats.org/officeDocument/2006/relationships/hyperlink" Target="https://pbs.twimg.com/media/Dvw3Q0mUwAADVF9.jpg" TargetMode="External" /><Relationship Id="rId506" Type="http://schemas.openxmlformats.org/officeDocument/2006/relationships/hyperlink" Target="https://pbs.twimg.com/media/DvwXp7HV4AIstNT.jpg" TargetMode="External" /><Relationship Id="rId507" Type="http://schemas.openxmlformats.org/officeDocument/2006/relationships/hyperlink" Target="https://pbs.twimg.com/media/DxXJQXAVYAALt5X.jpg" TargetMode="External" /><Relationship Id="rId508" Type="http://schemas.openxmlformats.org/officeDocument/2006/relationships/hyperlink" Target="https://pbs.twimg.com/media/DxJc2hGVYAAoGWQ.jpg" TargetMode="External" /><Relationship Id="rId509" Type="http://schemas.openxmlformats.org/officeDocument/2006/relationships/hyperlink" Target="https://pbs.twimg.com/media/DxpBLESUcAAtCW9.jpg" TargetMode="External" /><Relationship Id="rId510" Type="http://schemas.openxmlformats.org/officeDocument/2006/relationships/hyperlink" Target="https://pbs.twimg.com/media/Dyn0nIpUwAAAxWU.jpg" TargetMode="External" /><Relationship Id="rId511" Type="http://schemas.openxmlformats.org/officeDocument/2006/relationships/hyperlink" Target="https://pbs.twimg.com/media/DxXo29uUcAE0Qy3.jpg" TargetMode="External" /><Relationship Id="rId512" Type="http://schemas.openxmlformats.org/officeDocument/2006/relationships/hyperlink" Target="https://pbs.twimg.com/media/Dyb9mDUUYAIkh_K.jpg" TargetMode="External" /><Relationship Id="rId513" Type="http://schemas.openxmlformats.org/officeDocument/2006/relationships/hyperlink" Target="https://pbs.twimg.com/media/DyAxxa6X4AYzD5c.jpg" TargetMode="External" /><Relationship Id="rId514" Type="http://schemas.openxmlformats.org/officeDocument/2006/relationships/hyperlink" Target="https://pbs.twimg.com/media/DyLF-RSXQAA6wAT.jpg" TargetMode="External" /><Relationship Id="rId515" Type="http://schemas.openxmlformats.org/officeDocument/2006/relationships/hyperlink" Target="https://pbs.twimg.com/media/DyVd-mMW0AIoerB.jpg" TargetMode="External" /><Relationship Id="rId516" Type="http://schemas.openxmlformats.org/officeDocument/2006/relationships/hyperlink" Target="https://pbs.twimg.com/media/DyVd-mMW0AIoerB.jpg" TargetMode="External" /><Relationship Id="rId517" Type="http://schemas.openxmlformats.org/officeDocument/2006/relationships/hyperlink" Target="https://pbs.twimg.com/media/DyK2--BW0AAsfXo.jpg" TargetMode="External" /><Relationship Id="rId518" Type="http://schemas.openxmlformats.org/officeDocument/2006/relationships/hyperlink" Target="https://pbs.twimg.com/media/DyK2--BW0AAsfXo.jpg" TargetMode="External" /><Relationship Id="rId519" Type="http://schemas.openxmlformats.org/officeDocument/2006/relationships/hyperlink" Target="https://pbs.twimg.com/media/DyK2--BW0AAsfXo.jpg" TargetMode="External" /><Relationship Id="rId520" Type="http://schemas.openxmlformats.org/officeDocument/2006/relationships/hyperlink" Target="https://pbs.twimg.com/media/DyK2--BW0AAsfXo.jpg" TargetMode="External" /><Relationship Id="rId521" Type="http://schemas.openxmlformats.org/officeDocument/2006/relationships/hyperlink" Target="https://pbs.twimg.com/media/DyK2--BW0AAsfXo.jpg" TargetMode="External" /><Relationship Id="rId522" Type="http://schemas.openxmlformats.org/officeDocument/2006/relationships/hyperlink" Target="https://pbs.twimg.com/media/DyK2--BW0AAsfXo.jpg" TargetMode="External" /><Relationship Id="rId523" Type="http://schemas.openxmlformats.org/officeDocument/2006/relationships/hyperlink" Target="https://pbs.twimg.com/media/DbFQWzCWsAEB-zC.jpg" TargetMode="External" /><Relationship Id="rId524" Type="http://schemas.openxmlformats.org/officeDocument/2006/relationships/hyperlink" Target="https://pbs.twimg.com/media/DxoLhFJX0AAir-l.jpg" TargetMode="External" /><Relationship Id="rId525" Type="http://schemas.openxmlformats.org/officeDocument/2006/relationships/hyperlink" Target="https://pbs.twimg.com/media/DxdeU1fWoAEoubR.jpg" TargetMode="External" /><Relationship Id="rId526" Type="http://schemas.openxmlformats.org/officeDocument/2006/relationships/hyperlink" Target="https://pbs.twimg.com/media/DxCCLaiUYAAUNzQ.jpg" TargetMode="External" /><Relationship Id="rId527" Type="http://schemas.openxmlformats.org/officeDocument/2006/relationships/hyperlink" Target="https://pbs.twimg.com/media/DxDDVlZUcAI7gwX.jpg" TargetMode="External" /><Relationship Id="rId528" Type="http://schemas.openxmlformats.org/officeDocument/2006/relationships/hyperlink" Target="https://pbs.twimg.com/media/DxFo-7QVYAINedK.jpg" TargetMode="External" /><Relationship Id="rId529" Type="http://schemas.openxmlformats.org/officeDocument/2006/relationships/hyperlink" Target="https://pbs.twimg.com/media/Dw9Z_eEVAAAPgiz.jpg" TargetMode="External" /><Relationship Id="rId530" Type="http://schemas.openxmlformats.org/officeDocument/2006/relationships/hyperlink" Target="https://pbs.twimg.com/media/DxD7tz7VsAEt09N.jpg" TargetMode="External" /><Relationship Id="rId531" Type="http://schemas.openxmlformats.org/officeDocument/2006/relationships/hyperlink" Target="https://pbs.twimg.com/media/DxcBzHOVYAA1mtt.jpg" TargetMode="External" /><Relationship Id="rId532" Type="http://schemas.openxmlformats.org/officeDocument/2006/relationships/hyperlink" Target="https://pbs.twimg.com/media/Dye2-2GUYAAOfKH.jpg" TargetMode="External" /><Relationship Id="rId533" Type="http://schemas.openxmlformats.org/officeDocument/2006/relationships/hyperlink" Target="https://pbs.twimg.com/media/Dx14A-YU8AEovLc.jpg" TargetMode="External" /><Relationship Id="rId534" Type="http://schemas.openxmlformats.org/officeDocument/2006/relationships/hyperlink" Target="https://pbs.twimg.com/media/DrB3bvFXQAAcf4M.jpg" TargetMode="External" /><Relationship Id="rId535" Type="http://schemas.openxmlformats.org/officeDocument/2006/relationships/hyperlink" Target="https://pbs.twimg.com/media/DyJ7jflU0AEgBIe.jpg" TargetMode="External" /><Relationship Id="rId536" Type="http://schemas.openxmlformats.org/officeDocument/2006/relationships/hyperlink" Target="https://pbs.twimg.com/media/DyrYF6LU8AAoYzc.jpg" TargetMode="External" /><Relationship Id="rId537" Type="http://schemas.openxmlformats.org/officeDocument/2006/relationships/hyperlink" Target="https://pbs.twimg.com/media/DvylW0MVsAEORIV.jpg" TargetMode="External" /><Relationship Id="rId538" Type="http://schemas.openxmlformats.org/officeDocument/2006/relationships/hyperlink" Target="https://pbs.twimg.com/media/DvpiC91UYAEIjAI.jpg" TargetMode="External" /><Relationship Id="rId539" Type="http://schemas.openxmlformats.org/officeDocument/2006/relationships/hyperlink" Target="https://pbs.twimg.com/media/DvdewmmVAAAm8-V.jpg" TargetMode="External" /><Relationship Id="rId540" Type="http://schemas.openxmlformats.org/officeDocument/2006/relationships/hyperlink" Target="https://pbs.twimg.com/media/DxDBEPnU8AA6Khd.jpg" TargetMode="External" /><Relationship Id="rId541" Type="http://schemas.openxmlformats.org/officeDocument/2006/relationships/hyperlink" Target="https://pbs.twimg.com/media/DvqX_5RVAAAPfEw.jpg" TargetMode="External" /><Relationship Id="rId542" Type="http://schemas.openxmlformats.org/officeDocument/2006/relationships/hyperlink" Target="https://pbs.twimg.com/media/Dvz8-IOV4AAYcjF.jpg" TargetMode="External" /><Relationship Id="rId543" Type="http://schemas.openxmlformats.org/officeDocument/2006/relationships/hyperlink" Target="https://pbs.twimg.com/media/DwGYcs0U8AAFYoz.jpg" TargetMode="External" /><Relationship Id="rId544" Type="http://schemas.openxmlformats.org/officeDocument/2006/relationships/hyperlink" Target="https://pbs.twimg.com/media/DwHcRevVYAAFmS9.jpg" TargetMode="External" /><Relationship Id="rId545" Type="http://schemas.openxmlformats.org/officeDocument/2006/relationships/hyperlink" Target="https://pbs.twimg.com/media/DwRhFT0UYAANyyX.jpg" TargetMode="External" /><Relationship Id="rId546" Type="http://schemas.openxmlformats.org/officeDocument/2006/relationships/hyperlink" Target="https://pbs.twimg.com/media/DwYO6aBVsAA1lDQ.jpg" TargetMode="External" /><Relationship Id="rId547" Type="http://schemas.openxmlformats.org/officeDocument/2006/relationships/hyperlink" Target="https://pbs.twimg.com/media/Dwii2L9VsAAkHWz.jpg" TargetMode="External" /><Relationship Id="rId548" Type="http://schemas.openxmlformats.org/officeDocument/2006/relationships/hyperlink" Target="https://pbs.twimg.com/media/Dwdwt-sUcAACdgh.jpg" TargetMode="External" /><Relationship Id="rId549" Type="http://schemas.openxmlformats.org/officeDocument/2006/relationships/hyperlink" Target="https://pbs.twimg.com/media/Dw1oSIsUUAA5_Hi.jpg" TargetMode="External" /><Relationship Id="rId550" Type="http://schemas.openxmlformats.org/officeDocument/2006/relationships/hyperlink" Target="https://pbs.twimg.com/media/DwdF2_3VAAA11_e.jpg" TargetMode="External" /><Relationship Id="rId551" Type="http://schemas.openxmlformats.org/officeDocument/2006/relationships/hyperlink" Target="https://pbs.twimg.com/media/DyZm4jIU0AAjj24.jpg" TargetMode="External" /><Relationship Id="rId552" Type="http://schemas.openxmlformats.org/officeDocument/2006/relationships/hyperlink" Target="https://pbs.twimg.com/media/DyjFs3DUwAEr7he.jpg" TargetMode="External" /><Relationship Id="rId553" Type="http://schemas.openxmlformats.org/officeDocument/2006/relationships/hyperlink" Target="https://pbs.twimg.com/media/DxB8lndU0AAMtlj.jpg" TargetMode="External" /><Relationship Id="rId554" Type="http://schemas.openxmlformats.org/officeDocument/2006/relationships/hyperlink" Target="https://pbs.twimg.com/media/DxX5yHzVsAYc-W2.jpg" TargetMode="External" /><Relationship Id="rId555" Type="http://schemas.openxmlformats.org/officeDocument/2006/relationships/hyperlink" Target="https://pbs.twimg.com/media/DxdpZWVUwAENYDn.jpg" TargetMode="External" /><Relationship Id="rId556" Type="http://schemas.openxmlformats.org/officeDocument/2006/relationships/hyperlink" Target="https://pbs.twimg.com/media/DxnYCCLUcAAXlll.jpg" TargetMode="External" /><Relationship Id="rId557" Type="http://schemas.openxmlformats.org/officeDocument/2006/relationships/hyperlink" Target="https://pbs.twimg.com/media/DxnkcKZU0AAl8DT.jpg" TargetMode="External" /><Relationship Id="rId558" Type="http://schemas.openxmlformats.org/officeDocument/2006/relationships/hyperlink" Target="https://pbs.twimg.com/media/Dxruh-JU8AA70NL.jpg" TargetMode="External" /><Relationship Id="rId559" Type="http://schemas.openxmlformats.org/officeDocument/2006/relationships/hyperlink" Target="https://pbs.twimg.com/media/DyXEgweUYAEQM3Z.jpg" TargetMode="External" /><Relationship Id="rId560" Type="http://schemas.openxmlformats.org/officeDocument/2006/relationships/hyperlink" Target="https://pbs.twimg.com/media/DyawkBdV4AASUpJ.jpg" TargetMode="External" /><Relationship Id="rId561" Type="http://schemas.openxmlformats.org/officeDocument/2006/relationships/hyperlink" Target="https://pbs.twimg.com/media/DycOqR4U0AE7T4r.jpg" TargetMode="External" /><Relationship Id="rId562" Type="http://schemas.openxmlformats.org/officeDocument/2006/relationships/hyperlink" Target="https://pbs.twimg.com/media/DygQmN7V4AAetuJ.jpg" TargetMode="External" /><Relationship Id="rId563" Type="http://schemas.openxmlformats.org/officeDocument/2006/relationships/hyperlink" Target="https://pbs.twimg.com/media/DyrPm_wUcAAYzF6.jpg" TargetMode="External" /><Relationship Id="rId564" Type="http://schemas.openxmlformats.org/officeDocument/2006/relationships/hyperlink" Target="https://pbs.twimg.com/media/DxcbHZlU0AAuAAf.jpg" TargetMode="External" /><Relationship Id="rId565" Type="http://schemas.openxmlformats.org/officeDocument/2006/relationships/hyperlink" Target="https://pbs.twimg.com/media/Dx143foUwAIUuYx.jpg" TargetMode="External" /><Relationship Id="rId566" Type="http://schemas.openxmlformats.org/officeDocument/2006/relationships/hyperlink" Target="https://pbs.twimg.com/media/DxCLmB9UUAAVv-n.jpg" TargetMode="External" /><Relationship Id="rId567" Type="http://schemas.openxmlformats.org/officeDocument/2006/relationships/hyperlink" Target="https://pbs.twimg.com/media/DwHYSCeUYAAHDWF.jpg" TargetMode="External" /><Relationship Id="rId568" Type="http://schemas.openxmlformats.org/officeDocument/2006/relationships/hyperlink" Target="https://pbs.twimg.com/media/DwlaY5fVYAAn-yo.jpg" TargetMode="External" /><Relationship Id="rId569" Type="http://schemas.openxmlformats.org/officeDocument/2006/relationships/hyperlink" Target="https://pbs.twimg.com/media/Dw4KBdkWoAAtltG.jpg" TargetMode="External" /><Relationship Id="rId570" Type="http://schemas.openxmlformats.org/officeDocument/2006/relationships/hyperlink" Target="https://pbs.twimg.com/media/DyehTTdVAAAnABS.jpg" TargetMode="External" /><Relationship Id="rId571" Type="http://schemas.openxmlformats.org/officeDocument/2006/relationships/hyperlink" Target="https://pbs.twimg.com/media/DxEMYCmV4AssnlE.jpg" TargetMode="External" /><Relationship Id="rId572" Type="http://schemas.openxmlformats.org/officeDocument/2006/relationships/hyperlink" Target="https://pbs.twimg.com/media/DxdZTidVsAAOgQZ.jpg" TargetMode="External" /><Relationship Id="rId573" Type="http://schemas.openxmlformats.org/officeDocument/2006/relationships/hyperlink" Target="https://pbs.twimg.com/media/DxjTJwjU8AEeg-q.jpg" TargetMode="External" /><Relationship Id="rId574" Type="http://schemas.openxmlformats.org/officeDocument/2006/relationships/hyperlink" Target="https://pbs.twimg.com/media/DxoMBATVAAAlxEa.jpg" TargetMode="External" /><Relationship Id="rId575" Type="http://schemas.openxmlformats.org/officeDocument/2006/relationships/hyperlink" Target="https://pbs.twimg.com/media/Dx70Yw2UYAAhxqr.jpg" TargetMode="External" /><Relationship Id="rId576" Type="http://schemas.openxmlformats.org/officeDocument/2006/relationships/hyperlink" Target="https://pbs.twimg.com/media/DyF7AeqU8AAf3Zh.jpg" TargetMode="External" /><Relationship Id="rId577" Type="http://schemas.openxmlformats.org/officeDocument/2006/relationships/hyperlink" Target="https://pbs.twimg.com/media/DyLOFzyVYAEPL5r.jpg" TargetMode="External" /><Relationship Id="rId578" Type="http://schemas.openxmlformats.org/officeDocument/2006/relationships/hyperlink" Target="https://pbs.twimg.com/media/DyQ1gUFUUAArERa.jpg" TargetMode="External" /><Relationship Id="rId579" Type="http://schemas.openxmlformats.org/officeDocument/2006/relationships/hyperlink" Target="https://pbs.twimg.com/media/Dyb14yLVYAAfazm.jpg" TargetMode="External" /><Relationship Id="rId580" Type="http://schemas.openxmlformats.org/officeDocument/2006/relationships/hyperlink" Target="https://pbs.twimg.com/media/DyhOISeV4AEozmJ.jpg" TargetMode="External" /><Relationship Id="rId581" Type="http://schemas.openxmlformats.org/officeDocument/2006/relationships/hyperlink" Target="https://pbs.twimg.com/media/DyknaDTUYAAXeE1.jpg" TargetMode="External" /><Relationship Id="rId582" Type="http://schemas.openxmlformats.org/officeDocument/2006/relationships/hyperlink" Target="https://pbs.twimg.com/media/DxilEI6U8AUC4Xc.jpg" TargetMode="External" /><Relationship Id="rId583" Type="http://schemas.openxmlformats.org/officeDocument/2006/relationships/hyperlink" Target="https://pbs.twimg.com/media/Dxiz-LhUUAAGPJ2.jpg" TargetMode="External" /><Relationship Id="rId584" Type="http://schemas.openxmlformats.org/officeDocument/2006/relationships/hyperlink" Target="https://pbs.twimg.com/media/DxtP3o2UYAAsiHB.jpg" TargetMode="External" /><Relationship Id="rId585" Type="http://schemas.openxmlformats.org/officeDocument/2006/relationships/hyperlink" Target="https://pbs.twimg.com/media/DxybCqGU8AA_2ow.jpg" TargetMode="External" /><Relationship Id="rId586" Type="http://schemas.openxmlformats.org/officeDocument/2006/relationships/hyperlink" Target="https://pbs.twimg.com/media/Dx29oaiU8AALTXq.jpg" TargetMode="External" /><Relationship Id="rId587" Type="http://schemas.openxmlformats.org/officeDocument/2006/relationships/hyperlink" Target="https://pbs.twimg.com/media/DyBzbjhVYAEvBN4.jpg" TargetMode="External" /><Relationship Id="rId588" Type="http://schemas.openxmlformats.org/officeDocument/2006/relationships/hyperlink" Target="https://pbs.twimg.com/media/Dygp3JgVsAAg8rt.jpg" TargetMode="External" /><Relationship Id="rId589" Type="http://schemas.openxmlformats.org/officeDocument/2006/relationships/hyperlink" Target="https://pbs.twimg.com/media/Dyl-kB6U8AACqE8.jpg" TargetMode="External" /><Relationship Id="rId590" Type="http://schemas.openxmlformats.org/officeDocument/2006/relationships/hyperlink" Target="https://pbs.twimg.com/media/Dxb9ZgBUYAQi5mD.jpg" TargetMode="External" /><Relationship Id="rId591" Type="http://schemas.openxmlformats.org/officeDocument/2006/relationships/hyperlink" Target="https://pbs.twimg.com/media/DxTwPJrUUAAIx9P.jpg" TargetMode="External" /><Relationship Id="rId592" Type="http://schemas.openxmlformats.org/officeDocument/2006/relationships/hyperlink" Target="https://pbs.twimg.com/media/Dxl9Xz2U8AAya3x.jpg" TargetMode="External" /><Relationship Id="rId593" Type="http://schemas.openxmlformats.org/officeDocument/2006/relationships/hyperlink" Target="https://pbs.twimg.com/media/DydS9-NUYAEFsD2.jpg" TargetMode="External" /><Relationship Id="rId594" Type="http://schemas.openxmlformats.org/officeDocument/2006/relationships/hyperlink" Target="https://pbs.twimg.com/media/Dw_jTtgUUAAmVhd.jpg" TargetMode="External" /><Relationship Id="rId595" Type="http://schemas.openxmlformats.org/officeDocument/2006/relationships/hyperlink" Target="https://pbs.twimg.com/media/DxhTr22VAAITd8X.jpg" TargetMode="External" /><Relationship Id="rId596" Type="http://schemas.openxmlformats.org/officeDocument/2006/relationships/hyperlink" Target="https://pbs.twimg.com/media/Dx11CteV4AA6lU0.jpg" TargetMode="External" /><Relationship Id="rId597" Type="http://schemas.openxmlformats.org/officeDocument/2006/relationships/hyperlink" Target="https://pbs.twimg.com/media/Dx2N7u9UUAA4U06.jpg" TargetMode="External" /><Relationship Id="rId598" Type="http://schemas.openxmlformats.org/officeDocument/2006/relationships/hyperlink" Target="https://pbs.twimg.com/media/Dx26Y0XUYAAO_8u.jpg" TargetMode="External" /><Relationship Id="rId599" Type="http://schemas.openxmlformats.org/officeDocument/2006/relationships/hyperlink" Target="https://pbs.twimg.com/media/DyBAVyGUYAAyjHR.jpg" TargetMode="External" /><Relationship Id="rId600" Type="http://schemas.openxmlformats.org/officeDocument/2006/relationships/hyperlink" Target="https://pbs.twimg.com/media/DyGpayPUYAADGzG.jpg" TargetMode="External" /><Relationship Id="rId601" Type="http://schemas.openxmlformats.org/officeDocument/2006/relationships/hyperlink" Target="https://pbs.twimg.com/media/DyKAnRnUUAAIkpN.jpg" TargetMode="External" /><Relationship Id="rId602" Type="http://schemas.openxmlformats.org/officeDocument/2006/relationships/hyperlink" Target="https://pbs.twimg.com/media/DyhPo7jUwAAMlbA.jpg" TargetMode="External" /><Relationship Id="rId603" Type="http://schemas.openxmlformats.org/officeDocument/2006/relationships/hyperlink" Target="https://pbs.twimg.com/media/DymVkefUYAAF6wz.jpg" TargetMode="External" /><Relationship Id="rId604" Type="http://schemas.openxmlformats.org/officeDocument/2006/relationships/hyperlink" Target="https://pbs.twimg.com/media/DyguQsuV4AAfRqI.jpg" TargetMode="External" /><Relationship Id="rId605" Type="http://schemas.openxmlformats.org/officeDocument/2006/relationships/hyperlink" Target="https://pbs.twimg.com/media/DxDah5bU8AAiCw6.jpg" TargetMode="External" /><Relationship Id="rId606" Type="http://schemas.openxmlformats.org/officeDocument/2006/relationships/hyperlink" Target="https://pbs.twimg.com/media/DwHXzFTU8AAEjxP.jpg" TargetMode="External" /><Relationship Id="rId607" Type="http://schemas.openxmlformats.org/officeDocument/2006/relationships/hyperlink" Target="https://pbs.twimg.com/media/DydxTUOU8AE1coB.jpg" TargetMode="External" /><Relationship Id="rId608" Type="http://schemas.openxmlformats.org/officeDocument/2006/relationships/hyperlink" Target="https://pbs.twimg.com/media/DxOO69OVsAAhfdx.jpg" TargetMode="External" /><Relationship Id="rId609" Type="http://schemas.openxmlformats.org/officeDocument/2006/relationships/hyperlink" Target="https://pbs.twimg.com/media/DxXmqs6V4AAkuvK.jpg" TargetMode="External" /><Relationship Id="rId610" Type="http://schemas.openxmlformats.org/officeDocument/2006/relationships/hyperlink" Target="https://pbs.twimg.com/media/DxdYkVJU0AE_0So.jpg" TargetMode="External" /><Relationship Id="rId611" Type="http://schemas.openxmlformats.org/officeDocument/2006/relationships/hyperlink" Target="https://pbs.twimg.com/media/Dxnj_SgV4AAJ7k1.jpg" TargetMode="External" /><Relationship Id="rId612" Type="http://schemas.openxmlformats.org/officeDocument/2006/relationships/hyperlink" Target="https://pbs.twimg.com/media/DxtdBySVAAAEP4-.jpg" TargetMode="External" /><Relationship Id="rId613" Type="http://schemas.openxmlformats.org/officeDocument/2006/relationships/hyperlink" Target="https://pbs.twimg.com/media/Dx14A-YU8AEovLc.jpg" TargetMode="External" /><Relationship Id="rId614" Type="http://schemas.openxmlformats.org/officeDocument/2006/relationships/hyperlink" Target="https://pbs.twimg.com/media/Dx2_rqDVAAExUFV.jpg" TargetMode="External" /><Relationship Id="rId615" Type="http://schemas.openxmlformats.org/officeDocument/2006/relationships/hyperlink" Target="https://pbs.twimg.com/media/DygqRCxVsAEti7y.jpg" TargetMode="External" /><Relationship Id="rId616" Type="http://schemas.openxmlformats.org/officeDocument/2006/relationships/hyperlink" Target="https://pbs.twimg.com/media/Dygus2KVsAAHbHf.jpg" TargetMode="External" /><Relationship Id="rId617" Type="http://schemas.openxmlformats.org/officeDocument/2006/relationships/hyperlink" Target="https://pbs.twimg.com/media/Dxdn60sU8AAoYyJ.jpg" TargetMode="External" /><Relationship Id="rId618" Type="http://schemas.openxmlformats.org/officeDocument/2006/relationships/hyperlink" Target="https://pbs.twimg.com/media/DxVhuX7V4AESvah.jpg" TargetMode="External" /><Relationship Id="rId619" Type="http://schemas.openxmlformats.org/officeDocument/2006/relationships/hyperlink" Target="https://pbs.twimg.com/media/DyiCFUaUcAAEteH.jpg" TargetMode="External" /><Relationship Id="rId620" Type="http://schemas.openxmlformats.org/officeDocument/2006/relationships/hyperlink" Target="https://pbs.twimg.com/media/DyjimkgUcAA94Bb.jpg" TargetMode="External" /><Relationship Id="rId621" Type="http://schemas.openxmlformats.org/officeDocument/2006/relationships/hyperlink" Target="https://pbs.twimg.com/media/DxFLLFrU8AEPu25.jpg" TargetMode="External" /><Relationship Id="rId622" Type="http://schemas.openxmlformats.org/officeDocument/2006/relationships/hyperlink" Target="https://pbs.twimg.com/media/DxXGXBYUwAA1t4g.jpg" TargetMode="External" /><Relationship Id="rId623" Type="http://schemas.openxmlformats.org/officeDocument/2006/relationships/hyperlink" Target="https://pbs.twimg.com/media/DxXXu6kUcAEmNI2.jpg" TargetMode="External" /><Relationship Id="rId624" Type="http://schemas.openxmlformats.org/officeDocument/2006/relationships/hyperlink" Target="https://pbs.twimg.com/media/DxciksqUwAAt3S7.jpg" TargetMode="External" /><Relationship Id="rId625" Type="http://schemas.openxmlformats.org/officeDocument/2006/relationships/hyperlink" Target="https://pbs.twimg.com/media/DxiNNDpUwAItgF_.jpg" TargetMode="External" /><Relationship Id="rId626" Type="http://schemas.openxmlformats.org/officeDocument/2006/relationships/hyperlink" Target="https://pbs.twimg.com/media/DxtNEBUUwAEQokh.jpg" TargetMode="External" /><Relationship Id="rId627" Type="http://schemas.openxmlformats.org/officeDocument/2006/relationships/hyperlink" Target="https://pbs.twimg.com/media/Dx2c2e1U0AMLNA4.jpg" TargetMode="External" /><Relationship Id="rId628" Type="http://schemas.openxmlformats.org/officeDocument/2006/relationships/hyperlink" Target="https://pbs.twimg.com/media/DyFwnN-UcAAarI4.jpg" TargetMode="External" /><Relationship Id="rId629" Type="http://schemas.openxmlformats.org/officeDocument/2006/relationships/hyperlink" Target="https://pbs.twimg.com/media/DyKf27WUwAE9T2K.jpg" TargetMode="External" /><Relationship Id="rId630" Type="http://schemas.openxmlformats.org/officeDocument/2006/relationships/hyperlink" Target="https://pbs.twimg.com/media/DyMeHJOV4AAHbbc.jpg" TargetMode="External" /><Relationship Id="rId631" Type="http://schemas.openxmlformats.org/officeDocument/2006/relationships/hyperlink" Target="https://pbs.twimg.com/media/DyQAhoCVAAA64pA.jpg" TargetMode="External" /><Relationship Id="rId632" Type="http://schemas.openxmlformats.org/officeDocument/2006/relationships/hyperlink" Target="https://pbs.twimg.com/media/DyazBwQV4AExRab.jpg" TargetMode="External" /><Relationship Id="rId633" Type="http://schemas.openxmlformats.org/officeDocument/2006/relationships/hyperlink" Target="https://pbs.twimg.com/media/Dyblvd8VAAA2B7G.jpg" TargetMode="External" /><Relationship Id="rId634" Type="http://schemas.openxmlformats.org/officeDocument/2006/relationships/hyperlink" Target="https://pbs.twimg.com/media/DyhJr5KUwAAIVcJ.jpg" TargetMode="External" /><Relationship Id="rId635" Type="http://schemas.openxmlformats.org/officeDocument/2006/relationships/hyperlink" Target="https://pbs.twimg.com/media/DxUYPm5VYAAjMP2.jpg" TargetMode="External" /><Relationship Id="rId636" Type="http://schemas.openxmlformats.org/officeDocument/2006/relationships/hyperlink" Target="https://pbs.twimg.com/media/DyZsYF8UYAEeCDY.jpg" TargetMode="External" /><Relationship Id="rId637" Type="http://schemas.openxmlformats.org/officeDocument/2006/relationships/hyperlink" Target="https://pbs.twimg.com/media/DyfoC3WU0AAP4AW.jpg" TargetMode="External" /><Relationship Id="rId638" Type="http://schemas.openxmlformats.org/officeDocument/2006/relationships/hyperlink" Target="https://pbs.twimg.com/media/DyjhkXMUcAEfpc-.jpg" TargetMode="External" /><Relationship Id="rId639" Type="http://schemas.openxmlformats.org/officeDocument/2006/relationships/hyperlink" Target="https://pbs.twimg.com/media/DxFQ-gMVsAAhYBF.jpg" TargetMode="External" /><Relationship Id="rId640" Type="http://schemas.openxmlformats.org/officeDocument/2006/relationships/hyperlink" Target="https://pbs.twimg.com/media/DypGYSkUwAAntFH.jpg" TargetMode="External" /><Relationship Id="rId641" Type="http://schemas.openxmlformats.org/officeDocument/2006/relationships/hyperlink" Target="https://pbs.twimg.com/media/DxD7glYV4AALy1o.jpg" TargetMode="External" /><Relationship Id="rId642" Type="http://schemas.openxmlformats.org/officeDocument/2006/relationships/hyperlink" Target="https://pbs.twimg.com/media/DxXVyY4V4AEidi6.jpg" TargetMode="External" /><Relationship Id="rId643" Type="http://schemas.openxmlformats.org/officeDocument/2006/relationships/hyperlink" Target="https://pbs.twimg.com/media/DxprEKTU8AECPJV.jpg" TargetMode="External" /><Relationship Id="rId644" Type="http://schemas.openxmlformats.org/officeDocument/2006/relationships/hyperlink" Target="https://pbs.twimg.com/media/Dxt-XdiU8AACLUn.jpg" TargetMode="External" /><Relationship Id="rId645" Type="http://schemas.openxmlformats.org/officeDocument/2006/relationships/hyperlink" Target="https://pbs.twimg.com/media/DxyakXYUcAIul4m.jpg" TargetMode="External" /><Relationship Id="rId646" Type="http://schemas.openxmlformats.org/officeDocument/2006/relationships/hyperlink" Target="https://pbs.twimg.com/media/Dx2r3kyV4AApzJW.jpg" TargetMode="External" /><Relationship Id="rId647" Type="http://schemas.openxmlformats.org/officeDocument/2006/relationships/hyperlink" Target="https://pbs.twimg.com/media/DyCy9AUUcAEVZY4.jpg" TargetMode="External" /><Relationship Id="rId648" Type="http://schemas.openxmlformats.org/officeDocument/2006/relationships/hyperlink" Target="https://pbs.twimg.com/media/DyJklrxUYAElat0.jpg" TargetMode="External" /><Relationship Id="rId649" Type="http://schemas.openxmlformats.org/officeDocument/2006/relationships/hyperlink" Target="https://pbs.twimg.com/media/DyWrFXZUUAAWq0e.jpg" TargetMode="External" /><Relationship Id="rId650" Type="http://schemas.openxmlformats.org/officeDocument/2006/relationships/hyperlink" Target="https://pbs.twimg.com/media/DyaeONLV4AI0K8Y.jpg" TargetMode="External" /><Relationship Id="rId651" Type="http://schemas.openxmlformats.org/officeDocument/2006/relationships/hyperlink" Target="https://pbs.twimg.com/media/DyhVk11U8AAF4pn.jpg" TargetMode="External" /><Relationship Id="rId652" Type="http://schemas.openxmlformats.org/officeDocument/2006/relationships/hyperlink" Target="https://pbs.twimg.com/media/DylSYSmUUAENvUJ.jpg" TargetMode="External" /><Relationship Id="rId653" Type="http://schemas.openxmlformats.org/officeDocument/2006/relationships/hyperlink" Target="https://pbs.twimg.com/media/Dyqx2dRUYAARM3h.jpg" TargetMode="External" /><Relationship Id="rId654" Type="http://schemas.openxmlformats.org/officeDocument/2006/relationships/hyperlink" Target="https://pbs.twimg.com/media/Dyq6eaQU8AAjrc_.jpg" TargetMode="External" /><Relationship Id="rId655" Type="http://schemas.openxmlformats.org/officeDocument/2006/relationships/hyperlink" Target="https://pbs.twimg.com/media/DyolwHQVsAc4O83.jpg" TargetMode="External" /><Relationship Id="rId656" Type="http://schemas.openxmlformats.org/officeDocument/2006/relationships/hyperlink" Target="https://pbs.twimg.com/media/Dxsl6VwVsAEkDEY.jpg" TargetMode="External" /><Relationship Id="rId657" Type="http://schemas.openxmlformats.org/officeDocument/2006/relationships/hyperlink" Target="https://pbs.twimg.com/media/Dxs0x27UUAAP-kN.jpg" TargetMode="External" /><Relationship Id="rId658" Type="http://schemas.openxmlformats.org/officeDocument/2006/relationships/hyperlink" Target="https://pbs.twimg.com/media/DyoFKkYVAAIF2kT.jpg" TargetMode="External" /><Relationship Id="rId659" Type="http://schemas.openxmlformats.org/officeDocument/2006/relationships/hyperlink" Target="https://pbs.twimg.com/media/DxYghI8V4AAimgG.jpg" TargetMode="External" /><Relationship Id="rId660" Type="http://schemas.openxmlformats.org/officeDocument/2006/relationships/hyperlink" Target="https://pbs.twimg.com/media/Dxc7Z7HVAAch8tI.jpg" TargetMode="External" /><Relationship Id="rId661" Type="http://schemas.openxmlformats.org/officeDocument/2006/relationships/hyperlink" Target="https://pbs.twimg.com/media/DxogypqUYAAbWEM.jpg" TargetMode="External" /><Relationship Id="rId662" Type="http://schemas.openxmlformats.org/officeDocument/2006/relationships/hyperlink" Target="https://pbs.twimg.com/media/DxroHAhUYAIRrt-.jpg" TargetMode="External" /><Relationship Id="rId663" Type="http://schemas.openxmlformats.org/officeDocument/2006/relationships/hyperlink" Target="https://pbs.twimg.com/media/Dxsnq0VUUAA6L5B.jpg" TargetMode="External" /><Relationship Id="rId664" Type="http://schemas.openxmlformats.org/officeDocument/2006/relationships/hyperlink" Target="https://pbs.twimg.com/media/DyBshfuVsAAP_2p.jpg" TargetMode="External" /><Relationship Id="rId665" Type="http://schemas.openxmlformats.org/officeDocument/2006/relationships/hyperlink" Target="https://pbs.twimg.com/media/DyGaQeKUUAAGp-6.jpg" TargetMode="External" /><Relationship Id="rId666" Type="http://schemas.openxmlformats.org/officeDocument/2006/relationships/hyperlink" Target="https://pbs.twimg.com/media/DyXEBmrU0AAkQNG.jpg" TargetMode="External" /><Relationship Id="rId667" Type="http://schemas.openxmlformats.org/officeDocument/2006/relationships/hyperlink" Target="https://pbs.twimg.com/media/DxBZ5rsUwAA_Rnk.jpg" TargetMode="External" /><Relationship Id="rId668" Type="http://schemas.openxmlformats.org/officeDocument/2006/relationships/hyperlink" Target="https://pbs.twimg.com/media/DxWQYWeVsAEG-a7.jpg" TargetMode="External" /><Relationship Id="rId669" Type="http://schemas.openxmlformats.org/officeDocument/2006/relationships/hyperlink" Target="https://pbs.twimg.com/media/DyZqlnYVsAAH5bv.jpg" TargetMode="External" /><Relationship Id="rId670" Type="http://schemas.openxmlformats.org/officeDocument/2006/relationships/hyperlink" Target="https://pbs.twimg.com/media/DyfqXwYVAAA5nRv.jpg" TargetMode="External" /><Relationship Id="rId671" Type="http://schemas.openxmlformats.org/officeDocument/2006/relationships/hyperlink" Target="https://pbs.twimg.com/media/DxXKeazUUAEj6OX.jpg" TargetMode="External" /><Relationship Id="rId672" Type="http://schemas.openxmlformats.org/officeDocument/2006/relationships/hyperlink" Target="https://pbs.twimg.com/media/DxX7dTtUUAAPxbg.jpg" TargetMode="External" /><Relationship Id="rId673" Type="http://schemas.openxmlformats.org/officeDocument/2006/relationships/hyperlink" Target="https://pbs.twimg.com/media/Dxnl6r-UUAAV8RA.jpg" TargetMode="External" /><Relationship Id="rId674" Type="http://schemas.openxmlformats.org/officeDocument/2006/relationships/hyperlink" Target="https://pbs.twimg.com/media/Dx2OuRTVYAEpORR.jpg" TargetMode="External" /><Relationship Id="rId675" Type="http://schemas.openxmlformats.org/officeDocument/2006/relationships/hyperlink" Target="https://pbs.twimg.com/media/Dx2YzjSUcAUMU3X.jpg" TargetMode="External" /><Relationship Id="rId676" Type="http://schemas.openxmlformats.org/officeDocument/2006/relationships/hyperlink" Target="https://pbs.twimg.com/media/DyAKj_cVYAEB3wM.jpg" TargetMode="External" /><Relationship Id="rId677" Type="http://schemas.openxmlformats.org/officeDocument/2006/relationships/hyperlink" Target="https://pbs.twimg.com/media/DyHXe37V4AAJ1l8.jpg" TargetMode="External" /><Relationship Id="rId678" Type="http://schemas.openxmlformats.org/officeDocument/2006/relationships/hyperlink" Target="https://pbs.twimg.com/media/DyLJ7JVU0AEdeeo.jpg" TargetMode="External" /><Relationship Id="rId679" Type="http://schemas.openxmlformats.org/officeDocument/2006/relationships/hyperlink" Target="https://pbs.twimg.com/media/DyLi_xeUYAAWtjn.jpg" TargetMode="External" /><Relationship Id="rId680" Type="http://schemas.openxmlformats.org/officeDocument/2006/relationships/hyperlink" Target="https://pbs.twimg.com/media/DyhWX0XUwAEj90d.jpg" TargetMode="External" /><Relationship Id="rId681" Type="http://schemas.openxmlformats.org/officeDocument/2006/relationships/hyperlink" Target="https://pbs.twimg.com/media/DyqjgZpVsAE_ynW.jpg" TargetMode="External" /><Relationship Id="rId682" Type="http://schemas.openxmlformats.org/officeDocument/2006/relationships/hyperlink" Target="https://pbs.twimg.com/media/Dyjmjx4UYAAeFuI.jpg" TargetMode="External" /><Relationship Id="rId683" Type="http://schemas.openxmlformats.org/officeDocument/2006/relationships/hyperlink" Target="https://pbs.twimg.com/media/DypDvb6VAAAwTI9.jpg" TargetMode="External" /><Relationship Id="rId684" Type="http://schemas.openxmlformats.org/officeDocument/2006/relationships/hyperlink" Target="https://pbs.twimg.com/media/DxJdyYOUwAAGhpy.jpg" TargetMode="External" /><Relationship Id="rId685" Type="http://schemas.openxmlformats.org/officeDocument/2006/relationships/hyperlink" Target="https://pbs.twimg.com/media/DxXi1_QU0AEA316.jpg" TargetMode="External" /><Relationship Id="rId686" Type="http://schemas.openxmlformats.org/officeDocument/2006/relationships/hyperlink" Target="https://pbs.twimg.com/media/Dxcc_prVYAAC5jJ.jpg" TargetMode="External" /><Relationship Id="rId687" Type="http://schemas.openxmlformats.org/officeDocument/2006/relationships/hyperlink" Target="https://pbs.twimg.com/media/Dxc5gtdVsAAnIQ6.jpg" TargetMode="External" /><Relationship Id="rId688" Type="http://schemas.openxmlformats.org/officeDocument/2006/relationships/hyperlink" Target="https://pbs.twimg.com/media/Dxhz5vuU8AAcqzu.jpg" TargetMode="External" /><Relationship Id="rId689" Type="http://schemas.openxmlformats.org/officeDocument/2006/relationships/hyperlink" Target="https://pbs.twimg.com/media/DxtcOeCVYAEyX5Z.jpg" TargetMode="External" /><Relationship Id="rId690" Type="http://schemas.openxmlformats.org/officeDocument/2006/relationships/hyperlink" Target="https://pbs.twimg.com/media/Dxt9NpgUYAADSOM.jpg" TargetMode="External" /><Relationship Id="rId691" Type="http://schemas.openxmlformats.org/officeDocument/2006/relationships/hyperlink" Target="https://pbs.twimg.com/media/DxwjbfBVsAAwCeI.jpg" TargetMode="External" /><Relationship Id="rId692" Type="http://schemas.openxmlformats.org/officeDocument/2006/relationships/hyperlink" Target="https://pbs.twimg.com/media/Dx7D-AsUcAE1egD.jpg" TargetMode="External" /><Relationship Id="rId693" Type="http://schemas.openxmlformats.org/officeDocument/2006/relationships/hyperlink" Target="https://pbs.twimg.com/media/DyAkKMkU8AEo0lk.jpg" TargetMode="External" /><Relationship Id="rId694" Type="http://schemas.openxmlformats.org/officeDocument/2006/relationships/hyperlink" Target="https://pbs.twimg.com/media/DyAy2C2UwAI_Lfp.jpg" TargetMode="External" /><Relationship Id="rId695" Type="http://schemas.openxmlformats.org/officeDocument/2006/relationships/hyperlink" Target="https://pbs.twimg.com/media/DyBquuyUUAA2Ev_.jpg" TargetMode="External" /><Relationship Id="rId696" Type="http://schemas.openxmlformats.org/officeDocument/2006/relationships/hyperlink" Target="https://pbs.twimg.com/media/DyDJV09UcAAqY5l.jpg" TargetMode="External" /><Relationship Id="rId697" Type="http://schemas.openxmlformats.org/officeDocument/2006/relationships/hyperlink" Target="https://pbs.twimg.com/media/DyWPtqaVsAA0mmO.jpg" TargetMode="External" /><Relationship Id="rId698" Type="http://schemas.openxmlformats.org/officeDocument/2006/relationships/hyperlink" Target="https://pbs.twimg.com/media/DygnPKPVYAAADqW.jpg" TargetMode="External" /><Relationship Id="rId699" Type="http://schemas.openxmlformats.org/officeDocument/2006/relationships/hyperlink" Target="https://pbs.twimg.com/media/DxWC2JpVsAI4RQ5.jpg" TargetMode="External" /><Relationship Id="rId700" Type="http://schemas.openxmlformats.org/officeDocument/2006/relationships/hyperlink" Target="https://pbs.twimg.com/media/Dye6N7dU0AA6cjH.jpg" TargetMode="External" /><Relationship Id="rId701" Type="http://schemas.openxmlformats.org/officeDocument/2006/relationships/hyperlink" Target="https://pbs.twimg.com/media/DxXUc9GUcAAmiCh.jpg" TargetMode="External" /><Relationship Id="rId702" Type="http://schemas.openxmlformats.org/officeDocument/2006/relationships/hyperlink" Target="https://pbs.twimg.com/media/DxcCkalU0AAl4E7.jpg" TargetMode="External" /><Relationship Id="rId703" Type="http://schemas.openxmlformats.org/officeDocument/2006/relationships/hyperlink" Target="https://pbs.twimg.com/media/DxinTs3UcAAijXF.jpg" TargetMode="External" /><Relationship Id="rId704" Type="http://schemas.openxmlformats.org/officeDocument/2006/relationships/hyperlink" Target="https://pbs.twimg.com/media/Dx2oGH_UwAA-A3b.jpg" TargetMode="External" /><Relationship Id="rId705" Type="http://schemas.openxmlformats.org/officeDocument/2006/relationships/hyperlink" Target="https://pbs.twimg.com/media/DyFNfT2U0AE3SyL.jpg" TargetMode="External" /><Relationship Id="rId706" Type="http://schemas.openxmlformats.org/officeDocument/2006/relationships/hyperlink" Target="https://pbs.twimg.com/media/DyQ4h2wUcAEh8id.jpg" TargetMode="External" /><Relationship Id="rId707" Type="http://schemas.openxmlformats.org/officeDocument/2006/relationships/hyperlink" Target="https://pbs.twimg.com/media/DxVEayBUYAE9v63.jpg" TargetMode="External" /><Relationship Id="rId708" Type="http://schemas.openxmlformats.org/officeDocument/2006/relationships/hyperlink" Target="https://pbs.twimg.com/media/DxJlHe0V4AAdlhy.jpg" TargetMode="External" /><Relationship Id="rId709" Type="http://schemas.openxmlformats.org/officeDocument/2006/relationships/hyperlink" Target="https://pbs.twimg.com/media/DxXjLxEUUAIeWBS.jpg" TargetMode="External" /><Relationship Id="rId710" Type="http://schemas.openxmlformats.org/officeDocument/2006/relationships/hyperlink" Target="https://pbs.twimg.com/media/DxYby4nV4AAsYwc.jpg" TargetMode="External" /><Relationship Id="rId711" Type="http://schemas.openxmlformats.org/officeDocument/2006/relationships/hyperlink" Target="https://pbs.twimg.com/media/DxiyMT_V4AA5Gq6.jpg" TargetMode="External" /><Relationship Id="rId712" Type="http://schemas.openxmlformats.org/officeDocument/2006/relationships/hyperlink" Target="https://pbs.twimg.com/media/Dx2RDeiUYAAGuFG.jpg" TargetMode="External" /><Relationship Id="rId713" Type="http://schemas.openxmlformats.org/officeDocument/2006/relationships/hyperlink" Target="https://pbs.twimg.com/media/Dx2buMRUYAAO59H.jpg" TargetMode="External" /><Relationship Id="rId714" Type="http://schemas.openxmlformats.org/officeDocument/2006/relationships/hyperlink" Target="https://pbs.twimg.com/media/Dx2uTE2VsAAHNdg.jpg" TargetMode="External" /><Relationship Id="rId715" Type="http://schemas.openxmlformats.org/officeDocument/2006/relationships/hyperlink" Target="https://pbs.twimg.com/media/Dx_6KCJUUAAJ7ry.jpg" TargetMode="External" /><Relationship Id="rId716" Type="http://schemas.openxmlformats.org/officeDocument/2006/relationships/hyperlink" Target="https://pbs.twimg.com/media/DyG_AvEV4AAi_dW.jpg" TargetMode="External" /><Relationship Id="rId717" Type="http://schemas.openxmlformats.org/officeDocument/2006/relationships/hyperlink" Target="https://pbs.twimg.com/media/DyJ8_1CVAAA2e_1.jpg" TargetMode="External" /><Relationship Id="rId718" Type="http://schemas.openxmlformats.org/officeDocument/2006/relationships/hyperlink" Target="https://pbs.twimg.com/media/DyKbBdXVYAI9Ter.jpg" TargetMode="External" /><Relationship Id="rId719" Type="http://schemas.openxmlformats.org/officeDocument/2006/relationships/hyperlink" Target="https://pbs.twimg.com/media/DyQBZlJU0AApEfb.jpg" TargetMode="External" /><Relationship Id="rId720" Type="http://schemas.openxmlformats.org/officeDocument/2006/relationships/hyperlink" Target="https://pbs.twimg.com/media/DyQqyaPU8AAw92p.jpg" TargetMode="External" /><Relationship Id="rId721" Type="http://schemas.openxmlformats.org/officeDocument/2006/relationships/hyperlink" Target="https://pbs.twimg.com/media/DyWq67GV4AEATE_.jpg" TargetMode="External" /><Relationship Id="rId722" Type="http://schemas.openxmlformats.org/officeDocument/2006/relationships/hyperlink" Target="https://pbs.twimg.com/media/DymP3p1UcAA3_Aa.jpg" TargetMode="External" /><Relationship Id="rId723" Type="http://schemas.openxmlformats.org/officeDocument/2006/relationships/hyperlink" Target="https://pbs.twimg.com/media/DyqwmdEUcAAtv0D.jpg" TargetMode="External" /><Relationship Id="rId724" Type="http://schemas.openxmlformats.org/officeDocument/2006/relationships/hyperlink" Target="https://pbs.twimg.com/media/DxSpAC3UYAAO21K.jpg" TargetMode="External" /><Relationship Id="rId725" Type="http://schemas.openxmlformats.org/officeDocument/2006/relationships/hyperlink" Target="https://pbs.twimg.com/media/Dxl8hVqVAAEp8z8.jpg" TargetMode="External" /><Relationship Id="rId726" Type="http://schemas.openxmlformats.org/officeDocument/2006/relationships/hyperlink" Target="https://pbs.twimg.com/media/DwEQr2uVAAEe7tV.jpg" TargetMode="External" /><Relationship Id="rId727" Type="http://schemas.openxmlformats.org/officeDocument/2006/relationships/hyperlink" Target="https://pbs.twimg.com/media/Dye7EwcUwAcwkBT.jpg" TargetMode="External" /><Relationship Id="rId728" Type="http://schemas.openxmlformats.org/officeDocument/2006/relationships/hyperlink" Target="https://pbs.twimg.com/media/Dydi_w5UYAAEDcs.jpg" TargetMode="External" /><Relationship Id="rId729" Type="http://schemas.openxmlformats.org/officeDocument/2006/relationships/hyperlink" Target="https://pbs.twimg.com/media/DxOLfTAUYAIwsrZ.jpg" TargetMode="External" /><Relationship Id="rId730" Type="http://schemas.openxmlformats.org/officeDocument/2006/relationships/hyperlink" Target="https://pbs.twimg.com/media/DxXECVlU0AEaAcV.jpg" TargetMode="External" /><Relationship Id="rId731" Type="http://schemas.openxmlformats.org/officeDocument/2006/relationships/hyperlink" Target="https://pbs.twimg.com/media/DxiV-jpU8AE2Elj.jpg" TargetMode="External" /><Relationship Id="rId732" Type="http://schemas.openxmlformats.org/officeDocument/2006/relationships/hyperlink" Target="https://pbs.twimg.com/media/Dxs1giAVAAAO7PQ.jpg" TargetMode="External" /><Relationship Id="rId733" Type="http://schemas.openxmlformats.org/officeDocument/2006/relationships/hyperlink" Target="https://pbs.twimg.com/media/Dx1qlthUUAAX2mx.jpg" TargetMode="External" /><Relationship Id="rId734" Type="http://schemas.openxmlformats.org/officeDocument/2006/relationships/hyperlink" Target="https://pbs.twimg.com/media/DyAfgd7UwAAOrQ5.jpg" TargetMode="External" /><Relationship Id="rId735" Type="http://schemas.openxmlformats.org/officeDocument/2006/relationships/hyperlink" Target="https://pbs.twimg.com/media/Dye1kQPVAAA3rEA.jpg" TargetMode="External" /><Relationship Id="rId736" Type="http://schemas.openxmlformats.org/officeDocument/2006/relationships/hyperlink" Target="https://pbs.twimg.com/media/DykVv8lUwAAajCn.jpg" TargetMode="External" /><Relationship Id="rId737" Type="http://schemas.openxmlformats.org/officeDocument/2006/relationships/hyperlink" Target="https://pbs.twimg.com/media/DxFMMJvU0AAPhxA.jpg" TargetMode="External" /><Relationship Id="rId738" Type="http://schemas.openxmlformats.org/officeDocument/2006/relationships/hyperlink" Target="https://pbs.twimg.com/media/DxOqawzVYAAu3_Q.jpg" TargetMode="External" /><Relationship Id="rId739" Type="http://schemas.openxmlformats.org/officeDocument/2006/relationships/hyperlink" Target="https://pbs.twimg.com/media/DxXZaSpUcAIxdxY.jpg" TargetMode="External" /><Relationship Id="rId740" Type="http://schemas.openxmlformats.org/officeDocument/2006/relationships/hyperlink" Target="https://pbs.twimg.com/media/DxhxERTVYAEJ-Ue.jpg" TargetMode="External" /><Relationship Id="rId741" Type="http://schemas.openxmlformats.org/officeDocument/2006/relationships/hyperlink" Target="https://pbs.twimg.com/media/DxjUwhUUcAEazaN.jpg" TargetMode="External" /><Relationship Id="rId742" Type="http://schemas.openxmlformats.org/officeDocument/2006/relationships/hyperlink" Target="https://pbs.twimg.com/media/DxyHQBkUwAAGo5G.jpg" TargetMode="External" /><Relationship Id="rId743" Type="http://schemas.openxmlformats.org/officeDocument/2006/relationships/hyperlink" Target="https://pbs.twimg.com/media/DyLJeeuVsAADYSs.jpg" TargetMode="External" /><Relationship Id="rId744" Type="http://schemas.openxmlformats.org/officeDocument/2006/relationships/hyperlink" Target="https://pbs.twimg.com/media/DyQbkR3UcAAooD8.jpg" TargetMode="External" /><Relationship Id="rId745" Type="http://schemas.openxmlformats.org/officeDocument/2006/relationships/hyperlink" Target="https://pbs.twimg.com/media/DyjLKDRU0AAHlSa.jpg" TargetMode="External" /><Relationship Id="rId746" Type="http://schemas.openxmlformats.org/officeDocument/2006/relationships/hyperlink" Target="https://pbs.twimg.com/media/DygoIcsU8AEyTLR.jpg" TargetMode="External" /><Relationship Id="rId747" Type="http://schemas.openxmlformats.org/officeDocument/2006/relationships/hyperlink" Target="https://pbs.twimg.com/media/DwGIZnRU0AENd9h.jpg" TargetMode="External" /><Relationship Id="rId748" Type="http://schemas.openxmlformats.org/officeDocument/2006/relationships/hyperlink" Target="https://pbs.twimg.com/media/Dx1nAWDU8AM2QXM.jpg" TargetMode="External" /><Relationship Id="rId749" Type="http://schemas.openxmlformats.org/officeDocument/2006/relationships/hyperlink" Target="https://pbs.twimg.com/media/DyB8T3iUUAEbNPl.jpg" TargetMode="External" /><Relationship Id="rId750" Type="http://schemas.openxmlformats.org/officeDocument/2006/relationships/hyperlink" Target="https://pbs.twimg.com/media/DyF25joVYAE9J6O.jpg" TargetMode="External" /><Relationship Id="rId751" Type="http://schemas.openxmlformats.org/officeDocument/2006/relationships/hyperlink" Target="https://pbs.twimg.com/media/DyJkn99V4AAs1Pp.jpg" TargetMode="External" /><Relationship Id="rId752" Type="http://schemas.openxmlformats.org/officeDocument/2006/relationships/hyperlink" Target="https://pbs.twimg.com/media/DyLnkbvU8AAvlfj.jpg" TargetMode="External" /><Relationship Id="rId753" Type="http://schemas.openxmlformats.org/officeDocument/2006/relationships/hyperlink" Target="https://pbs.twimg.com/media/DyavVbLV4AAtgFF.jpg" TargetMode="External" /><Relationship Id="rId754" Type="http://schemas.openxmlformats.org/officeDocument/2006/relationships/hyperlink" Target="https://pbs.twimg.com/media/DxIx3rrV4AA3v8j.jpg" TargetMode="External" /><Relationship Id="rId755" Type="http://schemas.openxmlformats.org/officeDocument/2006/relationships/hyperlink" Target="https://pbs.twimg.com/media/Dxxry9qVsAAUDEV.jpg" TargetMode="External" /><Relationship Id="rId756" Type="http://schemas.openxmlformats.org/officeDocument/2006/relationships/hyperlink" Target="https://pbs.twimg.com/media/DyA5xCIUwAkf-YH.jpg" TargetMode="External" /><Relationship Id="rId757" Type="http://schemas.openxmlformats.org/officeDocument/2006/relationships/hyperlink" Target="https://twitter.com/#!/francescociull4/status/1032737525893357569" TargetMode="External" /><Relationship Id="rId758" Type="http://schemas.openxmlformats.org/officeDocument/2006/relationships/hyperlink" Target="https://twitter.com/#!/anastasiasmihai/status/934322690827042816" TargetMode="External" /><Relationship Id="rId759" Type="http://schemas.openxmlformats.org/officeDocument/2006/relationships/hyperlink" Target="https://twitter.com/#!/chengningy/status/1086441320317472769" TargetMode="External" /><Relationship Id="rId760" Type="http://schemas.openxmlformats.org/officeDocument/2006/relationships/hyperlink" Target="https://twitter.com/#!/gabrielacmourao/status/1086475875070074880" TargetMode="External" /><Relationship Id="rId761" Type="http://schemas.openxmlformats.org/officeDocument/2006/relationships/hyperlink" Target="https://twitter.com/#!/chenxiaoyan17/status/1086476831069331456" TargetMode="External" /><Relationship Id="rId762" Type="http://schemas.openxmlformats.org/officeDocument/2006/relationships/hyperlink" Target="https://twitter.com/#!/m_i_ananse/status/1086511497713311744" TargetMode="External" /><Relationship Id="rId763" Type="http://schemas.openxmlformats.org/officeDocument/2006/relationships/hyperlink" Target="https://twitter.com/#!/guidokerkhof/status/1087085309400137728" TargetMode="External" /><Relationship Id="rId764" Type="http://schemas.openxmlformats.org/officeDocument/2006/relationships/hyperlink" Target="https://twitter.com/#!/bigdataexpo/status/1087263266366214149" TargetMode="External" /><Relationship Id="rId765" Type="http://schemas.openxmlformats.org/officeDocument/2006/relationships/hyperlink" Target="https://twitter.com/#!/cloudexpo/status/1087259214521790464" TargetMode="External" /><Relationship Id="rId766" Type="http://schemas.openxmlformats.org/officeDocument/2006/relationships/hyperlink" Target="https://twitter.com/#!/cloudexpo/status/1087259242590019584" TargetMode="External" /><Relationship Id="rId767" Type="http://schemas.openxmlformats.org/officeDocument/2006/relationships/hyperlink" Target="https://twitter.com/#!/devopssummit/status/1087263376819056645" TargetMode="External" /><Relationship Id="rId768" Type="http://schemas.openxmlformats.org/officeDocument/2006/relationships/hyperlink" Target="https://twitter.com/#!/deb_kumar_c/status/840264685953961985" TargetMode="External" /><Relationship Id="rId769" Type="http://schemas.openxmlformats.org/officeDocument/2006/relationships/hyperlink" Target="https://twitter.com/#!/magnifyk/status/1087337719322370048" TargetMode="External" /><Relationship Id="rId770" Type="http://schemas.openxmlformats.org/officeDocument/2006/relationships/hyperlink" Target="https://twitter.com/#!/ghantyprasenjit/status/1087338990749929472" TargetMode="External" /><Relationship Id="rId771" Type="http://schemas.openxmlformats.org/officeDocument/2006/relationships/hyperlink" Target="https://twitter.com/#!/andrekerygma/status/1087352248928256001" TargetMode="External" /><Relationship Id="rId772" Type="http://schemas.openxmlformats.org/officeDocument/2006/relationships/hyperlink" Target="https://twitter.com/#!/andrekerygma/status/1087352399696723969" TargetMode="External" /><Relationship Id="rId773" Type="http://schemas.openxmlformats.org/officeDocument/2006/relationships/hyperlink" Target="https://twitter.com/#!/timelybooks/status/1087787170109235200" TargetMode="External" /><Relationship Id="rId774" Type="http://schemas.openxmlformats.org/officeDocument/2006/relationships/hyperlink" Target="https://twitter.com/#!/infopronetwork/status/1089493226061484034" TargetMode="External" /><Relationship Id="rId775" Type="http://schemas.openxmlformats.org/officeDocument/2006/relationships/hyperlink" Target="https://twitter.com/#!/dmalert/status/1089142327082475522" TargetMode="External" /><Relationship Id="rId776" Type="http://schemas.openxmlformats.org/officeDocument/2006/relationships/hyperlink" Target="https://twitter.com/#!/dmalert/status/1089565176679022593" TargetMode="External" /><Relationship Id="rId777" Type="http://schemas.openxmlformats.org/officeDocument/2006/relationships/hyperlink" Target="https://twitter.com/#!/rodrigonunesca6/status/1089660867711590400" TargetMode="External" /><Relationship Id="rId778" Type="http://schemas.openxmlformats.org/officeDocument/2006/relationships/hyperlink" Target="https://twitter.com/#!/enricomolinari/status/1042393148746592256" TargetMode="External" /><Relationship Id="rId779" Type="http://schemas.openxmlformats.org/officeDocument/2006/relationships/hyperlink" Target="https://twitter.com/#!/was3210/status/1088428461016993792" TargetMode="External" /><Relationship Id="rId780" Type="http://schemas.openxmlformats.org/officeDocument/2006/relationships/hyperlink" Target="https://twitter.com/#!/khamisambusaidi/status/1082366190767476736" TargetMode="External" /><Relationship Id="rId781" Type="http://schemas.openxmlformats.org/officeDocument/2006/relationships/hyperlink" Target="https://twitter.com/#!/personalautodm/status/1091972696299192322" TargetMode="External" /><Relationship Id="rId782" Type="http://schemas.openxmlformats.org/officeDocument/2006/relationships/hyperlink" Target="https://twitter.com/#!/theiotwarehouse/status/1088345710599245824" TargetMode="External" /><Relationship Id="rId783" Type="http://schemas.openxmlformats.org/officeDocument/2006/relationships/hyperlink" Target="https://twitter.com/#!/theiotwarehouse/status/1088345727812726784" TargetMode="External" /><Relationship Id="rId784" Type="http://schemas.openxmlformats.org/officeDocument/2006/relationships/hyperlink" Target="https://twitter.com/#!/5herrycxz/status/1090635940601741314" TargetMode="External" /><Relationship Id="rId785" Type="http://schemas.openxmlformats.org/officeDocument/2006/relationships/hyperlink" Target="https://twitter.com/#!/katypearce/status/1090671048444469248" TargetMode="External" /><Relationship Id="rId786" Type="http://schemas.openxmlformats.org/officeDocument/2006/relationships/hyperlink" Target="https://twitter.com/#!/mikequindazzi/status/1088194925227900930" TargetMode="External" /><Relationship Id="rId787" Type="http://schemas.openxmlformats.org/officeDocument/2006/relationships/hyperlink" Target="https://twitter.com/#!/vitoshamedia/status/1088764232517275648" TargetMode="External" /><Relationship Id="rId788" Type="http://schemas.openxmlformats.org/officeDocument/2006/relationships/hyperlink" Target="https://twitter.com/#!/combat_cyber/status/1088650203614330887" TargetMode="External" /><Relationship Id="rId789" Type="http://schemas.openxmlformats.org/officeDocument/2006/relationships/hyperlink" Target="https://twitter.com/#!/startupshireme/status/1088665837509193728" TargetMode="External" /><Relationship Id="rId790" Type="http://schemas.openxmlformats.org/officeDocument/2006/relationships/hyperlink" Target="https://twitter.com/#!/socialmediavia/status/1089224905441325057" TargetMode="External" /><Relationship Id="rId791" Type="http://schemas.openxmlformats.org/officeDocument/2006/relationships/hyperlink" Target="https://twitter.com/#!/socialmediavia/status/1091142611241439232" TargetMode="External" /><Relationship Id="rId792" Type="http://schemas.openxmlformats.org/officeDocument/2006/relationships/hyperlink" Target="https://twitter.com/#!/socialmediavia/status/1091761623696584704" TargetMode="External" /><Relationship Id="rId793" Type="http://schemas.openxmlformats.org/officeDocument/2006/relationships/hyperlink" Target="https://twitter.com/#!/eudyzerpa/status/1089795631835742208" TargetMode="External" /><Relationship Id="rId794" Type="http://schemas.openxmlformats.org/officeDocument/2006/relationships/hyperlink" Target="https://twitter.com/#!/smnewsdaily/status/1090608907792330754" TargetMode="External" /><Relationship Id="rId795" Type="http://schemas.openxmlformats.org/officeDocument/2006/relationships/hyperlink" Target="https://twitter.com/#!/_innovascape/status/1090671997145833473" TargetMode="External" /><Relationship Id="rId796" Type="http://schemas.openxmlformats.org/officeDocument/2006/relationships/hyperlink" Target="https://twitter.com/#!/gmacscotland/status/1085953303366823936" TargetMode="External" /><Relationship Id="rId797" Type="http://schemas.openxmlformats.org/officeDocument/2006/relationships/hyperlink" Target="https://twitter.com/#!/gmacscotland/status/1084724161031880704" TargetMode="External" /><Relationship Id="rId798" Type="http://schemas.openxmlformats.org/officeDocument/2006/relationships/hyperlink" Target="https://twitter.com/#!/softnet_search/status/1085525854669533184" TargetMode="External" /><Relationship Id="rId799" Type="http://schemas.openxmlformats.org/officeDocument/2006/relationships/hyperlink" Target="https://twitter.com/#!/terence_mills/status/1088119730181992449" TargetMode="External" /><Relationship Id="rId800" Type="http://schemas.openxmlformats.org/officeDocument/2006/relationships/hyperlink" Target="https://twitter.com/#!/terence_mills/status/1088572331436490752" TargetMode="External" /><Relationship Id="rId801" Type="http://schemas.openxmlformats.org/officeDocument/2006/relationships/hyperlink" Target="https://twitter.com/#!/terence_mills/status/1090354135772352515" TargetMode="External" /><Relationship Id="rId802" Type="http://schemas.openxmlformats.org/officeDocument/2006/relationships/hyperlink" Target="https://twitter.com/#!/terence_mills/status/1092498333501935617" TargetMode="External" /><Relationship Id="rId803" Type="http://schemas.openxmlformats.org/officeDocument/2006/relationships/hyperlink" Target="https://twitter.com/#!/kimberl87759219/status/1091784100569067521" TargetMode="External" /><Relationship Id="rId804" Type="http://schemas.openxmlformats.org/officeDocument/2006/relationships/hyperlink" Target="https://twitter.com/#!/claire_harris82/status/1091026098706468864" TargetMode="External" /><Relationship Id="rId805" Type="http://schemas.openxmlformats.org/officeDocument/2006/relationships/hyperlink" Target="https://twitter.com/#!/claire_harris82/status/1086016960788217856" TargetMode="External" /><Relationship Id="rId806" Type="http://schemas.openxmlformats.org/officeDocument/2006/relationships/hyperlink" Target="https://twitter.com/#!/claire_harris82/status/1092501130129506304" TargetMode="External" /><Relationship Id="rId807" Type="http://schemas.openxmlformats.org/officeDocument/2006/relationships/hyperlink" Target="https://twitter.com/#!/jackcoleman219/status/1088885870759833600" TargetMode="External" /><Relationship Id="rId808" Type="http://schemas.openxmlformats.org/officeDocument/2006/relationships/hyperlink" Target="https://twitter.com/#!/jackcoleman219/status/1091376371929014273" TargetMode="External" /><Relationship Id="rId809" Type="http://schemas.openxmlformats.org/officeDocument/2006/relationships/hyperlink" Target="https://twitter.com/#!/jackcoleman219/status/1092592354660249600" TargetMode="External" /><Relationship Id="rId810" Type="http://schemas.openxmlformats.org/officeDocument/2006/relationships/hyperlink" Target="https://twitter.com/#!/virginiakelly78/status/1092862124794142720" TargetMode="External" /><Relationship Id="rId811" Type="http://schemas.openxmlformats.org/officeDocument/2006/relationships/hyperlink" Target="https://twitter.com/#!/machine_ml/status/1084056983496519682" TargetMode="External" /><Relationship Id="rId812" Type="http://schemas.openxmlformats.org/officeDocument/2006/relationships/hyperlink" Target="https://twitter.com/#!/bigdata_joe/status/1084490022525448193" TargetMode="External" /><Relationship Id="rId813" Type="http://schemas.openxmlformats.org/officeDocument/2006/relationships/hyperlink" Target="https://twitter.com/#!/bigdata_joe/status/1091994141490171904" TargetMode="External" /><Relationship Id="rId814" Type="http://schemas.openxmlformats.org/officeDocument/2006/relationships/hyperlink" Target="https://twitter.com/#!/softnet_search/status/1092473123142656000" TargetMode="External" /><Relationship Id="rId815" Type="http://schemas.openxmlformats.org/officeDocument/2006/relationships/hyperlink" Target="https://twitter.com/#!/bigdata_joe/status/1092122621255143424" TargetMode="External" /><Relationship Id="rId816" Type="http://schemas.openxmlformats.org/officeDocument/2006/relationships/hyperlink" Target="https://twitter.com/#!/social_molly/status/1085452005076660224" TargetMode="External" /><Relationship Id="rId817" Type="http://schemas.openxmlformats.org/officeDocument/2006/relationships/hyperlink" Target="https://twitter.com/#!/softnet_search/status/1092106840953896960" TargetMode="External" /><Relationship Id="rId818" Type="http://schemas.openxmlformats.org/officeDocument/2006/relationships/hyperlink" Target="https://twitter.com/#!/kimberl87759219/status/1092505001560363010" TargetMode="External" /><Relationship Id="rId819" Type="http://schemas.openxmlformats.org/officeDocument/2006/relationships/hyperlink" Target="https://twitter.com/#!/social_molly/status/1087028012971831296" TargetMode="External" /><Relationship Id="rId820" Type="http://schemas.openxmlformats.org/officeDocument/2006/relationships/hyperlink" Target="https://twitter.com/#!/bigdata_joe/status/1092346881672306688" TargetMode="External" /><Relationship Id="rId821" Type="http://schemas.openxmlformats.org/officeDocument/2006/relationships/hyperlink" Target="https://twitter.com/#!/benbendc/status/1092879788933550081" TargetMode="External" /><Relationship Id="rId822" Type="http://schemas.openxmlformats.org/officeDocument/2006/relationships/hyperlink" Target="https://twitter.com/#!/marc_smith/status/1084973841745555457" TargetMode="External" /><Relationship Id="rId823" Type="http://schemas.openxmlformats.org/officeDocument/2006/relationships/hyperlink" Target="https://twitter.com/#!/hopefrank/status/1087774388311605248" TargetMode="External" /><Relationship Id="rId824" Type="http://schemas.openxmlformats.org/officeDocument/2006/relationships/hyperlink" Target="https://twitter.com/#!/helene_wpli/status/1083877784861077504" TargetMode="External" /><Relationship Id="rId825" Type="http://schemas.openxmlformats.org/officeDocument/2006/relationships/hyperlink" Target="https://twitter.com/#!/helene_wpli/status/1091721748230287360" TargetMode="External" /><Relationship Id="rId826" Type="http://schemas.openxmlformats.org/officeDocument/2006/relationships/hyperlink" Target="https://twitter.com/#!/social_molly/status/1091245180038963201" TargetMode="External" /><Relationship Id="rId827" Type="http://schemas.openxmlformats.org/officeDocument/2006/relationships/hyperlink" Target="https://twitter.com/#!/ianknowlson/status/1092456672952504320" TargetMode="External" /><Relationship Id="rId828" Type="http://schemas.openxmlformats.org/officeDocument/2006/relationships/hyperlink" Target="https://twitter.com/#!/jbarbosapr/status/1080568321668460553" TargetMode="External" /><Relationship Id="rId829" Type="http://schemas.openxmlformats.org/officeDocument/2006/relationships/hyperlink" Target="https://twitter.com/#!/jbarbosapr/status/1090608602241527809" TargetMode="External" /><Relationship Id="rId830" Type="http://schemas.openxmlformats.org/officeDocument/2006/relationships/hyperlink" Target="https://twitter.com/#!/jbarbosapr/status/1092881524708593664" TargetMode="External" /><Relationship Id="rId831" Type="http://schemas.openxmlformats.org/officeDocument/2006/relationships/hyperlink" Target="https://twitter.com/#!/archonsec/status/1092888128338182145" TargetMode="External" /><Relationship Id="rId832" Type="http://schemas.openxmlformats.org/officeDocument/2006/relationships/hyperlink" Target="https://twitter.com/#!/alison_iot/status/1091094521180344321" TargetMode="External" /><Relationship Id="rId833" Type="http://schemas.openxmlformats.org/officeDocument/2006/relationships/hyperlink" Target="https://twitter.com/#!/clark_robotics/status/1089233072355078144" TargetMode="External" /><Relationship Id="rId834" Type="http://schemas.openxmlformats.org/officeDocument/2006/relationships/hyperlink" Target="https://twitter.com/#!/softnet_search/status/1081266351690240000" TargetMode="External" /><Relationship Id="rId835" Type="http://schemas.openxmlformats.org/officeDocument/2006/relationships/hyperlink" Target="https://twitter.com/#!/claire_harris82/status/1092548609734631424" TargetMode="External" /><Relationship Id="rId836" Type="http://schemas.openxmlformats.org/officeDocument/2006/relationships/hyperlink" Target="https://twitter.com/#!/jackcoleman219/status/1087742170516226048" TargetMode="External" /><Relationship Id="rId837" Type="http://schemas.openxmlformats.org/officeDocument/2006/relationships/hyperlink" Target="https://twitter.com/#!/bigdata_joe/status/1088830364624117761" TargetMode="External" /><Relationship Id="rId838" Type="http://schemas.openxmlformats.org/officeDocument/2006/relationships/hyperlink" Target="https://twitter.com/#!/alison_iot/status/1088062777254531073" TargetMode="External" /><Relationship Id="rId839" Type="http://schemas.openxmlformats.org/officeDocument/2006/relationships/hyperlink" Target="https://twitter.com/#!/alison_iot/status/1092294011811811328" TargetMode="External" /><Relationship Id="rId840" Type="http://schemas.openxmlformats.org/officeDocument/2006/relationships/hyperlink" Target="https://twitter.com/#!/alison_iot/status/1092867748047142912" TargetMode="External" /><Relationship Id="rId841" Type="http://schemas.openxmlformats.org/officeDocument/2006/relationships/hyperlink" Target="https://twitter.com/#!/hudson_chatbots/status/1090286875959414785" TargetMode="External" /><Relationship Id="rId842" Type="http://schemas.openxmlformats.org/officeDocument/2006/relationships/hyperlink" Target="https://twitter.com/#!/haroldsinnott/status/1091782091711356933" TargetMode="External" /><Relationship Id="rId843" Type="http://schemas.openxmlformats.org/officeDocument/2006/relationships/hyperlink" Target="https://twitter.com/#!/strategicplanet/status/1087076166622679040" TargetMode="External" /><Relationship Id="rId844" Type="http://schemas.openxmlformats.org/officeDocument/2006/relationships/hyperlink" Target="https://twitter.com/#!/haroldsinnott/status/1087828834026688512" TargetMode="External" /><Relationship Id="rId845" Type="http://schemas.openxmlformats.org/officeDocument/2006/relationships/hyperlink" Target="https://twitter.com/#!/iotnewsportal/status/1087390005402759169" TargetMode="External" /><Relationship Id="rId846" Type="http://schemas.openxmlformats.org/officeDocument/2006/relationships/hyperlink" Target="https://twitter.com/#!/pd_mobileapps/status/1090745648163389440" TargetMode="External" /><Relationship Id="rId847" Type="http://schemas.openxmlformats.org/officeDocument/2006/relationships/hyperlink" Target="https://twitter.com/#!/pd_mobileapps/status/1087822819528912896" TargetMode="External" /><Relationship Id="rId848" Type="http://schemas.openxmlformats.org/officeDocument/2006/relationships/hyperlink" Target="https://twitter.com/#!/pd_mobileapps/status/1092170354200436736" TargetMode="External" /><Relationship Id="rId849" Type="http://schemas.openxmlformats.org/officeDocument/2006/relationships/hyperlink" Target="https://twitter.com/#!/clark_robotics/status/1077783189391736832" TargetMode="External" /><Relationship Id="rId850" Type="http://schemas.openxmlformats.org/officeDocument/2006/relationships/hyperlink" Target="https://twitter.com/#!/clark_robotics/status/1078274484598071297" TargetMode="External" /><Relationship Id="rId851" Type="http://schemas.openxmlformats.org/officeDocument/2006/relationships/hyperlink" Target="https://twitter.com/#!/softnet_search/status/1079798842885697537" TargetMode="External" /><Relationship Id="rId852" Type="http://schemas.openxmlformats.org/officeDocument/2006/relationships/hyperlink" Target="https://twitter.com/#!/angelhealthtech/status/1079764089578999808" TargetMode="External" /><Relationship Id="rId853" Type="http://schemas.openxmlformats.org/officeDocument/2006/relationships/hyperlink" Target="https://twitter.com/#!/angelhealthtech/status/1086996238195511296" TargetMode="External" /><Relationship Id="rId854" Type="http://schemas.openxmlformats.org/officeDocument/2006/relationships/hyperlink" Target="https://twitter.com/#!/alison_iot/status/1086032620335452160" TargetMode="External" /><Relationship Id="rId855" Type="http://schemas.openxmlformats.org/officeDocument/2006/relationships/hyperlink" Target="https://twitter.com/#!/angelhealthtech/status/1088253988498075648" TargetMode="External" /><Relationship Id="rId856" Type="http://schemas.openxmlformats.org/officeDocument/2006/relationships/hyperlink" Target="https://twitter.com/#!/worldtrendsinfo/status/1092673408490303488" TargetMode="External" /><Relationship Id="rId857" Type="http://schemas.openxmlformats.org/officeDocument/2006/relationships/hyperlink" Target="https://twitter.com/#!/worldtrendsinfo/status/1087030986695630848" TargetMode="External" /><Relationship Id="rId858" Type="http://schemas.openxmlformats.org/officeDocument/2006/relationships/hyperlink" Target="https://twitter.com/#!/worldtrendsinfo/status/1091838858163974144" TargetMode="External" /><Relationship Id="rId859" Type="http://schemas.openxmlformats.org/officeDocument/2006/relationships/hyperlink" Target="https://twitter.com/#!/inovamedialab/status/1089927026700562432" TargetMode="External" /><Relationship Id="rId860" Type="http://schemas.openxmlformats.org/officeDocument/2006/relationships/hyperlink" Target="https://twitter.com/#!/jannajoceli/status/1090651745334841345" TargetMode="External" /><Relationship Id="rId861" Type="http://schemas.openxmlformats.org/officeDocument/2006/relationships/hyperlink" Target="https://twitter.com/#!/digitalspacelab/status/1091495207730929664" TargetMode="External" /><Relationship Id="rId862" Type="http://schemas.openxmlformats.org/officeDocument/2006/relationships/hyperlink" Target="https://twitter.com/#!/jannajoceli/status/1091381824553656321" TargetMode="External" /><Relationship Id="rId863" Type="http://schemas.openxmlformats.org/officeDocument/2006/relationships/hyperlink" Target="https://twitter.com/#!/sophie_icbp/status/1090635259224432640" TargetMode="External" /><Relationship Id="rId864" Type="http://schemas.openxmlformats.org/officeDocument/2006/relationships/hyperlink" Target="https://twitter.com/#!/smr_foundation/status/1090730848012316672" TargetMode="External" /><Relationship Id="rId865" Type="http://schemas.openxmlformats.org/officeDocument/2006/relationships/hyperlink" Target="https://twitter.com/#!/connectedaction/status/1090730285203841024" TargetMode="External" /><Relationship Id="rId866" Type="http://schemas.openxmlformats.org/officeDocument/2006/relationships/hyperlink" Target="https://twitter.com/#!/marc_smith/status/1090647965100736513" TargetMode="External" /><Relationship Id="rId867" Type="http://schemas.openxmlformats.org/officeDocument/2006/relationships/hyperlink" Target="https://twitter.com/#!/nodexl/status/1090657276422062080" TargetMode="External" /><Relationship Id="rId868" Type="http://schemas.openxmlformats.org/officeDocument/2006/relationships/hyperlink" Target="https://twitter.com/#!/nodexl_mktng/status/1090731387907334144" TargetMode="External" /><Relationship Id="rId869" Type="http://schemas.openxmlformats.org/officeDocument/2006/relationships/hyperlink" Target="https://twitter.com/#!/claudiomkd/status/1087366610959122432" TargetMode="External" /><Relationship Id="rId870" Type="http://schemas.openxmlformats.org/officeDocument/2006/relationships/hyperlink" Target="https://twitter.com/#!/girardmaxime33/status/1088197777056825345" TargetMode="External" /><Relationship Id="rId871" Type="http://schemas.openxmlformats.org/officeDocument/2006/relationships/hyperlink" Target="https://twitter.com/#!/s_galimberti/status/1087441558444613634" TargetMode="External" /><Relationship Id="rId872" Type="http://schemas.openxmlformats.org/officeDocument/2006/relationships/hyperlink" Target="https://twitter.com/#!/iot_recruiting/status/1085510713194364928" TargetMode="External" /><Relationship Id="rId873" Type="http://schemas.openxmlformats.org/officeDocument/2006/relationships/hyperlink" Target="https://twitter.com/#!/iot_recruiting/status/1085582355887095808" TargetMode="External" /><Relationship Id="rId874" Type="http://schemas.openxmlformats.org/officeDocument/2006/relationships/hyperlink" Target="https://twitter.com/#!/iot_recruiting/status/1085764483518128128" TargetMode="External" /><Relationship Id="rId875" Type="http://schemas.openxmlformats.org/officeDocument/2006/relationships/hyperlink" Target="https://twitter.com/#!/iot_recruiting/status/1085185050704961546" TargetMode="External" /><Relationship Id="rId876" Type="http://schemas.openxmlformats.org/officeDocument/2006/relationships/hyperlink" Target="https://twitter.com/#!/iot_recruiting/status/1085644344931938304" TargetMode="External" /><Relationship Id="rId877" Type="http://schemas.openxmlformats.org/officeDocument/2006/relationships/hyperlink" Target="https://twitter.com/#!/iot_recruiting/status/1087339883025158144" TargetMode="External" /><Relationship Id="rId878" Type="http://schemas.openxmlformats.org/officeDocument/2006/relationships/hyperlink" Target="https://twitter.com/#!/iot_recruiting/status/1087768581956239360" TargetMode="External" /><Relationship Id="rId879" Type="http://schemas.openxmlformats.org/officeDocument/2006/relationships/hyperlink" Target="https://twitter.com/#!/angelhealthtech/status/1092042695772594177" TargetMode="External" /><Relationship Id="rId880" Type="http://schemas.openxmlformats.org/officeDocument/2006/relationships/hyperlink" Target="https://twitter.com/#!/machine_ml/status/1089180138435162112" TargetMode="External" /><Relationship Id="rId881" Type="http://schemas.openxmlformats.org/officeDocument/2006/relationships/hyperlink" Target="https://twitter.com/#!/gmacscotland/status/1058479238070845442" TargetMode="External" /><Relationship Id="rId882" Type="http://schemas.openxmlformats.org/officeDocument/2006/relationships/hyperlink" Target="https://twitter.com/#!/worldtrendsinfo/status/1090569977566908416" TargetMode="External" /><Relationship Id="rId883" Type="http://schemas.openxmlformats.org/officeDocument/2006/relationships/hyperlink" Target="https://twitter.com/#!/worldtrendsinfo/status/1092923523608104960" TargetMode="External" /><Relationship Id="rId884" Type="http://schemas.openxmlformats.org/officeDocument/2006/relationships/hyperlink" Target="https://twitter.com/#!/motorcycletwitt/status/1079919892210434048" TargetMode="External" /><Relationship Id="rId885" Type="http://schemas.openxmlformats.org/officeDocument/2006/relationships/hyperlink" Target="https://twitter.com/#!/hudson_chatbots/status/1079282933368639488" TargetMode="External" /><Relationship Id="rId886" Type="http://schemas.openxmlformats.org/officeDocument/2006/relationships/hyperlink" Target="https://twitter.com/#!/hudson_chatbots/status/1078434894718525440" TargetMode="External" /><Relationship Id="rId887" Type="http://schemas.openxmlformats.org/officeDocument/2006/relationships/hyperlink" Target="https://twitter.com/#!/hudson_chatbots/status/1085579858858586113" TargetMode="External" /><Relationship Id="rId888" Type="http://schemas.openxmlformats.org/officeDocument/2006/relationships/hyperlink" Target="https://twitter.com/#!/hudson_chatbots/status/1079342254173483008" TargetMode="External" /><Relationship Id="rId889" Type="http://schemas.openxmlformats.org/officeDocument/2006/relationships/hyperlink" Target="https://twitter.com/#!/hudson_chatbots/status/1080016222966562816" TargetMode="External" /><Relationship Id="rId890" Type="http://schemas.openxmlformats.org/officeDocument/2006/relationships/hyperlink" Target="https://twitter.com/#!/hudson_chatbots/status/1081313072411697153" TargetMode="External" /><Relationship Id="rId891" Type="http://schemas.openxmlformats.org/officeDocument/2006/relationships/hyperlink" Target="https://twitter.com/#!/hudson_chatbots/status/1081387646444699649" TargetMode="External" /><Relationship Id="rId892" Type="http://schemas.openxmlformats.org/officeDocument/2006/relationships/hyperlink" Target="https://twitter.com/#!/hudson_chatbots/status/1082096622614376448" TargetMode="External" /><Relationship Id="rId893" Type="http://schemas.openxmlformats.org/officeDocument/2006/relationships/hyperlink" Target="https://twitter.com/#!/hudson_chatbots/status/1082569226697682945" TargetMode="External" /><Relationship Id="rId894" Type="http://schemas.openxmlformats.org/officeDocument/2006/relationships/hyperlink" Target="https://twitter.com/#!/hudson_chatbots/status/1083294831831470080" TargetMode="External" /><Relationship Id="rId895" Type="http://schemas.openxmlformats.org/officeDocument/2006/relationships/hyperlink" Target="https://twitter.com/#!/hudson_chatbots/status/1082958240260845573" TargetMode="External" /><Relationship Id="rId896" Type="http://schemas.openxmlformats.org/officeDocument/2006/relationships/hyperlink" Target="https://twitter.com/#!/hudson_chatbots/status/1084637816078819328" TargetMode="External" /><Relationship Id="rId897" Type="http://schemas.openxmlformats.org/officeDocument/2006/relationships/hyperlink" Target="https://twitter.com/#!/hudson_chatbots/status/1082911117066694657" TargetMode="External" /><Relationship Id="rId898" Type="http://schemas.openxmlformats.org/officeDocument/2006/relationships/hyperlink" Target="https://twitter.com/#!/hudson_chatbots/status/1091673107394322432" TargetMode="External" /><Relationship Id="rId899" Type="http://schemas.openxmlformats.org/officeDocument/2006/relationships/hyperlink" Target="https://twitter.com/#!/hudson_chatbots/status/1092340352411873282" TargetMode="External" /><Relationship Id="rId900" Type="http://schemas.openxmlformats.org/officeDocument/2006/relationships/hyperlink" Target="https://twitter.com/#!/hudson_chatbots/status/1085504563598090242" TargetMode="External" /><Relationship Id="rId901" Type="http://schemas.openxmlformats.org/officeDocument/2006/relationships/hyperlink" Target="https://twitter.com/#!/hudson_chatbots/status/1087010991995383810" TargetMode="External" /><Relationship Id="rId902" Type="http://schemas.openxmlformats.org/officeDocument/2006/relationships/hyperlink" Target="https://twitter.com/#!/hudson_chatbots/status/1087049592993017856" TargetMode="External" /><Relationship Id="rId903" Type="http://schemas.openxmlformats.org/officeDocument/2006/relationships/hyperlink" Target="https://twitter.com/#!/hudson_chatbots/status/1087453787592118272" TargetMode="External" /><Relationship Id="rId904" Type="http://schemas.openxmlformats.org/officeDocument/2006/relationships/hyperlink" Target="https://twitter.com/#!/hudson_chatbots/status/1088138383992320001" TargetMode="External" /><Relationship Id="rId905" Type="http://schemas.openxmlformats.org/officeDocument/2006/relationships/hyperlink" Target="https://twitter.com/#!/hudson_chatbots/status/1088152025689251840" TargetMode="External" /><Relationship Id="rId906" Type="http://schemas.openxmlformats.org/officeDocument/2006/relationships/hyperlink" Target="https://twitter.com/#!/hudson_chatbots/status/1088444597225701377" TargetMode="External" /><Relationship Id="rId907" Type="http://schemas.openxmlformats.org/officeDocument/2006/relationships/hyperlink" Target="https://twitter.com/#!/hudson_chatbots/status/1091494621606100992" TargetMode="External" /><Relationship Id="rId908" Type="http://schemas.openxmlformats.org/officeDocument/2006/relationships/hyperlink" Target="https://twitter.com/#!/hudson_chatbots/status/1091754162163830784" TargetMode="External" /><Relationship Id="rId909" Type="http://schemas.openxmlformats.org/officeDocument/2006/relationships/hyperlink" Target="https://twitter.com/#!/hudson_chatbots/status/1091857622406320128" TargetMode="External" /><Relationship Id="rId910" Type="http://schemas.openxmlformats.org/officeDocument/2006/relationships/hyperlink" Target="https://twitter.com/#!/hudson_chatbots/status/1092141227099664384" TargetMode="External" /><Relationship Id="rId911" Type="http://schemas.openxmlformats.org/officeDocument/2006/relationships/hyperlink" Target="https://twitter.com/#!/hudson_chatbots/status/1092914197841641473" TargetMode="External" /><Relationship Id="rId912" Type="http://schemas.openxmlformats.org/officeDocument/2006/relationships/hyperlink" Target="https://twitter.com/#!/bigdata_joe/status/1087367717428981760" TargetMode="External" /><Relationship Id="rId913" Type="http://schemas.openxmlformats.org/officeDocument/2006/relationships/hyperlink" Target="https://twitter.com/#!/worldtrendsinfo/status/1089159650186911744" TargetMode="External" /><Relationship Id="rId914" Type="http://schemas.openxmlformats.org/officeDocument/2006/relationships/hyperlink" Target="https://twitter.com/#!/kimberl87759219/status/1085521063570751490" TargetMode="External" /><Relationship Id="rId915" Type="http://schemas.openxmlformats.org/officeDocument/2006/relationships/hyperlink" Target="https://twitter.com/#!/kimberl87759219/status/1081383260574437377" TargetMode="External" /><Relationship Id="rId916" Type="http://schemas.openxmlformats.org/officeDocument/2006/relationships/hyperlink" Target="https://twitter.com/#!/kimberl87759219/status/1083496637291524097" TargetMode="External" /><Relationship Id="rId917" Type="http://schemas.openxmlformats.org/officeDocument/2006/relationships/hyperlink" Target="https://twitter.com/#!/kimberl87759219/status/1084815648440635392" TargetMode="External" /><Relationship Id="rId918" Type="http://schemas.openxmlformats.org/officeDocument/2006/relationships/hyperlink" Target="https://twitter.com/#!/kimberl87759219/status/1092018855512338433" TargetMode="External" /><Relationship Id="rId919" Type="http://schemas.openxmlformats.org/officeDocument/2006/relationships/hyperlink" Target="https://twitter.com/#!/kimberl87759219/status/1085662660375515141" TargetMode="External" /><Relationship Id="rId920" Type="http://schemas.openxmlformats.org/officeDocument/2006/relationships/hyperlink" Target="https://twitter.com/#!/kimberl87759219/status/1087436094965198854" TargetMode="External" /><Relationship Id="rId921" Type="http://schemas.openxmlformats.org/officeDocument/2006/relationships/hyperlink" Target="https://twitter.com/#!/kimberl87759219/status/1087851545193009153" TargetMode="External" /><Relationship Id="rId922" Type="http://schemas.openxmlformats.org/officeDocument/2006/relationships/hyperlink" Target="https://twitter.com/#!/kimberl87759219/status/1088195541958356992" TargetMode="External" /><Relationship Id="rId923" Type="http://schemas.openxmlformats.org/officeDocument/2006/relationships/hyperlink" Target="https://twitter.com/#!/kimberl87759219/status/1089576934604976128" TargetMode="External" /><Relationship Id="rId924" Type="http://schemas.openxmlformats.org/officeDocument/2006/relationships/hyperlink" Target="https://twitter.com/#!/kimberl87759219/status/1090287903505297408" TargetMode="External" /><Relationship Id="rId925" Type="http://schemas.openxmlformats.org/officeDocument/2006/relationships/hyperlink" Target="https://twitter.com/#!/kimberl87759219/status/1090660726971224067" TargetMode="External" /><Relationship Id="rId926" Type="http://schemas.openxmlformats.org/officeDocument/2006/relationships/hyperlink" Target="https://twitter.com/#!/kimberl87759219/status/1091055906811506693" TargetMode="External" /><Relationship Id="rId927" Type="http://schemas.openxmlformats.org/officeDocument/2006/relationships/hyperlink" Target="https://twitter.com/#!/kimberl87759219/status/1091830383405092865" TargetMode="External" /><Relationship Id="rId928" Type="http://schemas.openxmlformats.org/officeDocument/2006/relationships/hyperlink" Target="https://twitter.com/#!/kimberl87759219/status/1092208881198075905" TargetMode="External" /><Relationship Id="rId929" Type="http://schemas.openxmlformats.org/officeDocument/2006/relationships/hyperlink" Target="https://twitter.com/#!/kimberl87759219/status/1092447781216768003" TargetMode="External" /><Relationship Id="rId930" Type="http://schemas.openxmlformats.org/officeDocument/2006/relationships/hyperlink" Target="https://twitter.com/#!/angelhealthtech/status/1087800870413074432" TargetMode="External" /><Relationship Id="rId931" Type="http://schemas.openxmlformats.org/officeDocument/2006/relationships/hyperlink" Target="https://twitter.com/#!/angelhealthtech/status/1087817260914229248" TargetMode="External" /><Relationship Id="rId932" Type="http://schemas.openxmlformats.org/officeDocument/2006/relationships/hyperlink" Target="https://twitter.com/#!/angelhealthtech/status/1088551622374961152" TargetMode="External" /><Relationship Id="rId933" Type="http://schemas.openxmlformats.org/officeDocument/2006/relationships/hyperlink" Target="https://twitter.com/#!/angelhealthtech/status/1088915748162924544" TargetMode="External" /><Relationship Id="rId934" Type="http://schemas.openxmlformats.org/officeDocument/2006/relationships/hyperlink" Target="https://twitter.com/#!/angelhealthtech/status/1089235256480165888" TargetMode="External" /><Relationship Id="rId935" Type="http://schemas.openxmlformats.org/officeDocument/2006/relationships/hyperlink" Target="https://twitter.com/#!/angelhealthtech/status/1089998097302712320" TargetMode="External" /><Relationship Id="rId936" Type="http://schemas.openxmlformats.org/officeDocument/2006/relationships/hyperlink" Target="https://twitter.com/#!/angelhealthtech/status/1092169005345849344" TargetMode="External" /><Relationship Id="rId937" Type="http://schemas.openxmlformats.org/officeDocument/2006/relationships/hyperlink" Target="https://twitter.com/#!/angelhealthtech/status/1092543612087283712" TargetMode="External" /><Relationship Id="rId938" Type="http://schemas.openxmlformats.org/officeDocument/2006/relationships/hyperlink" Target="https://twitter.com/#!/iotnewsportal/status/1087390003578261504" TargetMode="External" /><Relationship Id="rId939" Type="http://schemas.openxmlformats.org/officeDocument/2006/relationships/hyperlink" Target="https://twitter.com/#!/claire_harris82/status/1086757621585960960" TargetMode="External" /><Relationship Id="rId940" Type="http://schemas.openxmlformats.org/officeDocument/2006/relationships/hyperlink" Target="https://twitter.com/#!/claire_harris82/status/1088038703186886656" TargetMode="External" /><Relationship Id="rId941" Type="http://schemas.openxmlformats.org/officeDocument/2006/relationships/hyperlink" Target="https://twitter.com/#!/claire_harris82/status/1091932706567405568" TargetMode="External" /><Relationship Id="rId942" Type="http://schemas.openxmlformats.org/officeDocument/2006/relationships/hyperlink" Target="https://twitter.com/#!/claire_harris82/status/1085336031795113984" TargetMode="External" /><Relationship Id="rId943" Type="http://schemas.openxmlformats.org/officeDocument/2006/relationships/hyperlink" Target="https://twitter.com/#!/claire_harris82/status/1087711392419831808" TargetMode="External" /><Relationship Id="rId944" Type="http://schemas.openxmlformats.org/officeDocument/2006/relationships/hyperlink" Target="https://twitter.com/#!/claire_harris82/status/1089155422718578688" TargetMode="External" /><Relationship Id="rId945" Type="http://schemas.openxmlformats.org/officeDocument/2006/relationships/hyperlink" Target="https://twitter.com/#!/claire_harris82/status/1089182767328387072" TargetMode="External" /><Relationship Id="rId946" Type="http://schemas.openxmlformats.org/officeDocument/2006/relationships/hyperlink" Target="https://twitter.com/#!/claire_harris82/status/1089231688587071489" TargetMode="External" /><Relationship Id="rId947" Type="http://schemas.openxmlformats.org/officeDocument/2006/relationships/hyperlink" Target="https://twitter.com/#!/claire_harris82/status/1089941899304042497" TargetMode="External" /><Relationship Id="rId948" Type="http://schemas.openxmlformats.org/officeDocument/2006/relationships/hyperlink" Target="https://twitter.com/#!/claire_harris82/status/1090338932464611328" TargetMode="External" /><Relationship Id="rId949" Type="http://schemas.openxmlformats.org/officeDocument/2006/relationships/hyperlink" Target="https://twitter.com/#!/claire_harris82/status/1090575540442980352" TargetMode="External" /><Relationship Id="rId950" Type="http://schemas.openxmlformats.org/officeDocument/2006/relationships/hyperlink" Target="https://twitter.com/#!/claire_harris82/status/1091832782647488512" TargetMode="External" /><Relationship Id="rId951" Type="http://schemas.openxmlformats.org/officeDocument/2006/relationships/hyperlink" Target="https://twitter.com/#!/claire_harris82/status/1092210522814992384" TargetMode="External" /><Relationship Id="rId952" Type="http://schemas.openxmlformats.org/officeDocument/2006/relationships/hyperlink" Target="https://twitter.com/#!/claire_harris82/status/1092568906915446785" TargetMode="External" /><Relationship Id="rId953" Type="http://schemas.openxmlformats.org/officeDocument/2006/relationships/hyperlink" Target="https://twitter.com/#!/jackcoleman219/status/1092173844691865601" TargetMode="External" /><Relationship Id="rId954" Type="http://schemas.openxmlformats.org/officeDocument/2006/relationships/hyperlink" Target="https://twitter.com/#!/softnet_search/status/1085607856097812480" TargetMode="External" /><Relationship Id="rId955" Type="http://schemas.openxmlformats.org/officeDocument/2006/relationships/hyperlink" Target="https://twitter.com/#!/softnet_search/status/1081382728346460160" TargetMode="External" /><Relationship Id="rId956" Type="http://schemas.openxmlformats.org/officeDocument/2006/relationships/hyperlink" Target="https://twitter.com/#!/softnet_search/status/1091966081411907585" TargetMode="External" /><Relationship Id="rId957" Type="http://schemas.openxmlformats.org/officeDocument/2006/relationships/hyperlink" Target="https://twitter.com/#!/softnet_search/status/1086369146634289152" TargetMode="External" /><Relationship Id="rId958" Type="http://schemas.openxmlformats.org/officeDocument/2006/relationships/hyperlink" Target="https://twitter.com/#!/softnet_search/status/1087028576426192898" TargetMode="External" /><Relationship Id="rId959" Type="http://schemas.openxmlformats.org/officeDocument/2006/relationships/hyperlink" Target="https://twitter.com/#!/softnet_search/status/1087435284399026176" TargetMode="External" /><Relationship Id="rId960" Type="http://schemas.openxmlformats.org/officeDocument/2006/relationships/hyperlink" Target="https://twitter.com/#!/softnet_search/status/1088151531117895680" TargetMode="External" /><Relationship Id="rId961" Type="http://schemas.openxmlformats.org/officeDocument/2006/relationships/hyperlink" Target="https://twitter.com/#!/softnet_search/status/1088566090014195712" TargetMode="External" /><Relationship Id="rId962" Type="http://schemas.openxmlformats.org/officeDocument/2006/relationships/hyperlink" Target="https://twitter.com/#!/softnet_search/status/1089158711065554944" TargetMode="External" /><Relationship Id="rId963" Type="http://schemas.openxmlformats.org/officeDocument/2006/relationships/hyperlink" Target="https://twitter.com/#!/softnet_search/status/1089237511589715968" TargetMode="External" /><Relationship Id="rId964" Type="http://schemas.openxmlformats.org/officeDocument/2006/relationships/hyperlink" Target="https://twitter.com/#!/softnet_search/status/1092169450881613824" TargetMode="External" /><Relationship Id="rId965" Type="http://schemas.openxmlformats.org/officeDocument/2006/relationships/hyperlink" Target="https://twitter.com/#!/softnet_search/status/1092174325950570496" TargetMode="External" /><Relationship Id="rId966" Type="http://schemas.openxmlformats.org/officeDocument/2006/relationships/hyperlink" Target="https://twitter.com/#!/pd_mobileapps/status/1087452163666661377" TargetMode="External" /><Relationship Id="rId967" Type="http://schemas.openxmlformats.org/officeDocument/2006/relationships/hyperlink" Target="https://twitter.com/#!/social_molly/status/1086882404344639488" TargetMode="External" /><Relationship Id="rId968" Type="http://schemas.openxmlformats.org/officeDocument/2006/relationships/hyperlink" Target="https://twitter.com/#!/social_molly/status/1092266005814898688" TargetMode="External" /><Relationship Id="rId969" Type="http://schemas.openxmlformats.org/officeDocument/2006/relationships/hyperlink" Target="https://twitter.com/#!/social_molly/status/1092372131600424960" TargetMode="External" /><Relationship Id="rId970" Type="http://schemas.openxmlformats.org/officeDocument/2006/relationships/hyperlink" Target="https://twitter.com/#!/social_molly/status/1085731708672958464" TargetMode="External" /><Relationship Id="rId971" Type="http://schemas.openxmlformats.org/officeDocument/2006/relationships/hyperlink" Target="https://twitter.com/#!/social_molly/status/1086993054446145538" TargetMode="External" /><Relationship Id="rId972" Type="http://schemas.openxmlformats.org/officeDocument/2006/relationships/hyperlink" Target="https://twitter.com/#!/social_molly/status/1087012154731941890" TargetMode="External" /><Relationship Id="rId973" Type="http://schemas.openxmlformats.org/officeDocument/2006/relationships/hyperlink" Target="https://twitter.com/#!/social_molly/status/1087375916920008704" TargetMode="External" /><Relationship Id="rId974" Type="http://schemas.openxmlformats.org/officeDocument/2006/relationships/hyperlink" Target="https://twitter.com/#!/social_molly/status/1087774633896509440" TargetMode="External" /><Relationship Id="rId975" Type="http://schemas.openxmlformats.org/officeDocument/2006/relationships/hyperlink" Target="https://twitter.com/#!/social_molly/status/1088548534599614464" TargetMode="External" /><Relationship Id="rId976" Type="http://schemas.openxmlformats.org/officeDocument/2006/relationships/hyperlink" Target="https://twitter.com/#!/social_molly/status/1089199212779065344" TargetMode="External" /><Relationship Id="rId977" Type="http://schemas.openxmlformats.org/officeDocument/2006/relationships/hyperlink" Target="https://twitter.com/#!/social_molly/status/1090276471971565568" TargetMode="External" /><Relationship Id="rId978" Type="http://schemas.openxmlformats.org/officeDocument/2006/relationships/hyperlink" Target="https://twitter.com/#!/social_molly/status/1090609895525646336" TargetMode="External" /><Relationship Id="rId979" Type="http://schemas.openxmlformats.org/officeDocument/2006/relationships/hyperlink" Target="https://twitter.com/#!/social_molly/status/1090748710902853632" TargetMode="External" /><Relationship Id="rId980" Type="http://schemas.openxmlformats.org/officeDocument/2006/relationships/hyperlink" Target="https://twitter.com/#!/social_molly/status/1090997655709220864" TargetMode="External" /><Relationship Id="rId981" Type="http://schemas.openxmlformats.org/officeDocument/2006/relationships/hyperlink" Target="https://twitter.com/#!/social_molly/status/1091756845822341120" TargetMode="External" /><Relationship Id="rId982" Type="http://schemas.openxmlformats.org/officeDocument/2006/relationships/hyperlink" Target="https://twitter.com/#!/social_molly/status/1091812632896524288" TargetMode="External" /><Relationship Id="rId983" Type="http://schemas.openxmlformats.org/officeDocument/2006/relationships/hyperlink" Target="https://twitter.com/#!/social_molly/status/1092203971161149440" TargetMode="External" /><Relationship Id="rId984" Type="http://schemas.openxmlformats.org/officeDocument/2006/relationships/hyperlink" Target="https://twitter.com/#!/ronald_vanloon/status/1090657825003577344" TargetMode="External" /><Relationship Id="rId985" Type="http://schemas.openxmlformats.org/officeDocument/2006/relationships/hyperlink" Target="https://twitter.com/#!/alison_iot/status/1086801613031825411" TargetMode="External" /><Relationship Id="rId986" Type="http://schemas.openxmlformats.org/officeDocument/2006/relationships/hyperlink" Target="https://twitter.com/#!/alison_iot/status/1091679191785824256" TargetMode="External" /><Relationship Id="rId987" Type="http://schemas.openxmlformats.org/officeDocument/2006/relationships/hyperlink" Target="https://twitter.com/#!/alison_iot/status/1092096639160877056" TargetMode="External" /><Relationship Id="rId988" Type="http://schemas.openxmlformats.org/officeDocument/2006/relationships/hyperlink" Target="https://twitter.com/#!/alison_iot/status/1092370994407256064" TargetMode="External" /><Relationship Id="rId989" Type="http://schemas.openxmlformats.org/officeDocument/2006/relationships/hyperlink" Target="https://twitter.com/#!/alison_iot/status/1085738090168311808" TargetMode="External" /><Relationship Id="rId990" Type="http://schemas.openxmlformats.org/officeDocument/2006/relationships/hyperlink" Target="https://twitter.com/#!/alison_iot/status/1092763311689523200" TargetMode="External" /><Relationship Id="rId991" Type="http://schemas.openxmlformats.org/officeDocument/2006/relationships/hyperlink" Target="https://twitter.com/#!/alison_iot/status/1085644116254285824" TargetMode="External" /><Relationship Id="rId992" Type="http://schemas.openxmlformats.org/officeDocument/2006/relationships/hyperlink" Target="https://twitter.com/#!/alison_iot/status/1087010016899420160" TargetMode="External" /><Relationship Id="rId993" Type="http://schemas.openxmlformats.org/officeDocument/2006/relationships/hyperlink" Target="https://twitter.com/#!/alison_iot/status/1088300049358938112" TargetMode="External" /><Relationship Id="rId994" Type="http://schemas.openxmlformats.org/officeDocument/2006/relationships/hyperlink" Target="https://twitter.com/#!/alison_iot/status/1088602744749907968" TargetMode="External" /><Relationship Id="rId995" Type="http://schemas.openxmlformats.org/officeDocument/2006/relationships/hyperlink" Target="https://twitter.com/#!/alison_iot/status/1088915227779817472" TargetMode="External" /><Relationship Id="rId996" Type="http://schemas.openxmlformats.org/officeDocument/2006/relationships/hyperlink" Target="https://twitter.com/#!/alison_iot/status/1089215726412455936" TargetMode="External" /><Relationship Id="rId997" Type="http://schemas.openxmlformats.org/officeDocument/2006/relationships/hyperlink" Target="https://twitter.com/#!/alison_iot/status/1090067939523407872" TargetMode="External" /><Relationship Id="rId998" Type="http://schemas.openxmlformats.org/officeDocument/2006/relationships/hyperlink" Target="https://twitter.com/#!/alison_iot/status/1090544728431456256" TargetMode="External" /><Relationship Id="rId999" Type="http://schemas.openxmlformats.org/officeDocument/2006/relationships/hyperlink" Target="https://twitter.com/#!/alison_iot/status/1091466661272506368" TargetMode="External" /><Relationship Id="rId1000" Type="http://schemas.openxmlformats.org/officeDocument/2006/relationships/hyperlink" Target="https://twitter.com/#!/alison_iot/status/1091733996923277312" TargetMode="External" /><Relationship Id="rId1001" Type="http://schemas.openxmlformats.org/officeDocument/2006/relationships/hyperlink" Target="https://twitter.com/#!/alison_iot/status/1092217070987575296" TargetMode="External" /><Relationship Id="rId1002" Type="http://schemas.openxmlformats.org/officeDocument/2006/relationships/hyperlink" Target="https://twitter.com/#!/alison_iot/status/1092495031741497344" TargetMode="External" /><Relationship Id="rId1003" Type="http://schemas.openxmlformats.org/officeDocument/2006/relationships/hyperlink" Target="https://twitter.com/#!/alison_iot/status/1092881477132374016" TargetMode="External" /><Relationship Id="rId1004" Type="http://schemas.openxmlformats.org/officeDocument/2006/relationships/hyperlink" Target="https://twitter.com/#!/alison_iot/status/1092890959099027456" TargetMode="External" /><Relationship Id="rId1005" Type="http://schemas.openxmlformats.org/officeDocument/2006/relationships/hyperlink" Target="https://twitter.com/#!/worldtrendsinfo/status/1092727415040704512" TargetMode="External" /><Relationship Id="rId1006" Type="http://schemas.openxmlformats.org/officeDocument/2006/relationships/hyperlink" Target="https://twitter.com/#!/harry_robots/status/1088505487203565568" TargetMode="External" /><Relationship Id="rId1007" Type="http://schemas.openxmlformats.org/officeDocument/2006/relationships/hyperlink" Target="https://twitter.com/#!/harry_robots/status/1088521837275897856" TargetMode="External" /><Relationship Id="rId1008" Type="http://schemas.openxmlformats.org/officeDocument/2006/relationships/hyperlink" Target="https://twitter.com/#!/pd_mobileapps/status/1092691606719721472" TargetMode="External" /><Relationship Id="rId1009" Type="http://schemas.openxmlformats.org/officeDocument/2006/relationships/hyperlink" Target="https://twitter.com/#!/pd_mobileapps/status/1087092183289614336" TargetMode="External" /><Relationship Id="rId1010" Type="http://schemas.openxmlformats.org/officeDocument/2006/relationships/hyperlink" Target="https://twitter.com/#!/pd_mobileapps/status/1087403220681420800" TargetMode="External" /><Relationship Id="rId1011" Type="http://schemas.openxmlformats.org/officeDocument/2006/relationships/hyperlink" Target="https://twitter.com/#!/pd_mobileapps/status/1088218383827398656" TargetMode="External" /><Relationship Id="rId1012" Type="http://schemas.openxmlformats.org/officeDocument/2006/relationships/hyperlink" Target="https://twitter.com/#!/pd_mobileapps/status/1088437535355809793" TargetMode="External" /><Relationship Id="rId1013" Type="http://schemas.openxmlformats.org/officeDocument/2006/relationships/hyperlink" Target="https://twitter.com/#!/pd_mobileapps/status/1088507397994250240" TargetMode="External" /><Relationship Id="rId1014" Type="http://schemas.openxmlformats.org/officeDocument/2006/relationships/hyperlink" Target="https://twitter.com/#!/pd_mobileapps/status/1089990501040742402" TargetMode="External" /><Relationship Id="rId1015" Type="http://schemas.openxmlformats.org/officeDocument/2006/relationships/hyperlink" Target="https://twitter.com/#!/pd_mobileapps/status/1090322260882186240" TargetMode="External" /><Relationship Id="rId1016" Type="http://schemas.openxmlformats.org/officeDocument/2006/relationships/hyperlink" Target="https://twitter.com/#!/pd_mobileapps/status/1091494085045567488" TargetMode="External" /><Relationship Id="rId1017" Type="http://schemas.openxmlformats.org/officeDocument/2006/relationships/hyperlink" Target="https://twitter.com/#!/bigdata_joe/status/1085466427266461696" TargetMode="External" /><Relationship Id="rId1018" Type="http://schemas.openxmlformats.org/officeDocument/2006/relationships/hyperlink" Target="https://twitter.com/#!/bigdata_joe/status/1086933702741962752" TargetMode="External" /><Relationship Id="rId1019" Type="http://schemas.openxmlformats.org/officeDocument/2006/relationships/hyperlink" Target="https://twitter.com/#!/bigdata_joe/status/1091677223197859840" TargetMode="External" /><Relationship Id="rId1020" Type="http://schemas.openxmlformats.org/officeDocument/2006/relationships/hyperlink" Target="https://twitter.com/#!/bigdata_joe/status/1092099196482539521" TargetMode="External" /><Relationship Id="rId1021" Type="http://schemas.openxmlformats.org/officeDocument/2006/relationships/hyperlink" Target="https://twitter.com/#!/bigdata_joe/status/1086997578082729984" TargetMode="External" /><Relationship Id="rId1022" Type="http://schemas.openxmlformats.org/officeDocument/2006/relationships/hyperlink" Target="https://twitter.com/#!/bigdata_joe/status/1087051410112299009" TargetMode="External" /><Relationship Id="rId1023" Type="http://schemas.openxmlformats.org/officeDocument/2006/relationships/hyperlink" Target="https://twitter.com/#!/bigdata_joe/status/1088153650432696320" TargetMode="External" /><Relationship Id="rId1024" Type="http://schemas.openxmlformats.org/officeDocument/2006/relationships/hyperlink" Target="https://twitter.com/#!/bigdata_joe/status/1089183679690100740" TargetMode="External" /><Relationship Id="rId1025" Type="http://schemas.openxmlformats.org/officeDocument/2006/relationships/hyperlink" Target="https://twitter.com/#!/bigdata_joe/status/1089194764447014913" TargetMode="External" /><Relationship Id="rId1026" Type="http://schemas.openxmlformats.org/officeDocument/2006/relationships/hyperlink" Target="https://twitter.com/#!/bigdata_joe/status/1089882791771172865" TargetMode="External" /><Relationship Id="rId1027" Type="http://schemas.openxmlformats.org/officeDocument/2006/relationships/hyperlink" Target="https://twitter.com/#!/bigdata_joe/status/1090389578672828416" TargetMode="External" /><Relationship Id="rId1028" Type="http://schemas.openxmlformats.org/officeDocument/2006/relationships/hyperlink" Target="https://twitter.com/#!/bigdata_joe/status/1090656122430603264" TargetMode="External" /><Relationship Id="rId1029" Type="http://schemas.openxmlformats.org/officeDocument/2006/relationships/hyperlink" Target="https://twitter.com/#!/bigdata_joe/status/1090683712885252096" TargetMode="External" /><Relationship Id="rId1030" Type="http://schemas.openxmlformats.org/officeDocument/2006/relationships/hyperlink" Target="https://twitter.com/#!/bigdata_joe/status/1092217945353183232" TargetMode="External" /><Relationship Id="rId1031" Type="http://schemas.openxmlformats.org/officeDocument/2006/relationships/hyperlink" Target="https://twitter.com/#!/bigdata_joe/status/1092865705811181568" TargetMode="External" /><Relationship Id="rId1032" Type="http://schemas.openxmlformats.org/officeDocument/2006/relationships/hyperlink" Target="https://twitter.com/#!/clark_robotics/status/1092376479986401280" TargetMode="External" /><Relationship Id="rId1033" Type="http://schemas.openxmlformats.org/officeDocument/2006/relationships/hyperlink" Target="https://twitter.com/#!/clark_robotics/status/1092760411709964290" TargetMode="External" /><Relationship Id="rId1034" Type="http://schemas.openxmlformats.org/officeDocument/2006/relationships/hyperlink" Target="https://twitter.com/#!/clark_robotics/status/1086033648514519040" TargetMode="External" /><Relationship Id="rId1035" Type="http://schemas.openxmlformats.org/officeDocument/2006/relationships/hyperlink" Target="https://twitter.com/#!/clark_robotics/status/1087024348043431936" TargetMode="External" /><Relationship Id="rId1036" Type="http://schemas.openxmlformats.org/officeDocument/2006/relationships/hyperlink" Target="https://twitter.com/#!/clark_robotics/status/1087369784591757312" TargetMode="External" /><Relationship Id="rId1037" Type="http://schemas.openxmlformats.org/officeDocument/2006/relationships/hyperlink" Target="https://twitter.com/#!/clark_robotics/status/1087401114654273537" TargetMode="External" /><Relationship Id="rId1038" Type="http://schemas.openxmlformats.org/officeDocument/2006/relationships/hyperlink" Target="https://twitter.com/#!/clark_robotics/status/1087746813958836224" TargetMode="External" /><Relationship Id="rId1039" Type="http://schemas.openxmlformats.org/officeDocument/2006/relationships/hyperlink" Target="https://twitter.com/#!/clark_robotics/status/1088565207935270914" TargetMode="External" /><Relationship Id="rId1040" Type="http://schemas.openxmlformats.org/officeDocument/2006/relationships/hyperlink" Target="https://twitter.com/#!/clark_robotics/status/1088601478086877185" TargetMode="External" /><Relationship Id="rId1041" Type="http://schemas.openxmlformats.org/officeDocument/2006/relationships/hyperlink" Target="https://twitter.com/#!/clark_robotics/status/1088784235157049344" TargetMode="External" /><Relationship Id="rId1042" Type="http://schemas.openxmlformats.org/officeDocument/2006/relationships/hyperlink" Target="https://twitter.com/#!/clark_robotics/status/1089523699600941062" TargetMode="External" /><Relationship Id="rId1043" Type="http://schemas.openxmlformats.org/officeDocument/2006/relationships/hyperlink" Target="https://twitter.com/#!/clark_robotics/status/1089910935626477568" TargetMode="External" /><Relationship Id="rId1044" Type="http://schemas.openxmlformats.org/officeDocument/2006/relationships/hyperlink" Target="https://twitter.com/#!/clark_robotics/status/1089927083633983493" TargetMode="External" /><Relationship Id="rId1045" Type="http://schemas.openxmlformats.org/officeDocument/2006/relationships/hyperlink" Target="https://twitter.com/#!/clark_robotics/status/1089988529025732608" TargetMode="External" /><Relationship Id="rId1046" Type="http://schemas.openxmlformats.org/officeDocument/2006/relationships/hyperlink" Target="https://twitter.com/#!/clark_robotics/status/1090092555151106048" TargetMode="External" /><Relationship Id="rId1047" Type="http://schemas.openxmlformats.org/officeDocument/2006/relationships/hyperlink" Target="https://twitter.com/#!/clark_robotics/status/1091436567548256256" TargetMode="External" /><Relationship Id="rId1048" Type="http://schemas.openxmlformats.org/officeDocument/2006/relationships/hyperlink" Target="https://twitter.com/#!/clark_robotics/status/1092166096243716096" TargetMode="External" /><Relationship Id="rId1049" Type="http://schemas.openxmlformats.org/officeDocument/2006/relationships/hyperlink" Target="https://twitter.com/#!/jackcoleman219/status/1086918819967168513" TargetMode="External" /><Relationship Id="rId1050" Type="http://schemas.openxmlformats.org/officeDocument/2006/relationships/hyperlink" Target="https://twitter.com/#!/jackcoleman219/status/1092046250826821632" TargetMode="External" /><Relationship Id="rId1051" Type="http://schemas.openxmlformats.org/officeDocument/2006/relationships/hyperlink" Target="https://twitter.com/#!/jackcoleman219/status/1087008547689230336" TargetMode="External" /><Relationship Id="rId1052" Type="http://schemas.openxmlformats.org/officeDocument/2006/relationships/hyperlink" Target="https://twitter.com/#!/jackcoleman219/status/1087340727275728898" TargetMode="External" /><Relationship Id="rId1053" Type="http://schemas.openxmlformats.org/officeDocument/2006/relationships/hyperlink" Target="https://twitter.com/#!/jackcoleman219/status/1087803335023816704" TargetMode="External" /><Relationship Id="rId1054" Type="http://schemas.openxmlformats.org/officeDocument/2006/relationships/hyperlink" Target="https://twitter.com/#!/jackcoleman219/status/1089211575762735104" TargetMode="External" /><Relationship Id="rId1055" Type="http://schemas.openxmlformats.org/officeDocument/2006/relationships/hyperlink" Target="https://twitter.com/#!/jackcoleman219/status/1090237853752127494" TargetMode="External" /><Relationship Id="rId1056" Type="http://schemas.openxmlformats.org/officeDocument/2006/relationships/hyperlink" Target="https://twitter.com/#!/jackcoleman219/status/1091059231996833792" TargetMode="External" /><Relationship Id="rId1057" Type="http://schemas.openxmlformats.org/officeDocument/2006/relationships/hyperlink" Target="https://twitter.com/#!/motorcycletwitt/status/1086850181952225280" TargetMode="External" /><Relationship Id="rId1058" Type="http://schemas.openxmlformats.org/officeDocument/2006/relationships/hyperlink" Target="https://twitter.com/#!/motorcycletwitt/status/1086041709161508865" TargetMode="External" /><Relationship Id="rId1059" Type="http://schemas.openxmlformats.org/officeDocument/2006/relationships/hyperlink" Target="https://twitter.com/#!/motorcycletwitt/status/1087024744593903616" TargetMode="External" /><Relationship Id="rId1060" Type="http://schemas.openxmlformats.org/officeDocument/2006/relationships/hyperlink" Target="https://twitter.com/#!/motorcycletwitt/status/1087086991475232769" TargetMode="External" /><Relationship Id="rId1061" Type="http://schemas.openxmlformats.org/officeDocument/2006/relationships/hyperlink" Target="https://twitter.com/#!/motorcycletwitt/status/1087815302891487232" TargetMode="External" /><Relationship Id="rId1062" Type="http://schemas.openxmlformats.org/officeDocument/2006/relationships/hyperlink" Target="https://twitter.com/#!/motorcycletwitt/status/1089186242590212096" TargetMode="External" /><Relationship Id="rId1063" Type="http://schemas.openxmlformats.org/officeDocument/2006/relationships/hyperlink" Target="https://twitter.com/#!/motorcycletwitt/status/1089197973408366593" TargetMode="External" /><Relationship Id="rId1064" Type="http://schemas.openxmlformats.org/officeDocument/2006/relationships/hyperlink" Target="https://twitter.com/#!/motorcycletwitt/status/1089218397647208449" TargetMode="External" /><Relationship Id="rId1065" Type="http://schemas.openxmlformats.org/officeDocument/2006/relationships/hyperlink" Target="https://twitter.com/#!/motorcycletwitt/status/1089864755307700230" TargetMode="External" /><Relationship Id="rId1066" Type="http://schemas.openxmlformats.org/officeDocument/2006/relationships/hyperlink" Target="https://twitter.com/#!/motorcycletwitt/status/1090362672288215040" TargetMode="External" /><Relationship Id="rId1067" Type="http://schemas.openxmlformats.org/officeDocument/2006/relationships/hyperlink" Target="https://twitter.com/#!/motorcycletwitt/status/1090571543229288448" TargetMode="External" /><Relationship Id="rId1068" Type="http://schemas.openxmlformats.org/officeDocument/2006/relationships/hyperlink" Target="https://twitter.com/#!/motorcycletwitt/status/1090604579455098883" TargetMode="External" /><Relationship Id="rId1069" Type="http://schemas.openxmlformats.org/officeDocument/2006/relationships/hyperlink" Target="https://twitter.com/#!/motorcycletwitt/status/1090998618884993024" TargetMode="External" /><Relationship Id="rId1070" Type="http://schemas.openxmlformats.org/officeDocument/2006/relationships/hyperlink" Target="https://twitter.com/#!/motorcycletwitt/status/1091044125489618944" TargetMode="External" /><Relationship Id="rId1071" Type="http://schemas.openxmlformats.org/officeDocument/2006/relationships/hyperlink" Target="https://twitter.com/#!/motorcycletwitt/status/1091466484071579649" TargetMode="External" /><Relationship Id="rId1072" Type="http://schemas.openxmlformats.org/officeDocument/2006/relationships/hyperlink" Target="https://twitter.com/#!/motorcycletwitt/status/1092562638674944000" TargetMode="External" /><Relationship Id="rId1073" Type="http://schemas.openxmlformats.org/officeDocument/2006/relationships/hyperlink" Target="https://twitter.com/#!/motorcycletwitt/status/1092880103627866112" TargetMode="External" /><Relationship Id="rId1074" Type="http://schemas.openxmlformats.org/officeDocument/2006/relationships/hyperlink" Target="https://twitter.com/#!/worldtrendsinfo/status/1086679273757265921" TargetMode="External" /><Relationship Id="rId1075" Type="http://schemas.openxmlformats.org/officeDocument/2006/relationships/hyperlink" Target="https://twitter.com/#!/worldtrendsinfo/status/1088037767383113729" TargetMode="External" /><Relationship Id="rId1076" Type="http://schemas.openxmlformats.org/officeDocument/2006/relationships/hyperlink" Target="https://twitter.com/#!/worldtrendsinfo/status/1081163799497912320" TargetMode="External" /><Relationship Id="rId1077" Type="http://schemas.openxmlformats.org/officeDocument/2006/relationships/hyperlink" Target="https://twitter.com/#!/worldtrendsinfo/status/1092047195128262656" TargetMode="External" /><Relationship Id="rId1078" Type="http://schemas.openxmlformats.org/officeDocument/2006/relationships/hyperlink" Target="https://twitter.com/#!/worldtrendsinfo/status/1091950352511905793" TargetMode="External" /><Relationship Id="rId1079" Type="http://schemas.openxmlformats.org/officeDocument/2006/relationships/hyperlink" Target="https://twitter.com/#!/worldtrendsinfo/status/1086365374914822145" TargetMode="External" /><Relationship Id="rId1080" Type="http://schemas.openxmlformats.org/officeDocument/2006/relationships/hyperlink" Target="https://twitter.com/#!/worldtrendsinfo/status/1086990499842482181" TargetMode="External" /><Relationship Id="rId1081" Type="http://schemas.openxmlformats.org/officeDocument/2006/relationships/hyperlink" Target="https://twitter.com/#!/worldtrendsinfo/status/1087784282335006720" TargetMode="External" /><Relationship Id="rId1082" Type="http://schemas.openxmlformats.org/officeDocument/2006/relationships/hyperlink" Target="https://twitter.com/#!/worldtrendsinfo/status/1088522636022341632" TargetMode="External" /><Relationship Id="rId1083" Type="http://schemas.openxmlformats.org/officeDocument/2006/relationships/hyperlink" Target="https://twitter.com/#!/worldtrendsinfo/status/1089143951209054208" TargetMode="External" /><Relationship Id="rId1084" Type="http://schemas.openxmlformats.org/officeDocument/2006/relationships/hyperlink" Target="https://twitter.com/#!/worldtrendsinfo/status/1089905820966432768" TargetMode="External" /><Relationship Id="rId1085" Type="http://schemas.openxmlformats.org/officeDocument/2006/relationships/hyperlink" Target="https://twitter.com/#!/harry_robots/status/1092041137131479040" TargetMode="External" /><Relationship Id="rId1086" Type="http://schemas.openxmlformats.org/officeDocument/2006/relationships/hyperlink" Target="https://twitter.com/#!/harry_robots/status/1092428366035054593" TargetMode="External" /><Relationship Id="rId1087" Type="http://schemas.openxmlformats.org/officeDocument/2006/relationships/hyperlink" Target="https://twitter.com/#!/harry_robots/status/1085732827537129472" TargetMode="External" /><Relationship Id="rId1088" Type="http://schemas.openxmlformats.org/officeDocument/2006/relationships/hyperlink" Target="https://twitter.com/#!/harry_robots/status/1086399381895434240" TargetMode="External" /><Relationship Id="rId1089" Type="http://schemas.openxmlformats.org/officeDocument/2006/relationships/hyperlink" Target="https://twitter.com/#!/harry_robots/status/1087014001148551168" TargetMode="External" /><Relationship Id="rId1090" Type="http://schemas.openxmlformats.org/officeDocument/2006/relationships/hyperlink" Target="https://twitter.com/#!/harry_robots/status/1087743698631196673" TargetMode="External" /><Relationship Id="rId1091" Type="http://schemas.openxmlformats.org/officeDocument/2006/relationships/hyperlink" Target="https://twitter.com/#!/harry_robots/status/1087853310344740864" TargetMode="External" /><Relationship Id="rId1092" Type="http://schemas.openxmlformats.org/officeDocument/2006/relationships/hyperlink" Target="https://twitter.com/#!/harry_robots/status/1088893987790872576" TargetMode="External" /><Relationship Id="rId1093" Type="http://schemas.openxmlformats.org/officeDocument/2006/relationships/hyperlink" Target="https://twitter.com/#!/harry_robots/status/1090655653469679617" TargetMode="External" /><Relationship Id="rId1094" Type="http://schemas.openxmlformats.org/officeDocument/2006/relationships/hyperlink" Target="https://twitter.com/#!/harry_robots/status/1091027387842650113" TargetMode="External" /><Relationship Id="rId1095" Type="http://schemas.openxmlformats.org/officeDocument/2006/relationships/hyperlink" Target="https://twitter.com/#!/worldtrendsinfo/status/1092346353429110784" TargetMode="External" /><Relationship Id="rId1096" Type="http://schemas.openxmlformats.org/officeDocument/2006/relationships/hyperlink" Target="https://twitter.com/#!/worldtrendsinfo/status/1092167103233150978" TargetMode="External" /><Relationship Id="rId1097" Type="http://schemas.openxmlformats.org/officeDocument/2006/relationships/hyperlink" Target="https://twitter.com/#!/harry_robots/status/1081295429323517952" TargetMode="External" /><Relationship Id="rId1098" Type="http://schemas.openxmlformats.org/officeDocument/2006/relationships/hyperlink" Target="https://twitter.com/#!/harry_robots/status/1089140008747884544" TargetMode="External" /><Relationship Id="rId1099" Type="http://schemas.openxmlformats.org/officeDocument/2006/relationships/hyperlink" Target="https://twitter.com/#!/harry_robots/status/1090007858635128833" TargetMode="External" /><Relationship Id="rId1100" Type="http://schemas.openxmlformats.org/officeDocument/2006/relationships/hyperlink" Target="https://twitter.com/#!/harry_robots/status/1090283385598033921" TargetMode="External" /><Relationship Id="rId1101" Type="http://schemas.openxmlformats.org/officeDocument/2006/relationships/hyperlink" Target="https://twitter.com/#!/harry_robots/status/1090544767262285824" TargetMode="External" /><Relationship Id="rId1102" Type="http://schemas.openxmlformats.org/officeDocument/2006/relationships/hyperlink" Target="https://twitter.com/#!/harry_robots/status/1090688743009210368" TargetMode="External" /><Relationship Id="rId1103" Type="http://schemas.openxmlformats.org/officeDocument/2006/relationships/hyperlink" Target="https://twitter.com/#!/harry_robots/status/1091752812814319618" TargetMode="External" /><Relationship Id="rId1104" Type="http://schemas.openxmlformats.org/officeDocument/2006/relationships/hyperlink" Target="https://twitter.com/#!/nodexl/status/1085985386764001280" TargetMode="External" /><Relationship Id="rId1105" Type="http://schemas.openxmlformats.org/officeDocument/2006/relationships/hyperlink" Target="https://twitter.com/#!/nodexl/status/1088864073918251008" TargetMode="External" /><Relationship Id="rId1106" Type="http://schemas.openxmlformats.org/officeDocument/2006/relationships/hyperlink" Target="https://twitter.com/#!/nodexl/status/1089935115654840320" TargetMode="External" /><Relationship Id="rId1107" Type="http://schemas.openxmlformats.org/officeDocument/2006/relationships/hyperlink" Target="https://api.twitter.com/1.1/geo/id/99cdab25eddd6bce.json" TargetMode="External" /><Relationship Id="rId1108" Type="http://schemas.openxmlformats.org/officeDocument/2006/relationships/hyperlink" Target="https://api.twitter.com/1.1/geo/id/1ea588c12abd39d7.json" TargetMode="External" /><Relationship Id="rId1109" Type="http://schemas.openxmlformats.org/officeDocument/2006/relationships/hyperlink" Target="https://api.twitter.com/1.1/geo/id/dc4e13302cc5ef12.json" TargetMode="External" /><Relationship Id="rId1110" Type="http://schemas.openxmlformats.org/officeDocument/2006/relationships/hyperlink" Target="https://api.twitter.com/1.1/geo/id/c1430b24da8e9229.json" TargetMode="External" /><Relationship Id="rId1111" Type="http://schemas.openxmlformats.org/officeDocument/2006/relationships/hyperlink" Target="https://api.twitter.com/1.1/geo/id/c1430b24da8e9229.json" TargetMode="External" /><Relationship Id="rId1112" Type="http://schemas.openxmlformats.org/officeDocument/2006/relationships/hyperlink" Target="https://api.twitter.com/1.1/geo/id/52bb236ce4bb9be1.json" TargetMode="External" /><Relationship Id="rId1113" Type="http://schemas.openxmlformats.org/officeDocument/2006/relationships/hyperlink" Target="https://pbs.twimg.com/media/DlUDYyYXoAECz6k.jpg" TargetMode="External" /><Relationship Id="rId1114" Type="http://schemas.openxmlformats.org/officeDocument/2006/relationships/hyperlink" Target="https://pbs.twimg.com/media/DPdgcMJVAAA-8H3.jpg" TargetMode="External" /><Relationship Id="rId1115" Type="http://schemas.openxmlformats.org/officeDocument/2006/relationships/hyperlink" Target="https://pbs.twimg.com/media/DxPQngjU8AAoAnO.jpg" TargetMode="External" /><Relationship Id="rId1116" Type="http://schemas.openxmlformats.org/officeDocument/2006/relationships/hyperlink" Target="https://pbs.twimg.com/media/DxPwC9jVYAA8gVH.jpg" TargetMode="External" /><Relationship Id="rId1117" Type="http://schemas.openxmlformats.org/officeDocument/2006/relationships/hyperlink" Target="https://pbs.twimg.com/media/DxPwC9jVYAA8gVH.jpg" TargetMode="External" /><Relationship Id="rId1118" Type="http://schemas.openxmlformats.org/officeDocument/2006/relationships/hyperlink" Target="https://pbs.twimg.com/media/DxPwC9jVYAA8gVH.jpg" TargetMode="External" /><Relationship Id="rId1119" Type="http://schemas.openxmlformats.org/officeDocument/2006/relationships/hyperlink" Target="https://pbs.twimg.com/media/DxYaUTpW0AA5R7P.jpg" TargetMode="External" /><Relationship Id="rId1120" Type="http://schemas.openxmlformats.org/officeDocument/2006/relationships/hyperlink" Target="https://pbs.twimg.com/media/Dxa4fCoWkAA9Xiu.jpg" TargetMode="External" /><Relationship Id="rId1121" Type="http://schemas.openxmlformats.org/officeDocument/2006/relationships/hyperlink" Target="https://pbs.twimg.com/media/Dxa4fCoWkAA9Xiu.jpg" TargetMode="External" /><Relationship Id="rId1122" Type="http://schemas.openxmlformats.org/officeDocument/2006/relationships/hyperlink" Target="https://pbs.twimg.com/media/Dxa4fCoWkAA9Xiu.jpg" TargetMode="External" /><Relationship Id="rId1123" Type="http://schemas.openxmlformats.org/officeDocument/2006/relationships/hyperlink" Target="https://pbs.twimg.com/media/Dxa4fCoWkAA9Xiu.jpg" TargetMode="External" /><Relationship Id="rId1124" Type="http://schemas.openxmlformats.org/officeDocument/2006/relationships/hyperlink" Target="https://pbs.twimg.com/media/C6k4QiMW0AEdjTp.jpg" TargetMode="External" /><Relationship Id="rId1125" Type="http://schemas.openxmlformats.org/officeDocument/2006/relationships/hyperlink" Target="https://pbs.twimg.com/media/C6k4QiMW0AEdjTp.jpg" TargetMode="External" /><Relationship Id="rId1126" Type="http://schemas.openxmlformats.org/officeDocument/2006/relationships/hyperlink" Target="https://pbs.twimg.com/media/DxcBB4kUwAUGud9.jpg" TargetMode="External" /><Relationship Id="rId1127" Type="http://schemas.openxmlformats.org/officeDocument/2006/relationships/hyperlink" Target="https://pbs.twimg.com/media/DxcNCtLX0AED9Dn.jpg" TargetMode="External" /><Relationship Id="rId1128" Type="http://schemas.openxmlformats.org/officeDocument/2006/relationships/hyperlink" Target="https://pbs.twimg.com/media/DxcNM-vWoAAb71u.jpg" TargetMode="External" /><Relationship Id="rId1129" Type="http://schemas.openxmlformats.org/officeDocument/2006/relationships/hyperlink" Target="https://pbs.twimg.com/media/DxiYqopWkAYPY03.jpg" TargetMode="External" /><Relationship Id="rId1130" Type="http://schemas.openxmlformats.org/officeDocument/2006/relationships/hyperlink" Target="https://pbs.twimg.com/media/Dxy1ws_VsAAa2Wg.jpg" TargetMode="External" /><Relationship Id="rId1131" Type="http://schemas.openxmlformats.org/officeDocument/2006/relationships/hyperlink" Target="https://pbs.twimg.com/media/Dx1nAWDU8AM2QXM.jpg" TargetMode="External" /><Relationship Id="rId1132" Type="http://schemas.openxmlformats.org/officeDocument/2006/relationships/hyperlink" Target="https://pbs.twimg.com/media/Dx7oBF1V4AAiWyc.jpg" TargetMode="External" /><Relationship Id="rId1133" Type="http://schemas.openxmlformats.org/officeDocument/2006/relationships/hyperlink" Target="https://pbs.twimg.com/media/Dw6Z5lYUwAUKNgu.jpg" TargetMode="External" /><Relationship Id="rId1134" Type="http://schemas.openxmlformats.org/officeDocument/2006/relationships/hyperlink" Target="https://pbs.twimg.com/media/DndP6aBXsAA825b.jpg" TargetMode="External" /><Relationship Id="rId1135" Type="http://schemas.openxmlformats.org/officeDocument/2006/relationships/hyperlink" Target="https://pbs.twimg.com/media/DxrfXwsW0AQxYgG.jpg" TargetMode="External" /><Relationship Id="rId1136" Type="http://schemas.openxmlformats.org/officeDocument/2006/relationships/hyperlink" Target="https://pbs.twimg.com/media/DwVWT42WkAEY1V0.jpg" TargetMode="External" /><Relationship Id="rId1137" Type="http://schemas.openxmlformats.org/officeDocument/2006/relationships/hyperlink" Target="https://pbs.twimg.com/media/Dyc2NvBUwAAviW1.jpg" TargetMode="External" /><Relationship Id="rId1138" Type="http://schemas.openxmlformats.org/officeDocument/2006/relationships/hyperlink" Target="https://pbs.twimg.com/media/DxoLhFJX0AAir-l.jpg" TargetMode="External" /><Relationship Id="rId1139" Type="http://schemas.openxmlformats.org/officeDocument/2006/relationships/hyperlink" Target="https://pbs.twimg.com/media/DxoLhFJX0AAir-l.jpg" TargetMode="External" /><Relationship Id="rId1140" Type="http://schemas.openxmlformats.org/officeDocument/2006/relationships/hyperlink" Target="https://pbs.twimg.com/media/DyK2--BW0AAsfXo.jpg" TargetMode="External" /><Relationship Id="rId1141" Type="http://schemas.openxmlformats.org/officeDocument/2006/relationships/hyperlink" Target="https://pbs.twimg.com/media/DyLXiJqVsAAgdZ4.jpg" TargetMode="External" /><Relationship Id="rId1142" Type="http://schemas.openxmlformats.org/officeDocument/2006/relationships/hyperlink" Target="https://pbs.twimg.com/media/DxoLhFJX0AAir-l.jpg" TargetMode="External" /><Relationship Id="rId1143" Type="http://schemas.openxmlformats.org/officeDocument/2006/relationships/hyperlink" Target="https://pbs.twimg.com/media/DxwOut5UUAA8Z9a.jpg" TargetMode="External" /><Relationship Id="rId1144" Type="http://schemas.openxmlformats.org/officeDocument/2006/relationships/hyperlink" Target="https://pbs.twimg.com/tweet_video_thumb/DxuplR0WoAAzfa5.jpg" TargetMode="External" /><Relationship Id="rId1145" Type="http://schemas.openxmlformats.org/officeDocument/2006/relationships/hyperlink" Target="https://pbs.twimg.com/tweet_video_thumb/DxuplR0WoAAzfa5.jpg" TargetMode="External" /><Relationship Id="rId1146" Type="http://schemas.openxmlformats.org/officeDocument/2006/relationships/hyperlink" Target="https://pbs.twimg.com/media/Dx20R2JVsAA8Am3.jpg" TargetMode="External" /><Relationship Id="rId1147" Type="http://schemas.openxmlformats.org/officeDocument/2006/relationships/hyperlink" Target="https://pbs.twimg.com/media/DySEbB5VAAAGA0S.jpg" TargetMode="External" /><Relationship Id="rId1148" Type="http://schemas.openxmlformats.org/officeDocument/2006/relationships/hyperlink" Target="https://pbs.twimg.com/media/Dya3aSqVYAAVphH.jpg" TargetMode="External" /><Relationship Id="rId1149" Type="http://schemas.openxmlformats.org/officeDocument/2006/relationships/hyperlink" Target="https://pbs.twimg.com/media/Dx9WGaSUUAAva1n.jpg" TargetMode="External" /><Relationship Id="rId1150" Type="http://schemas.openxmlformats.org/officeDocument/2006/relationships/hyperlink" Target="https://pbs.twimg.com/media/DyKeuR_XcAEh5M-.jpg" TargetMode="External" /><Relationship Id="rId1151" Type="http://schemas.openxmlformats.org/officeDocument/2006/relationships/hyperlink" Target="https://pbs.twimg.com/media/DyLYZqWWsAADMua.jpg" TargetMode="External" /><Relationship Id="rId1152" Type="http://schemas.openxmlformats.org/officeDocument/2006/relationships/hyperlink" Target="https://pbs.twimg.com/media/DxITh5oX0AUab4a.jpg" TargetMode="External" /><Relationship Id="rId1153" Type="http://schemas.openxmlformats.org/officeDocument/2006/relationships/hyperlink" Target="https://pbs.twimg.com/media/Dw22h8SXQAELy2H.jpg" TargetMode="External" /><Relationship Id="rId1154" Type="http://schemas.openxmlformats.org/officeDocument/2006/relationships/hyperlink" Target="https://pbs.twimg.com/media/DxCP84gUUAABGoJ.jpg" TargetMode="External" /><Relationship Id="rId1155" Type="http://schemas.openxmlformats.org/officeDocument/2006/relationships/hyperlink" Target="https://pbs.twimg.com/media/DxnHIMTW0AAt95K.jpg" TargetMode="External" /><Relationship Id="rId1156" Type="http://schemas.openxmlformats.org/officeDocument/2006/relationships/hyperlink" Target="https://pbs.twimg.com/media/Dxtiw57W0AAp_HM.jpg" TargetMode="External" /><Relationship Id="rId1157" Type="http://schemas.openxmlformats.org/officeDocument/2006/relationships/hyperlink" Target="https://pbs.twimg.com/media/DyG3TroXgAAXM9d.jpg" TargetMode="External" /><Relationship Id="rId1158" Type="http://schemas.openxmlformats.org/officeDocument/2006/relationships/hyperlink" Target="https://pbs.twimg.com/media/DylVcZ0WsAADmRK.jpg" TargetMode="External" /><Relationship Id="rId1159" Type="http://schemas.openxmlformats.org/officeDocument/2006/relationships/hyperlink" Target="https://pbs.twimg.com/media/DybLyw3UYAEsrm5.jpg" TargetMode="External" /><Relationship Id="rId1160" Type="http://schemas.openxmlformats.org/officeDocument/2006/relationships/hyperlink" Target="https://pbs.twimg.com/media/DyQaZIGVYAAYaWu.jpg" TargetMode="External" /><Relationship Id="rId1161" Type="http://schemas.openxmlformats.org/officeDocument/2006/relationships/hyperlink" Target="https://pbs.twimg.com/media/DxJOoeYUcAASiNx.jpg" TargetMode="External" /><Relationship Id="rId1162" Type="http://schemas.openxmlformats.org/officeDocument/2006/relationships/hyperlink" Target="https://pbs.twimg.com/media/DyVY9y8UcAA11nj.jpg" TargetMode="External" /><Relationship Id="rId1163" Type="http://schemas.openxmlformats.org/officeDocument/2006/relationships/hyperlink" Target="https://pbs.twimg.com/media/Dymq5aOUUAE_wQq.jpg" TargetMode="External" /><Relationship Id="rId1164" Type="http://schemas.openxmlformats.org/officeDocument/2006/relationships/hyperlink" Target="https://pbs.twimg.com/media/DyqgP8wVYAAm4vr.jpg" TargetMode="External" /><Relationship Id="rId1165" Type="http://schemas.openxmlformats.org/officeDocument/2006/relationships/hyperlink" Target="https://pbs.twimg.com/media/DwtGDNWUwAEDTeM.jpg" TargetMode="External" /><Relationship Id="rId1166" Type="http://schemas.openxmlformats.org/officeDocument/2006/relationships/hyperlink" Target="https://pbs.twimg.com/media/Dwzh3gkUUAACUWe.jpg" TargetMode="External" /><Relationship Id="rId1167" Type="http://schemas.openxmlformats.org/officeDocument/2006/relationships/hyperlink" Target="https://pbs.twimg.com/media/DyeK0unU0AAPVPt.jpg" TargetMode="External" /><Relationship Id="rId1168" Type="http://schemas.openxmlformats.org/officeDocument/2006/relationships/hyperlink" Target="https://pbs.twimg.com/media/Dyk-dHwVAAAdqQh.jpg" TargetMode="External" /><Relationship Id="rId1169" Type="http://schemas.openxmlformats.org/officeDocument/2006/relationships/hyperlink" Target="https://pbs.twimg.com/media/Dyf_rLEUYAAOdNa.jpg" TargetMode="External" /><Relationship Id="rId1170" Type="http://schemas.openxmlformats.org/officeDocument/2006/relationships/hyperlink" Target="https://pbs.twimg.com/media/DxBMzoyVYAAv8xT.jpg" TargetMode="External" /><Relationship Id="rId1171" Type="http://schemas.openxmlformats.org/officeDocument/2006/relationships/hyperlink" Target="https://pbs.twimg.com/media/DyfxWLPUUAEtAa5.jpg" TargetMode="External" /><Relationship Id="rId1172" Type="http://schemas.openxmlformats.org/officeDocument/2006/relationships/hyperlink" Target="https://pbs.twimg.com/media/DylbcvHWoAAraG1.jpg" TargetMode="External" /><Relationship Id="rId1173" Type="http://schemas.openxmlformats.org/officeDocument/2006/relationships/hyperlink" Target="https://pbs.twimg.com/media/DxXmJ_vU0AALlyM.jpg" TargetMode="External" /><Relationship Id="rId1174" Type="http://schemas.openxmlformats.org/officeDocument/2006/relationships/hyperlink" Target="https://pbs.twimg.com/media/DyjLo31UYAAnDXp.jpg" TargetMode="External" /><Relationship Id="rId1175" Type="http://schemas.openxmlformats.org/officeDocument/2006/relationships/hyperlink" Target="https://pbs.twimg.com/media/DyqwV9cXQAwHMNs.jpg" TargetMode="External" /><Relationship Id="rId1176" Type="http://schemas.openxmlformats.org/officeDocument/2006/relationships/hyperlink" Target="https://pbs.twimg.com/media/Dw6Z5lYUwAUKNgu.jpg" TargetMode="External" /><Relationship Id="rId1177" Type="http://schemas.openxmlformats.org/officeDocument/2006/relationships/hyperlink" Target="https://pbs.twimg.com/media/Dwq1GCbUYAAN_8D.jpg" TargetMode="External" /><Relationship Id="rId1178" Type="http://schemas.openxmlformats.org/officeDocument/2006/relationships/hyperlink" Target="https://pbs.twimg.com/media/DyaTIcDV4AA8Z_q.jpg" TargetMode="External" /><Relationship Id="rId1179" Type="http://schemas.openxmlformats.org/officeDocument/2006/relationships/hyperlink" Target="https://pbs.twimg.com/media/DyThpWUVYAAvgev.jpg" TargetMode="External" /><Relationship Id="rId1180" Type="http://schemas.openxmlformats.org/officeDocument/2006/relationships/hyperlink" Target="https://pbs.twimg.com/tweet_video_thumb/DykvjJFWoAAqJTE.jpg" TargetMode="External" /><Relationship Id="rId1181" Type="http://schemas.openxmlformats.org/officeDocument/2006/relationships/hyperlink" Target="https://pbs.twimg.com/media/Dv7yMscX0AAgjEa.jpg" TargetMode="External" /><Relationship Id="rId1182" Type="http://schemas.openxmlformats.org/officeDocument/2006/relationships/hyperlink" Target="https://pbs.twimg.com/media/DyKeuR_XcAEh5M-.jpg" TargetMode="External" /><Relationship Id="rId1183" Type="http://schemas.openxmlformats.org/officeDocument/2006/relationships/hyperlink" Target="https://pbs.twimg.com/tweet_video_thumb/Dyqx80nWoAIrk63.jpg" TargetMode="External" /><Relationship Id="rId1184" Type="http://schemas.openxmlformats.org/officeDocument/2006/relationships/hyperlink" Target="https://pbs.twimg.com/tweet_video_thumb/Dyq38lzXQAAhI0m.jpg" TargetMode="External" /><Relationship Id="rId1185" Type="http://schemas.openxmlformats.org/officeDocument/2006/relationships/hyperlink" Target="https://pbs.twimg.com/media/DyRYn6wU0AA0bsT.jpg" TargetMode="External" /><Relationship Id="rId1186" Type="http://schemas.openxmlformats.org/officeDocument/2006/relationships/hyperlink" Target="https://pbs.twimg.com/media/Dx27pRkU8AABxQP.jpg" TargetMode="External" /><Relationship Id="rId1187" Type="http://schemas.openxmlformats.org/officeDocument/2006/relationships/hyperlink" Target="https://pbs.twimg.com/media/DwFt89GU0AAVFJ1.jpg" TargetMode="External" /><Relationship Id="rId1188" Type="http://schemas.openxmlformats.org/officeDocument/2006/relationships/hyperlink" Target="https://pbs.twimg.com/media/DymDG8rUYAE2hCA.jpg" TargetMode="External" /><Relationship Id="rId1189" Type="http://schemas.openxmlformats.org/officeDocument/2006/relationships/hyperlink" Target="https://pbs.twimg.com/media/DxhvrWFUYAAeJnX.jpg" TargetMode="External" /><Relationship Id="rId1190" Type="http://schemas.openxmlformats.org/officeDocument/2006/relationships/hyperlink" Target="https://pbs.twimg.com/media/DxxNYnOUcAAvD7P.jpg" TargetMode="External" /><Relationship Id="rId1191" Type="http://schemas.openxmlformats.org/officeDocument/2006/relationships/hyperlink" Target="https://pbs.twimg.com/media/DxmTRFOUYAApJP7.jpg" TargetMode="External" /><Relationship Id="rId1192" Type="http://schemas.openxmlformats.org/officeDocument/2006/relationships/hyperlink" Target="https://pbs.twimg.com/media/Dyibjd4UwAACuvn.jpg" TargetMode="External" /><Relationship Id="rId1193" Type="http://schemas.openxmlformats.org/officeDocument/2006/relationships/hyperlink" Target="https://pbs.twimg.com/media/DyqlXUKUcAEhvAu.jpg" TargetMode="External" /><Relationship Id="rId1194" Type="http://schemas.openxmlformats.org/officeDocument/2006/relationships/hyperlink" Target="https://pbs.twimg.com/media/DyF6E0FUwAAPij3.jpg" TargetMode="External" /><Relationship Id="rId1195" Type="http://schemas.openxmlformats.org/officeDocument/2006/relationships/hyperlink" Target="https://pbs.twimg.com/media/DybKBatWsAAPLKb.jpg" TargetMode="External" /><Relationship Id="rId1196" Type="http://schemas.openxmlformats.org/officeDocument/2006/relationships/hyperlink" Target="https://pbs.twimg.com/media/DxYQSFCXcAAWQN1.jpg" TargetMode="External" /><Relationship Id="rId1197" Type="http://schemas.openxmlformats.org/officeDocument/2006/relationships/hyperlink" Target="https://pbs.twimg.com/media/Dxi-jk6WsAM2n4V.jpg" TargetMode="External" /><Relationship Id="rId1198" Type="http://schemas.openxmlformats.org/officeDocument/2006/relationships/hyperlink" Target="https://pbs.twimg.com/media/DxciksqUwAAt3S7.jpg" TargetMode="External" /><Relationship Id="rId1199" Type="http://schemas.openxmlformats.org/officeDocument/2006/relationships/hyperlink" Target="https://pbs.twimg.com/media/DyMbU2sUwAIhzOT.jpg" TargetMode="External" /><Relationship Id="rId1200" Type="http://schemas.openxmlformats.org/officeDocument/2006/relationships/hyperlink" Target="https://pbs.twimg.com/media/Dxi5B2KVsAAj4ha.jpg" TargetMode="External" /><Relationship Id="rId1201" Type="http://schemas.openxmlformats.org/officeDocument/2006/relationships/hyperlink" Target="https://pbs.twimg.com/media/DygrFnfVYAA71TI.jpg" TargetMode="External" /><Relationship Id="rId1202" Type="http://schemas.openxmlformats.org/officeDocument/2006/relationships/hyperlink" Target="https://pbs.twimg.com/media/DvUOCe3UYAAyXlM.jpg" TargetMode="External" /><Relationship Id="rId1203" Type="http://schemas.openxmlformats.org/officeDocument/2006/relationships/hyperlink" Target="https://pbs.twimg.com/media/DvbM3mvU0AEoU3Y.jpg" TargetMode="External" /><Relationship Id="rId1204" Type="http://schemas.openxmlformats.org/officeDocument/2006/relationships/hyperlink" Target="https://pbs.twimg.com/media/Dvw3Q0mUwAADVF9.jpg" TargetMode="External" /><Relationship Id="rId1205" Type="http://schemas.openxmlformats.org/officeDocument/2006/relationships/hyperlink" Target="https://pbs.twimg.com/media/DvwXp7HV4AIstNT.jpg" TargetMode="External" /><Relationship Id="rId1206" Type="http://schemas.openxmlformats.org/officeDocument/2006/relationships/hyperlink" Target="https://pbs.twimg.com/media/DxXJQXAVYAALt5X.jpg" TargetMode="External" /><Relationship Id="rId1207" Type="http://schemas.openxmlformats.org/officeDocument/2006/relationships/hyperlink" Target="https://pbs.twimg.com/media/DxJc2hGVYAAoGWQ.jpg" TargetMode="External" /><Relationship Id="rId1208" Type="http://schemas.openxmlformats.org/officeDocument/2006/relationships/hyperlink" Target="https://pbs.twimg.com/media/DxpBLESUcAAtCW9.jpg" TargetMode="External" /><Relationship Id="rId1209" Type="http://schemas.openxmlformats.org/officeDocument/2006/relationships/hyperlink" Target="https://pbs.twimg.com/media/Dyn0nIpUwAAAxWU.jpg" TargetMode="External" /><Relationship Id="rId1210" Type="http://schemas.openxmlformats.org/officeDocument/2006/relationships/hyperlink" Target="https://pbs.twimg.com/media/DxXo29uUcAE0Qy3.jpg" TargetMode="External" /><Relationship Id="rId1211" Type="http://schemas.openxmlformats.org/officeDocument/2006/relationships/hyperlink" Target="https://pbs.twimg.com/media/Dyb9mDUUYAIkh_K.jpg" TargetMode="External" /><Relationship Id="rId1212" Type="http://schemas.openxmlformats.org/officeDocument/2006/relationships/hyperlink" Target="https://pbs.twimg.com/media/DyAxxa6X4AYzD5c.jpg" TargetMode="External" /><Relationship Id="rId1213" Type="http://schemas.openxmlformats.org/officeDocument/2006/relationships/hyperlink" Target="https://pbs.twimg.com/media/DyLF-RSXQAA6wAT.jpg" TargetMode="External" /><Relationship Id="rId1214" Type="http://schemas.openxmlformats.org/officeDocument/2006/relationships/hyperlink" Target="https://pbs.twimg.com/media/DyVd-mMW0AIoerB.jpg" TargetMode="External" /><Relationship Id="rId1215" Type="http://schemas.openxmlformats.org/officeDocument/2006/relationships/hyperlink" Target="https://pbs.twimg.com/media/DyVd-mMW0AIoerB.jpg" TargetMode="External" /><Relationship Id="rId1216" Type="http://schemas.openxmlformats.org/officeDocument/2006/relationships/hyperlink" Target="https://pbs.twimg.com/media/DyK2--BW0AAsfXo.jpg" TargetMode="External" /><Relationship Id="rId1217" Type="http://schemas.openxmlformats.org/officeDocument/2006/relationships/hyperlink" Target="https://pbs.twimg.com/media/DyK2--BW0AAsfXo.jpg" TargetMode="External" /><Relationship Id="rId1218" Type="http://schemas.openxmlformats.org/officeDocument/2006/relationships/hyperlink" Target="https://pbs.twimg.com/media/DyK2--BW0AAsfXo.jpg" TargetMode="External" /><Relationship Id="rId1219" Type="http://schemas.openxmlformats.org/officeDocument/2006/relationships/hyperlink" Target="https://pbs.twimg.com/media/DyK2--BW0AAsfXo.jpg" TargetMode="External" /><Relationship Id="rId1220" Type="http://schemas.openxmlformats.org/officeDocument/2006/relationships/hyperlink" Target="https://pbs.twimg.com/media/DyK2--BW0AAsfXo.jpg" TargetMode="External" /><Relationship Id="rId1221" Type="http://schemas.openxmlformats.org/officeDocument/2006/relationships/hyperlink" Target="https://pbs.twimg.com/media/DyK2--BW0AAsfXo.jpg" TargetMode="External" /><Relationship Id="rId1222" Type="http://schemas.openxmlformats.org/officeDocument/2006/relationships/hyperlink" Target="https://pbs.twimg.com/media/DbFQWzCWsAEB-zC.jpg" TargetMode="External" /><Relationship Id="rId1223" Type="http://schemas.openxmlformats.org/officeDocument/2006/relationships/hyperlink" Target="https://pbs.twimg.com/media/DxoLhFJX0AAir-l.jpg" TargetMode="External" /><Relationship Id="rId1224" Type="http://schemas.openxmlformats.org/officeDocument/2006/relationships/hyperlink" Target="https://pbs.twimg.com/media/DxdeU1fWoAEoubR.jpg" TargetMode="External" /><Relationship Id="rId1225" Type="http://schemas.openxmlformats.org/officeDocument/2006/relationships/hyperlink" Target="https://pbs.twimg.com/media/DxCCLaiUYAAUNzQ.jpg" TargetMode="External" /><Relationship Id="rId1226" Type="http://schemas.openxmlformats.org/officeDocument/2006/relationships/hyperlink" Target="https://pbs.twimg.com/media/DxDDVlZUcAI7gwX.jpg" TargetMode="External" /><Relationship Id="rId1227" Type="http://schemas.openxmlformats.org/officeDocument/2006/relationships/hyperlink" Target="https://pbs.twimg.com/media/DxFo-7QVYAINedK.jpg" TargetMode="External" /><Relationship Id="rId1228" Type="http://schemas.openxmlformats.org/officeDocument/2006/relationships/hyperlink" Target="https://pbs.twimg.com/media/Dw9Z_eEVAAAPgiz.jpg" TargetMode="External" /><Relationship Id="rId1229" Type="http://schemas.openxmlformats.org/officeDocument/2006/relationships/hyperlink" Target="https://pbs.twimg.com/media/DxD7tz7VsAEt09N.jpg" TargetMode="External" /><Relationship Id="rId1230" Type="http://schemas.openxmlformats.org/officeDocument/2006/relationships/hyperlink" Target="https://pbs.twimg.com/media/DxcBzHOVYAA1mtt.jpg" TargetMode="External" /><Relationship Id="rId1231" Type="http://schemas.openxmlformats.org/officeDocument/2006/relationships/hyperlink" Target="https://pbs.twimg.com/media/Dye2-2GUYAAOfKH.jpg" TargetMode="External" /><Relationship Id="rId1232" Type="http://schemas.openxmlformats.org/officeDocument/2006/relationships/hyperlink" Target="https://pbs.twimg.com/media/Dx14A-YU8AEovLc.jpg" TargetMode="External" /><Relationship Id="rId1233" Type="http://schemas.openxmlformats.org/officeDocument/2006/relationships/hyperlink" Target="https://pbs.twimg.com/media/DrB3bvFXQAAcf4M.jpg" TargetMode="External" /><Relationship Id="rId1234" Type="http://schemas.openxmlformats.org/officeDocument/2006/relationships/hyperlink" Target="https://pbs.twimg.com/media/DyJ7jflU0AEgBIe.jpg" TargetMode="External" /><Relationship Id="rId1235" Type="http://schemas.openxmlformats.org/officeDocument/2006/relationships/hyperlink" Target="https://pbs.twimg.com/media/DyrYF6LU8AAoYzc.jpg" TargetMode="External" /><Relationship Id="rId1236" Type="http://schemas.openxmlformats.org/officeDocument/2006/relationships/hyperlink" Target="https://pbs.twimg.com/media/DvylW0MVsAEORIV.jpg" TargetMode="External" /><Relationship Id="rId1237" Type="http://schemas.openxmlformats.org/officeDocument/2006/relationships/hyperlink" Target="https://pbs.twimg.com/media/DvpiC91UYAEIjAI.jpg" TargetMode="External" /><Relationship Id="rId1238" Type="http://schemas.openxmlformats.org/officeDocument/2006/relationships/hyperlink" Target="https://pbs.twimg.com/media/DvdewmmVAAAm8-V.jpg" TargetMode="External" /><Relationship Id="rId1239" Type="http://schemas.openxmlformats.org/officeDocument/2006/relationships/hyperlink" Target="https://pbs.twimg.com/media/DxDBEPnU8AA6Khd.jpg" TargetMode="External" /><Relationship Id="rId1240" Type="http://schemas.openxmlformats.org/officeDocument/2006/relationships/hyperlink" Target="https://pbs.twimg.com/media/DvqX_5RVAAAPfEw.jpg" TargetMode="External" /><Relationship Id="rId1241" Type="http://schemas.openxmlformats.org/officeDocument/2006/relationships/hyperlink" Target="https://pbs.twimg.com/media/Dvz8-IOV4AAYcjF.jpg" TargetMode="External" /><Relationship Id="rId1242" Type="http://schemas.openxmlformats.org/officeDocument/2006/relationships/hyperlink" Target="https://pbs.twimg.com/media/DwGYcs0U8AAFYoz.jpg" TargetMode="External" /><Relationship Id="rId1243" Type="http://schemas.openxmlformats.org/officeDocument/2006/relationships/hyperlink" Target="https://pbs.twimg.com/media/DwHcRevVYAAFmS9.jpg" TargetMode="External" /><Relationship Id="rId1244" Type="http://schemas.openxmlformats.org/officeDocument/2006/relationships/hyperlink" Target="https://pbs.twimg.com/media/DwRhFT0UYAANyyX.jpg" TargetMode="External" /><Relationship Id="rId1245" Type="http://schemas.openxmlformats.org/officeDocument/2006/relationships/hyperlink" Target="https://pbs.twimg.com/media/DwYO6aBVsAA1lDQ.jpg" TargetMode="External" /><Relationship Id="rId1246" Type="http://schemas.openxmlformats.org/officeDocument/2006/relationships/hyperlink" Target="https://pbs.twimg.com/media/Dwii2L9VsAAkHWz.jpg" TargetMode="External" /><Relationship Id="rId1247" Type="http://schemas.openxmlformats.org/officeDocument/2006/relationships/hyperlink" Target="https://pbs.twimg.com/media/Dwdwt-sUcAACdgh.jpg" TargetMode="External" /><Relationship Id="rId1248" Type="http://schemas.openxmlformats.org/officeDocument/2006/relationships/hyperlink" Target="https://pbs.twimg.com/media/Dw1oSIsUUAA5_Hi.jpg" TargetMode="External" /><Relationship Id="rId1249" Type="http://schemas.openxmlformats.org/officeDocument/2006/relationships/hyperlink" Target="https://pbs.twimg.com/media/DwdF2_3VAAA11_e.jpg" TargetMode="External" /><Relationship Id="rId1250" Type="http://schemas.openxmlformats.org/officeDocument/2006/relationships/hyperlink" Target="https://pbs.twimg.com/media/DyZm4jIU0AAjj24.jpg" TargetMode="External" /><Relationship Id="rId1251" Type="http://schemas.openxmlformats.org/officeDocument/2006/relationships/hyperlink" Target="https://pbs.twimg.com/media/DyjFs3DUwAEr7he.jpg" TargetMode="External" /><Relationship Id="rId1252" Type="http://schemas.openxmlformats.org/officeDocument/2006/relationships/hyperlink" Target="https://pbs.twimg.com/media/DxB8lndU0AAMtlj.jpg" TargetMode="External" /><Relationship Id="rId1253" Type="http://schemas.openxmlformats.org/officeDocument/2006/relationships/hyperlink" Target="https://pbs.twimg.com/media/DxX5yHzVsAYc-W2.jpg" TargetMode="External" /><Relationship Id="rId1254" Type="http://schemas.openxmlformats.org/officeDocument/2006/relationships/hyperlink" Target="https://pbs.twimg.com/media/DxdpZWVUwAENYDn.jpg" TargetMode="External" /><Relationship Id="rId1255" Type="http://schemas.openxmlformats.org/officeDocument/2006/relationships/hyperlink" Target="https://pbs.twimg.com/media/DxnYCCLUcAAXlll.jpg" TargetMode="External" /><Relationship Id="rId1256" Type="http://schemas.openxmlformats.org/officeDocument/2006/relationships/hyperlink" Target="https://pbs.twimg.com/media/DxnkcKZU0AAl8DT.jpg" TargetMode="External" /><Relationship Id="rId1257" Type="http://schemas.openxmlformats.org/officeDocument/2006/relationships/hyperlink" Target="https://pbs.twimg.com/media/Dxruh-JU8AA70NL.jpg" TargetMode="External" /><Relationship Id="rId1258" Type="http://schemas.openxmlformats.org/officeDocument/2006/relationships/hyperlink" Target="https://pbs.twimg.com/media/DyXEgweUYAEQM3Z.jpg" TargetMode="External" /><Relationship Id="rId1259" Type="http://schemas.openxmlformats.org/officeDocument/2006/relationships/hyperlink" Target="https://pbs.twimg.com/media/DyawkBdV4AASUpJ.jpg" TargetMode="External" /><Relationship Id="rId1260" Type="http://schemas.openxmlformats.org/officeDocument/2006/relationships/hyperlink" Target="https://pbs.twimg.com/media/DycOqR4U0AE7T4r.jpg" TargetMode="External" /><Relationship Id="rId1261" Type="http://schemas.openxmlformats.org/officeDocument/2006/relationships/hyperlink" Target="https://pbs.twimg.com/media/DygQmN7V4AAetuJ.jpg" TargetMode="External" /><Relationship Id="rId1262" Type="http://schemas.openxmlformats.org/officeDocument/2006/relationships/hyperlink" Target="https://pbs.twimg.com/media/DyrPm_wUcAAYzF6.jpg" TargetMode="External" /><Relationship Id="rId1263" Type="http://schemas.openxmlformats.org/officeDocument/2006/relationships/hyperlink" Target="https://pbs.twimg.com/media/DxcbHZlU0AAuAAf.jpg" TargetMode="External" /><Relationship Id="rId1264" Type="http://schemas.openxmlformats.org/officeDocument/2006/relationships/hyperlink" Target="https://pbs.twimg.com/media/Dx143foUwAIUuYx.jpg" TargetMode="External" /><Relationship Id="rId1265" Type="http://schemas.openxmlformats.org/officeDocument/2006/relationships/hyperlink" Target="https://pbs.twimg.com/media/DxCLmB9UUAAVv-n.jpg" TargetMode="External" /><Relationship Id="rId1266" Type="http://schemas.openxmlformats.org/officeDocument/2006/relationships/hyperlink" Target="https://pbs.twimg.com/media/DwHYSCeUYAAHDWF.jpg" TargetMode="External" /><Relationship Id="rId1267" Type="http://schemas.openxmlformats.org/officeDocument/2006/relationships/hyperlink" Target="https://pbs.twimg.com/media/DwlaY5fVYAAn-yo.jpg" TargetMode="External" /><Relationship Id="rId1268" Type="http://schemas.openxmlformats.org/officeDocument/2006/relationships/hyperlink" Target="https://pbs.twimg.com/media/Dw4KBdkWoAAtltG.jpg" TargetMode="External" /><Relationship Id="rId1269" Type="http://schemas.openxmlformats.org/officeDocument/2006/relationships/hyperlink" Target="https://pbs.twimg.com/media/DyehTTdVAAAnABS.jpg" TargetMode="External" /><Relationship Id="rId1270" Type="http://schemas.openxmlformats.org/officeDocument/2006/relationships/hyperlink" Target="https://pbs.twimg.com/media/DxEMYCmV4AssnlE.jpg" TargetMode="External" /><Relationship Id="rId1271" Type="http://schemas.openxmlformats.org/officeDocument/2006/relationships/hyperlink" Target="https://pbs.twimg.com/media/DxdZTidVsAAOgQZ.jpg" TargetMode="External" /><Relationship Id="rId1272" Type="http://schemas.openxmlformats.org/officeDocument/2006/relationships/hyperlink" Target="https://pbs.twimg.com/media/DxjTJwjU8AEeg-q.jpg" TargetMode="External" /><Relationship Id="rId1273" Type="http://schemas.openxmlformats.org/officeDocument/2006/relationships/hyperlink" Target="https://pbs.twimg.com/media/DxoMBATVAAAlxEa.jpg" TargetMode="External" /><Relationship Id="rId1274" Type="http://schemas.openxmlformats.org/officeDocument/2006/relationships/hyperlink" Target="https://pbs.twimg.com/media/Dx70Yw2UYAAhxqr.jpg" TargetMode="External" /><Relationship Id="rId1275" Type="http://schemas.openxmlformats.org/officeDocument/2006/relationships/hyperlink" Target="https://pbs.twimg.com/media/DyF7AeqU8AAf3Zh.jpg" TargetMode="External" /><Relationship Id="rId1276" Type="http://schemas.openxmlformats.org/officeDocument/2006/relationships/hyperlink" Target="https://pbs.twimg.com/media/DyLOFzyVYAEPL5r.jpg" TargetMode="External" /><Relationship Id="rId1277" Type="http://schemas.openxmlformats.org/officeDocument/2006/relationships/hyperlink" Target="https://pbs.twimg.com/media/DyQ1gUFUUAArERa.jpg" TargetMode="External" /><Relationship Id="rId1278" Type="http://schemas.openxmlformats.org/officeDocument/2006/relationships/hyperlink" Target="https://pbs.twimg.com/media/Dyb14yLVYAAfazm.jpg" TargetMode="External" /><Relationship Id="rId1279" Type="http://schemas.openxmlformats.org/officeDocument/2006/relationships/hyperlink" Target="https://pbs.twimg.com/media/DyhOISeV4AEozmJ.jpg" TargetMode="External" /><Relationship Id="rId1280" Type="http://schemas.openxmlformats.org/officeDocument/2006/relationships/hyperlink" Target="https://pbs.twimg.com/media/DyknaDTUYAAXeE1.jpg" TargetMode="External" /><Relationship Id="rId1281" Type="http://schemas.openxmlformats.org/officeDocument/2006/relationships/hyperlink" Target="https://pbs.twimg.com/media/DxilEI6U8AUC4Xc.jpg" TargetMode="External" /><Relationship Id="rId1282" Type="http://schemas.openxmlformats.org/officeDocument/2006/relationships/hyperlink" Target="https://pbs.twimg.com/media/Dxiz-LhUUAAGPJ2.jpg" TargetMode="External" /><Relationship Id="rId1283" Type="http://schemas.openxmlformats.org/officeDocument/2006/relationships/hyperlink" Target="https://pbs.twimg.com/media/DxtP3o2UYAAsiHB.jpg" TargetMode="External" /><Relationship Id="rId1284" Type="http://schemas.openxmlformats.org/officeDocument/2006/relationships/hyperlink" Target="https://pbs.twimg.com/media/DxybCqGU8AA_2ow.jpg" TargetMode="External" /><Relationship Id="rId1285" Type="http://schemas.openxmlformats.org/officeDocument/2006/relationships/hyperlink" Target="https://pbs.twimg.com/media/Dx29oaiU8AALTXq.jpg" TargetMode="External" /><Relationship Id="rId1286" Type="http://schemas.openxmlformats.org/officeDocument/2006/relationships/hyperlink" Target="https://pbs.twimg.com/media/DyBzbjhVYAEvBN4.jpg" TargetMode="External" /><Relationship Id="rId1287" Type="http://schemas.openxmlformats.org/officeDocument/2006/relationships/hyperlink" Target="https://pbs.twimg.com/media/Dygp3JgVsAAg8rt.jpg" TargetMode="External" /><Relationship Id="rId1288" Type="http://schemas.openxmlformats.org/officeDocument/2006/relationships/hyperlink" Target="https://pbs.twimg.com/media/Dyl-kB6U8AACqE8.jpg" TargetMode="External" /><Relationship Id="rId1289" Type="http://schemas.openxmlformats.org/officeDocument/2006/relationships/hyperlink" Target="https://pbs.twimg.com/media/Dxb9ZgBUYAQi5mD.jpg" TargetMode="External" /><Relationship Id="rId1290" Type="http://schemas.openxmlformats.org/officeDocument/2006/relationships/hyperlink" Target="https://pbs.twimg.com/media/DxTwPJrUUAAIx9P.jpg" TargetMode="External" /><Relationship Id="rId1291" Type="http://schemas.openxmlformats.org/officeDocument/2006/relationships/hyperlink" Target="https://pbs.twimg.com/media/Dxl9Xz2U8AAya3x.jpg" TargetMode="External" /><Relationship Id="rId1292" Type="http://schemas.openxmlformats.org/officeDocument/2006/relationships/hyperlink" Target="https://pbs.twimg.com/media/DydS9-NUYAEFsD2.jpg" TargetMode="External" /><Relationship Id="rId1293" Type="http://schemas.openxmlformats.org/officeDocument/2006/relationships/hyperlink" Target="https://pbs.twimg.com/media/Dw_jTtgUUAAmVhd.jpg" TargetMode="External" /><Relationship Id="rId1294" Type="http://schemas.openxmlformats.org/officeDocument/2006/relationships/hyperlink" Target="https://pbs.twimg.com/media/DxhTr22VAAITd8X.jpg" TargetMode="External" /><Relationship Id="rId1295" Type="http://schemas.openxmlformats.org/officeDocument/2006/relationships/hyperlink" Target="https://pbs.twimg.com/media/Dx11CteV4AA6lU0.jpg" TargetMode="External" /><Relationship Id="rId1296" Type="http://schemas.openxmlformats.org/officeDocument/2006/relationships/hyperlink" Target="https://pbs.twimg.com/media/Dx2N7u9UUAA4U06.jpg" TargetMode="External" /><Relationship Id="rId1297" Type="http://schemas.openxmlformats.org/officeDocument/2006/relationships/hyperlink" Target="https://pbs.twimg.com/media/Dx26Y0XUYAAO_8u.jpg" TargetMode="External" /><Relationship Id="rId1298" Type="http://schemas.openxmlformats.org/officeDocument/2006/relationships/hyperlink" Target="https://pbs.twimg.com/media/DyBAVyGUYAAyjHR.jpg" TargetMode="External" /><Relationship Id="rId1299" Type="http://schemas.openxmlformats.org/officeDocument/2006/relationships/hyperlink" Target="https://pbs.twimg.com/media/DyGpayPUYAADGzG.jpg" TargetMode="External" /><Relationship Id="rId1300" Type="http://schemas.openxmlformats.org/officeDocument/2006/relationships/hyperlink" Target="https://pbs.twimg.com/media/DyKAnRnUUAAIkpN.jpg" TargetMode="External" /><Relationship Id="rId1301" Type="http://schemas.openxmlformats.org/officeDocument/2006/relationships/hyperlink" Target="https://pbs.twimg.com/media/DyhPo7jUwAAMlbA.jpg" TargetMode="External" /><Relationship Id="rId1302" Type="http://schemas.openxmlformats.org/officeDocument/2006/relationships/hyperlink" Target="https://pbs.twimg.com/media/DymVkefUYAAF6wz.jpg" TargetMode="External" /><Relationship Id="rId1303" Type="http://schemas.openxmlformats.org/officeDocument/2006/relationships/hyperlink" Target="https://pbs.twimg.com/media/DyguQsuV4AAfRqI.jpg" TargetMode="External" /><Relationship Id="rId1304" Type="http://schemas.openxmlformats.org/officeDocument/2006/relationships/hyperlink" Target="https://pbs.twimg.com/media/DxDah5bU8AAiCw6.jpg" TargetMode="External" /><Relationship Id="rId1305" Type="http://schemas.openxmlformats.org/officeDocument/2006/relationships/hyperlink" Target="https://pbs.twimg.com/media/DwHXzFTU8AAEjxP.jpg" TargetMode="External" /><Relationship Id="rId1306" Type="http://schemas.openxmlformats.org/officeDocument/2006/relationships/hyperlink" Target="https://pbs.twimg.com/media/DydxTUOU8AE1coB.jpg" TargetMode="External" /><Relationship Id="rId1307" Type="http://schemas.openxmlformats.org/officeDocument/2006/relationships/hyperlink" Target="https://pbs.twimg.com/media/DxOO69OVsAAhfdx.jpg" TargetMode="External" /><Relationship Id="rId1308" Type="http://schemas.openxmlformats.org/officeDocument/2006/relationships/hyperlink" Target="https://pbs.twimg.com/media/DxXmqs6V4AAkuvK.jpg" TargetMode="External" /><Relationship Id="rId1309" Type="http://schemas.openxmlformats.org/officeDocument/2006/relationships/hyperlink" Target="https://pbs.twimg.com/media/DxdYkVJU0AE_0So.jpg" TargetMode="External" /><Relationship Id="rId1310" Type="http://schemas.openxmlformats.org/officeDocument/2006/relationships/hyperlink" Target="https://pbs.twimg.com/media/Dxnj_SgV4AAJ7k1.jpg" TargetMode="External" /><Relationship Id="rId1311" Type="http://schemas.openxmlformats.org/officeDocument/2006/relationships/hyperlink" Target="https://pbs.twimg.com/media/DxtdBySVAAAEP4-.jpg" TargetMode="External" /><Relationship Id="rId1312" Type="http://schemas.openxmlformats.org/officeDocument/2006/relationships/hyperlink" Target="https://pbs.twimg.com/media/Dx14A-YU8AEovLc.jpg" TargetMode="External" /><Relationship Id="rId1313" Type="http://schemas.openxmlformats.org/officeDocument/2006/relationships/hyperlink" Target="https://pbs.twimg.com/media/Dx2_rqDVAAExUFV.jpg" TargetMode="External" /><Relationship Id="rId1314" Type="http://schemas.openxmlformats.org/officeDocument/2006/relationships/hyperlink" Target="https://pbs.twimg.com/media/DygqRCxVsAEti7y.jpg" TargetMode="External" /><Relationship Id="rId1315" Type="http://schemas.openxmlformats.org/officeDocument/2006/relationships/hyperlink" Target="https://pbs.twimg.com/media/Dygus2KVsAAHbHf.jpg" TargetMode="External" /><Relationship Id="rId1316" Type="http://schemas.openxmlformats.org/officeDocument/2006/relationships/hyperlink" Target="https://pbs.twimg.com/media/Dxdn60sU8AAoYyJ.jpg" TargetMode="External" /><Relationship Id="rId1317" Type="http://schemas.openxmlformats.org/officeDocument/2006/relationships/hyperlink" Target="https://pbs.twimg.com/media/DxVhuX7V4AESvah.jpg" TargetMode="External" /><Relationship Id="rId1318" Type="http://schemas.openxmlformats.org/officeDocument/2006/relationships/hyperlink" Target="https://pbs.twimg.com/media/DyiCFUaUcAAEteH.jpg" TargetMode="External" /><Relationship Id="rId1319" Type="http://schemas.openxmlformats.org/officeDocument/2006/relationships/hyperlink" Target="https://pbs.twimg.com/media/DyjimkgUcAA94Bb.jpg" TargetMode="External" /><Relationship Id="rId1320" Type="http://schemas.openxmlformats.org/officeDocument/2006/relationships/hyperlink" Target="https://pbs.twimg.com/media/DxFLLFrU8AEPu25.jpg" TargetMode="External" /><Relationship Id="rId1321" Type="http://schemas.openxmlformats.org/officeDocument/2006/relationships/hyperlink" Target="https://pbs.twimg.com/media/DxXGXBYUwAA1t4g.jpg" TargetMode="External" /><Relationship Id="rId1322" Type="http://schemas.openxmlformats.org/officeDocument/2006/relationships/hyperlink" Target="https://pbs.twimg.com/media/DxXXu6kUcAEmNI2.jpg" TargetMode="External" /><Relationship Id="rId1323" Type="http://schemas.openxmlformats.org/officeDocument/2006/relationships/hyperlink" Target="https://pbs.twimg.com/media/DxciksqUwAAt3S7.jpg" TargetMode="External" /><Relationship Id="rId1324" Type="http://schemas.openxmlformats.org/officeDocument/2006/relationships/hyperlink" Target="https://pbs.twimg.com/media/DxiNNDpUwAItgF_.jpg" TargetMode="External" /><Relationship Id="rId1325" Type="http://schemas.openxmlformats.org/officeDocument/2006/relationships/hyperlink" Target="https://pbs.twimg.com/media/DxtNEBUUwAEQokh.jpg" TargetMode="External" /><Relationship Id="rId1326" Type="http://schemas.openxmlformats.org/officeDocument/2006/relationships/hyperlink" Target="https://pbs.twimg.com/media/Dx2c2e1U0AMLNA4.jpg" TargetMode="External" /><Relationship Id="rId1327" Type="http://schemas.openxmlformats.org/officeDocument/2006/relationships/hyperlink" Target="https://pbs.twimg.com/media/DyFwnN-UcAAarI4.jpg" TargetMode="External" /><Relationship Id="rId1328" Type="http://schemas.openxmlformats.org/officeDocument/2006/relationships/hyperlink" Target="https://pbs.twimg.com/media/DyKf27WUwAE9T2K.jpg" TargetMode="External" /><Relationship Id="rId1329" Type="http://schemas.openxmlformats.org/officeDocument/2006/relationships/hyperlink" Target="https://pbs.twimg.com/media/DyMeHJOV4AAHbbc.jpg" TargetMode="External" /><Relationship Id="rId1330" Type="http://schemas.openxmlformats.org/officeDocument/2006/relationships/hyperlink" Target="https://pbs.twimg.com/media/DyQAhoCVAAA64pA.jpg" TargetMode="External" /><Relationship Id="rId1331" Type="http://schemas.openxmlformats.org/officeDocument/2006/relationships/hyperlink" Target="https://pbs.twimg.com/media/DyazBwQV4AExRab.jpg" TargetMode="External" /><Relationship Id="rId1332" Type="http://schemas.openxmlformats.org/officeDocument/2006/relationships/hyperlink" Target="https://pbs.twimg.com/media/Dyblvd8VAAA2B7G.jpg" TargetMode="External" /><Relationship Id="rId1333" Type="http://schemas.openxmlformats.org/officeDocument/2006/relationships/hyperlink" Target="https://pbs.twimg.com/media/DyhJr5KUwAAIVcJ.jpg" TargetMode="External" /><Relationship Id="rId1334" Type="http://schemas.openxmlformats.org/officeDocument/2006/relationships/hyperlink" Target="https://pbs.twimg.com/media/DxUYPm5VYAAjMP2.jpg" TargetMode="External" /><Relationship Id="rId1335" Type="http://schemas.openxmlformats.org/officeDocument/2006/relationships/hyperlink" Target="https://pbs.twimg.com/media/DyZsYF8UYAEeCDY.jpg" TargetMode="External" /><Relationship Id="rId1336" Type="http://schemas.openxmlformats.org/officeDocument/2006/relationships/hyperlink" Target="https://pbs.twimg.com/media/DyfoC3WU0AAP4AW.jpg" TargetMode="External" /><Relationship Id="rId1337" Type="http://schemas.openxmlformats.org/officeDocument/2006/relationships/hyperlink" Target="https://pbs.twimg.com/media/DyjhkXMUcAEfpc-.jpg" TargetMode="External" /><Relationship Id="rId1338" Type="http://schemas.openxmlformats.org/officeDocument/2006/relationships/hyperlink" Target="https://pbs.twimg.com/media/DxFQ-gMVsAAhYBF.jpg" TargetMode="External" /><Relationship Id="rId1339" Type="http://schemas.openxmlformats.org/officeDocument/2006/relationships/hyperlink" Target="https://pbs.twimg.com/media/DypGYSkUwAAntFH.jpg" TargetMode="External" /><Relationship Id="rId1340" Type="http://schemas.openxmlformats.org/officeDocument/2006/relationships/hyperlink" Target="https://pbs.twimg.com/media/DxD7glYV4AALy1o.jpg" TargetMode="External" /><Relationship Id="rId1341" Type="http://schemas.openxmlformats.org/officeDocument/2006/relationships/hyperlink" Target="https://pbs.twimg.com/media/DxXVyY4V4AEidi6.jpg" TargetMode="External" /><Relationship Id="rId1342" Type="http://schemas.openxmlformats.org/officeDocument/2006/relationships/hyperlink" Target="https://pbs.twimg.com/media/DxprEKTU8AECPJV.jpg" TargetMode="External" /><Relationship Id="rId1343" Type="http://schemas.openxmlformats.org/officeDocument/2006/relationships/hyperlink" Target="https://pbs.twimg.com/media/Dxt-XdiU8AACLUn.jpg" TargetMode="External" /><Relationship Id="rId1344" Type="http://schemas.openxmlformats.org/officeDocument/2006/relationships/hyperlink" Target="https://pbs.twimg.com/media/DxyakXYUcAIul4m.jpg" TargetMode="External" /><Relationship Id="rId1345" Type="http://schemas.openxmlformats.org/officeDocument/2006/relationships/hyperlink" Target="https://pbs.twimg.com/media/Dx2r3kyV4AApzJW.jpg" TargetMode="External" /><Relationship Id="rId1346" Type="http://schemas.openxmlformats.org/officeDocument/2006/relationships/hyperlink" Target="https://pbs.twimg.com/media/DyCy9AUUcAEVZY4.jpg" TargetMode="External" /><Relationship Id="rId1347" Type="http://schemas.openxmlformats.org/officeDocument/2006/relationships/hyperlink" Target="https://pbs.twimg.com/media/DyJklrxUYAElat0.jpg" TargetMode="External" /><Relationship Id="rId1348" Type="http://schemas.openxmlformats.org/officeDocument/2006/relationships/hyperlink" Target="https://pbs.twimg.com/media/DyWrFXZUUAAWq0e.jpg" TargetMode="External" /><Relationship Id="rId1349" Type="http://schemas.openxmlformats.org/officeDocument/2006/relationships/hyperlink" Target="https://pbs.twimg.com/media/DyaeONLV4AI0K8Y.jpg" TargetMode="External" /><Relationship Id="rId1350" Type="http://schemas.openxmlformats.org/officeDocument/2006/relationships/hyperlink" Target="https://pbs.twimg.com/media/DyhVk11U8AAF4pn.jpg" TargetMode="External" /><Relationship Id="rId1351" Type="http://schemas.openxmlformats.org/officeDocument/2006/relationships/hyperlink" Target="https://pbs.twimg.com/media/DylSYSmUUAENvUJ.jpg" TargetMode="External" /><Relationship Id="rId1352" Type="http://schemas.openxmlformats.org/officeDocument/2006/relationships/hyperlink" Target="https://pbs.twimg.com/media/Dyqx2dRUYAARM3h.jpg" TargetMode="External" /><Relationship Id="rId1353" Type="http://schemas.openxmlformats.org/officeDocument/2006/relationships/hyperlink" Target="https://pbs.twimg.com/media/Dyq6eaQU8AAjrc_.jpg" TargetMode="External" /><Relationship Id="rId1354" Type="http://schemas.openxmlformats.org/officeDocument/2006/relationships/hyperlink" Target="https://pbs.twimg.com/media/DyolwHQVsAc4O83.jpg" TargetMode="External" /><Relationship Id="rId1355" Type="http://schemas.openxmlformats.org/officeDocument/2006/relationships/hyperlink" Target="https://pbs.twimg.com/media/Dxsl6VwVsAEkDEY.jpg" TargetMode="External" /><Relationship Id="rId1356" Type="http://schemas.openxmlformats.org/officeDocument/2006/relationships/hyperlink" Target="https://pbs.twimg.com/media/Dxs0x27UUAAP-kN.jpg" TargetMode="External" /><Relationship Id="rId1357" Type="http://schemas.openxmlformats.org/officeDocument/2006/relationships/hyperlink" Target="https://pbs.twimg.com/media/DyoFKkYVAAIF2kT.jpg" TargetMode="External" /><Relationship Id="rId1358" Type="http://schemas.openxmlformats.org/officeDocument/2006/relationships/hyperlink" Target="https://pbs.twimg.com/media/DxYghI8V4AAimgG.jpg" TargetMode="External" /><Relationship Id="rId1359" Type="http://schemas.openxmlformats.org/officeDocument/2006/relationships/hyperlink" Target="https://pbs.twimg.com/media/Dxc7Z7HVAAch8tI.jpg" TargetMode="External" /><Relationship Id="rId1360" Type="http://schemas.openxmlformats.org/officeDocument/2006/relationships/hyperlink" Target="https://pbs.twimg.com/media/DxogypqUYAAbWEM.jpg" TargetMode="External" /><Relationship Id="rId1361" Type="http://schemas.openxmlformats.org/officeDocument/2006/relationships/hyperlink" Target="https://pbs.twimg.com/media/DxroHAhUYAIRrt-.jpg" TargetMode="External" /><Relationship Id="rId1362" Type="http://schemas.openxmlformats.org/officeDocument/2006/relationships/hyperlink" Target="https://pbs.twimg.com/media/Dxsnq0VUUAA6L5B.jpg" TargetMode="External" /><Relationship Id="rId1363" Type="http://schemas.openxmlformats.org/officeDocument/2006/relationships/hyperlink" Target="https://pbs.twimg.com/media/DyBshfuVsAAP_2p.jpg" TargetMode="External" /><Relationship Id="rId1364" Type="http://schemas.openxmlformats.org/officeDocument/2006/relationships/hyperlink" Target="https://pbs.twimg.com/media/DyGaQeKUUAAGp-6.jpg" TargetMode="External" /><Relationship Id="rId1365" Type="http://schemas.openxmlformats.org/officeDocument/2006/relationships/hyperlink" Target="https://pbs.twimg.com/media/DyXEBmrU0AAkQNG.jpg" TargetMode="External" /><Relationship Id="rId1366" Type="http://schemas.openxmlformats.org/officeDocument/2006/relationships/hyperlink" Target="https://pbs.twimg.com/media/DxBZ5rsUwAA_Rnk.jpg" TargetMode="External" /><Relationship Id="rId1367" Type="http://schemas.openxmlformats.org/officeDocument/2006/relationships/hyperlink" Target="https://pbs.twimg.com/media/DxWQYWeVsAEG-a7.jpg" TargetMode="External" /><Relationship Id="rId1368" Type="http://schemas.openxmlformats.org/officeDocument/2006/relationships/hyperlink" Target="https://pbs.twimg.com/media/DyZqlnYVsAAH5bv.jpg" TargetMode="External" /><Relationship Id="rId1369" Type="http://schemas.openxmlformats.org/officeDocument/2006/relationships/hyperlink" Target="https://pbs.twimg.com/media/DyfqXwYVAAA5nRv.jpg" TargetMode="External" /><Relationship Id="rId1370" Type="http://schemas.openxmlformats.org/officeDocument/2006/relationships/hyperlink" Target="https://pbs.twimg.com/media/DxXKeazUUAEj6OX.jpg" TargetMode="External" /><Relationship Id="rId1371" Type="http://schemas.openxmlformats.org/officeDocument/2006/relationships/hyperlink" Target="https://pbs.twimg.com/media/DxX7dTtUUAAPxbg.jpg" TargetMode="External" /><Relationship Id="rId1372" Type="http://schemas.openxmlformats.org/officeDocument/2006/relationships/hyperlink" Target="https://pbs.twimg.com/media/Dxnl6r-UUAAV8RA.jpg" TargetMode="External" /><Relationship Id="rId1373" Type="http://schemas.openxmlformats.org/officeDocument/2006/relationships/hyperlink" Target="https://pbs.twimg.com/media/Dx2OuRTVYAEpORR.jpg" TargetMode="External" /><Relationship Id="rId1374" Type="http://schemas.openxmlformats.org/officeDocument/2006/relationships/hyperlink" Target="https://pbs.twimg.com/media/Dx2YzjSUcAUMU3X.jpg" TargetMode="External" /><Relationship Id="rId1375" Type="http://schemas.openxmlformats.org/officeDocument/2006/relationships/hyperlink" Target="https://pbs.twimg.com/media/DyAKj_cVYAEB3wM.jpg" TargetMode="External" /><Relationship Id="rId1376" Type="http://schemas.openxmlformats.org/officeDocument/2006/relationships/hyperlink" Target="https://pbs.twimg.com/media/DyHXe37V4AAJ1l8.jpg" TargetMode="External" /><Relationship Id="rId1377" Type="http://schemas.openxmlformats.org/officeDocument/2006/relationships/hyperlink" Target="https://pbs.twimg.com/media/DyLJ7JVU0AEdeeo.jpg" TargetMode="External" /><Relationship Id="rId1378" Type="http://schemas.openxmlformats.org/officeDocument/2006/relationships/hyperlink" Target="https://pbs.twimg.com/media/DyLi_xeUYAAWtjn.jpg" TargetMode="External" /><Relationship Id="rId1379" Type="http://schemas.openxmlformats.org/officeDocument/2006/relationships/hyperlink" Target="https://pbs.twimg.com/media/DyhWX0XUwAEj90d.jpg" TargetMode="External" /><Relationship Id="rId1380" Type="http://schemas.openxmlformats.org/officeDocument/2006/relationships/hyperlink" Target="https://pbs.twimg.com/media/DyqjgZpVsAE_ynW.jpg" TargetMode="External" /><Relationship Id="rId1381" Type="http://schemas.openxmlformats.org/officeDocument/2006/relationships/hyperlink" Target="https://pbs.twimg.com/media/Dyjmjx4UYAAeFuI.jpg" TargetMode="External" /><Relationship Id="rId1382" Type="http://schemas.openxmlformats.org/officeDocument/2006/relationships/hyperlink" Target="https://pbs.twimg.com/media/DypDvb6VAAAwTI9.jpg" TargetMode="External" /><Relationship Id="rId1383" Type="http://schemas.openxmlformats.org/officeDocument/2006/relationships/hyperlink" Target="https://pbs.twimg.com/media/DxJdyYOUwAAGhpy.jpg" TargetMode="External" /><Relationship Id="rId1384" Type="http://schemas.openxmlformats.org/officeDocument/2006/relationships/hyperlink" Target="https://pbs.twimg.com/media/DxXi1_QU0AEA316.jpg" TargetMode="External" /><Relationship Id="rId1385" Type="http://schemas.openxmlformats.org/officeDocument/2006/relationships/hyperlink" Target="https://pbs.twimg.com/media/Dxcc_prVYAAC5jJ.jpg" TargetMode="External" /><Relationship Id="rId1386" Type="http://schemas.openxmlformats.org/officeDocument/2006/relationships/hyperlink" Target="https://pbs.twimg.com/media/Dxc5gtdVsAAnIQ6.jpg" TargetMode="External" /><Relationship Id="rId1387" Type="http://schemas.openxmlformats.org/officeDocument/2006/relationships/hyperlink" Target="https://pbs.twimg.com/media/Dxhz5vuU8AAcqzu.jpg" TargetMode="External" /><Relationship Id="rId1388" Type="http://schemas.openxmlformats.org/officeDocument/2006/relationships/hyperlink" Target="https://pbs.twimg.com/media/DxtcOeCVYAEyX5Z.jpg" TargetMode="External" /><Relationship Id="rId1389" Type="http://schemas.openxmlformats.org/officeDocument/2006/relationships/hyperlink" Target="https://pbs.twimg.com/media/Dxt9NpgUYAADSOM.jpg" TargetMode="External" /><Relationship Id="rId1390" Type="http://schemas.openxmlformats.org/officeDocument/2006/relationships/hyperlink" Target="https://pbs.twimg.com/media/DxwjbfBVsAAwCeI.jpg" TargetMode="External" /><Relationship Id="rId1391" Type="http://schemas.openxmlformats.org/officeDocument/2006/relationships/hyperlink" Target="https://pbs.twimg.com/media/Dx7D-AsUcAE1egD.jpg" TargetMode="External" /><Relationship Id="rId1392" Type="http://schemas.openxmlformats.org/officeDocument/2006/relationships/hyperlink" Target="https://pbs.twimg.com/media/DyAkKMkU8AEo0lk.jpg" TargetMode="External" /><Relationship Id="rId1393" Type="http://schemas.openxmlformats.org/officeDocument/2006/relationships/hyperlink" Target="https://pbs.twimg.com/media/DyAy2C2UwAI_Lfp.jpg" TargetMode="External" /><Relationship Id="rId1394" Type="http://schemas.openxmlformats.org/officeDocument/2006/relationships/hyperlink" Target="https://pbs.twimg.com/media/DyBquuyUUAA2Ev_.jpg" TargetMode="External" /><Relationship Id="rId1395" Type="http://schemas.openxmlformats.org/officeDocument/2006/relationships/hyperlink" Target="https://pbs.twimg.com/media/DyDJV09UcAAqY5l.jpg" TargetMode="External" /><Relationship Id="rId1396" Type="http://schemas.openxmlformats.org/officeDocument/2006/relationships/hyperlink" Target="https://pbs.twimg.com/media/DyWPtqaVsAA0mmO.jpg" TargetMode="External" /><Relationship Id="rId1397" Type="http://schemas.openxmlformats.org/officeDocument/2006/relationships/hyperlink" Target="https://pbs.twimg.com/media/DygnPKPVYAAADqW.jpg" TargetMode="External" /><Relationship Id="rId1398" Type="http://schemas.openxmlformats.org/officeDocument/2006/relationships/hyperlink" Target="https://pbs.twimg.com/media/DxWC2JpVsAI4RQ5.jpg" TargetMode="External" /><Relationship Id="rId1399" Type="http://schemas.openxmlformats.org/officeDocument/2006/relationships/hyperlink" Target="https://pbs.twimg.com/media/Dye6N7dU0AA6cjH.jpg" TargetMode="External" /><Relationship Id="rId1400" Type="http://schemas.openxmlformats.org/officeDocument/2006/relationships/hyperlink" Target="https://pbs.twimg.com/media/DxXUc9GUcAAmiCh.jpg" TargetMode="External" /><Relationship Id="rId1401" Type="http://schemas.openxmlformats.org/officeDocument/2006/relationships/hyperlink" Target="https://pbs.twimg.com/media/DxcCkalU0AAl4E7.jpg" TargetMode="External" /><Relationship Id="rId1402" Type="http://schemas.openxmlformats.org/officeDocument/2006/relationships/hyperlink" Target="https://pbs.twimg.com/media/DxinTs3UcAAijXF.jpg" TargetMode="External" /><Relationship Id="rId1403" Type="http://schemas.openxmlformats.org/officeDocument/2006/relationships/hyperlink" Target="https://pbs.twimg.com/media/Dx2oGH_UwAA-A3b.jpg" TargetMode="External" /><Relationship Id="rId1404" Type="http://schemas.openxmlformats.org/officeDocument/2006/relationships/hyperlink" Target="https://pbs.twimg.com/media/DyFNfT2U0AE3SyL.jpg" TargetMode="External" /><Relationship Id="rId1405" Type="http://schemas.openxmlformats.org/officeDocument/2006/relationships/hyperlink" Target="https://pbs.twimg.com/media/DyQ4h2wUcAEh8id.jpg" TargetMode="External" /><Relationship Id="rId1406" Type="http://schemas.openxmlformats.org/officeDocument/2006/relationships/hyperlink" Target="https://pbs.twimg.com/media/DxVEayBUYAE9v63.jpg" TargetMode="External" /><Relationship Id="rId1407" Type="http://schemas.openxmlformats.org/officeDocument/2006/relationships/hyperlink" Target="https://pbs.twimg.com/media/DxJlHe0V4AAdlhy.jpg" TargetMode="External" /><Relationship Id="rId1408" Type="http://schemas.openxmlformats.org/officeDocument/2006/relationships/hyperlink" Target="https://pbs.twimg.com/media/DxXjLxEUUAIeWBS.jpg" TargetMode="External" /><Relationship Id="rId1409" Type="http://schemas.openxmlformats.org/officeDocument/2006/relationships/hyperlink" Target="https://pbs.twimg.com/media/DxYby4nV4AAsYwc.jpg" TargetMode="External" /><Relationship Id="rId1410" Type="http://schemas.openxmlformats.org/officeDocument/2006/relationships/hyperlink" Target="https://pbs.twimg.com/media/DxiyMT_V4AA5Gq6.jpg" TargetMode="External" /><Relationship Id="rId1411" Type="http://schemas.openxmlformats.org/officeDocument/2006/relationships/hyperlink" Target="https://pbs.twimg.com/media/Dx2RDeiUYAAGuFG.jpg" TargetMode="External" /><Relationship Id="rId1412" Type="http://schemas.openxmlformats.org/officeDocument/2006/relationships/hyperlink" Target="https://pbs.twimg.com/media/Dx2buMRUYAAO59H.jpg" TargetMode="External" /><Relationship Id="rId1413" Type="http://schemas.openxmlformats.org/officeDocument/2006/relationships/hyperlink" Target="https://pbs.twimg.com/media/Dx2uTE2VsAAHNdg.jpg" TargetMode="External" /><Relationship Id="rId1414" Type="http://schemas.openxmlformats.org/officeDocument/2006/relationships/hyperlink" Target="https://pbs.twimg.com/media/Dx_6KCJUUAAJ7ry.jpg" TargetMode="External" /><Relationship Id="rId1415" Type="http://schemas.openxmlformats.org/officeDocument/2006/relationships/hyperlink" Target="https://pbs.twimg.com/media/DyG_AvEV4AAi_dW.jpg" TargetMode="External" /><Relationship Id="rId1416" Type="http://schemas.openxmlformats.org/officeDocument/2006/relationships/hyperlink" Target="https://pbs.twimg.com/media/DyJ8_1CVAAA2e_1.jpg" TargetMode="External" /><Relationship Id="rId1417" Type="http://schemas.openxmlformats.org/officeDocument/2006/relationships/hyperlink" Target="https://pbs.twimg.com/media/DyKbBdXVYAI9Ter.jpg" TargetMode="External" /><Relationship Id="rId1418" Type="http://schemas.openxmlformats.org/officeDocument/2006/relationships/hyperlink" Target="https://pbs.twimg.com/media/DyQBZlJU0AApEfb.jpg" TargetMode="External" /><Relationship Id="rId1419" Type="http://schemas.openxmlformats.org/officeDocument/2006/relationships/hyperlink" Target="https://pbs.twimg.com/media/DyQqyaPU8AAw92p.jpg" TargetMode="External" /><Relationship Id="rId1420" Type="http://schemas.openxmlformats.org/officeDocument/2006/relationships/hyperlink" Target="https://pbs.twimg.com/media/DyWq67GV4AEATE_.jpg" TargetMode="External" /><Relationship Id="rId1421" Type="http://schemas.openxmlformats.org/officeDocument/2006/relationships/hyperlink" Target="https://pbs.twimg.com/media/DymP3p1UcAA3_Aa.jpg" TargetMode="External" /><Relationship Id="rId1422" Type="http://schemas.openxmlformats.org/officeDocument/2006/relationships/hyperlink" Target="https://pbs.twimg.com/media/DyqwmdEUcAAtv0D.jpg" TargetMode="External" /><Relationship Id="rId1423" Type="http://schemas.openxmlformats.org/officeDocument/2006/relationships/hyperlink" Target="https://pbs.twimg.com/media/DxSpAC3UYAAO21K.jpg" TargetMode="External" /><Relationship Id="rId1424" Type="http://schemas.openxmlformats.org/officeDocument/2006/relationships/hyperlink" Target="https://pbs.twimg.com/media/Dxl8hVqVAAEp8z8.jpg" TargetMode="External" /><Relationship Id="rId1425" Type="http://schemas.openxmlformats.org/officeDocument/2006/relationships/hyperlink" Target="https://pbs.twimg.com/media/DwEQr2uVAAEe7tV.jpg" TargetMode="External" /><Relationship Id="rId1426" Type="http://schemas.openxmlformats.org/officeDocument/2006/relationships/hyperlink" Target="https://pbs.twimg.com/media/Dye7EwcUwAcwkBT.jpg" TargetMode="External" /><Relationship Id="rId1427" Type="http://schemas.openxmlformats.org/officeDocument/2006/relationships/hyperlink" Target="https://pbs.twimg.com/media/Dydi_w5UYAAEDcs.jpg" TargetMode="External" /><Relationship Id="rId1428" Type="http://schemas.openxmlformats.org/officeDocument/2006/relationships/hyperlink" Target="https://pbs.twimg.com/media/DxOLfTAUYAIwsrZ.jpg" TargetMode="External" /><Relationship Id="rId1429" Type="http://schemas.openxmlformats.org/officeDocument/2006/relationships/hyperlink" Target="https://pbs.twimg.com/media/DxXECVlU0AEaAcV.jpg" TargetMode="External" /><Relationship Id="rId1430" Type="http://schemas.openxmlformats.org/officeDocument/2006/relationships/hyperlink" Target="https://pbs.twimg.com/media/DxiV-jpU8AE2Elj.jpg" TargetMode="External" /><Relationship Id="rId1431" Type="http://schemas.openxmlformats.org/officeDocument/2006/relationships/hyperlink" Target="https://pbs.twimg.com/media/Dxs1giAVAAAO7PQ.jpg" TargetMode="External" /><Relationship Id="rId1432" Type="http://schemas.openxmlformats.org/officeDocument/2006/relationships/hyperlink" Target="https://pbs.twimg.com/media/Dx1qlthUUAAX2mx.jpg" TargetMode="External" /><Relationship Id="rId1433" Type="http://schemas.openxmlformats.org/officeDocument/2006/relationships/hyperlink" Target="https://pbs.twimg.com/media/DyAfgd7UwAAOrQ5.jpg" TargetMode="External" /><Relationship Id="rId1434" Type="http://schemas.openxmlformats.org/officeDocument/2006/relationships/hyperlink" Target="https://pbs.twimg.com/media/Dye1kQPVAAA3rEA.jpg" TargetMode="External" /><Relationship Id="rId1435" Type="http://schemas.openxmlformats.org/officeDocument/2006/relationships/hyperlink" Target="https://pbs.twimg.com/media/DykVv8lUwAAajCn.jpg" TargetMode="External" /><Relationship Id="rId1436" Type="http://schemas.openxmlformats.org/officeDocument/2006/relationships/hyperlink" Target="https://pbs.twimg.com/media/DxFMMJvU0AAPhxA.jpg" TargetMode="External" /><Relationship Id="rId1437" Type="http://schemas.openxmlformats.org/officeDocument/2006/relationships/hyperlink" Target="https://pbs.twimg.com/media/DxOqawzVYAAu3_Q.jpg" TargetMode="External" /><Relationship Id="rId1438" Type="http://schemas.openxmlformats.org/officeDocument/2006/relationships/hyperlink" Target="https://pbs.twimg.com/media/DxXZaSpUcAIxdxY.jpg" TargetMode="External" /><Relationship Id="rId1439" Type="http://schemas.openxmlformats.org/officeDocument/2006/relationships/hyperlink" Target="https://pbs.twimg.com/media/DxhxERTVYAEJ-Ue.jpg" TargetMode="External" /><Relationship Id="rId1440" Type="http://schemas.openxmlformats.org/officeDocument/2006/relationships/hyperlink" Target="https://pbs.twimg.com/media/DxjUwhUUcAEazaN.jpg" TargetMode="External" /><Relationship Id="rId1441" Type="http://schemas.openxmlformats.org/officeDocument/2006/relationships/hyperlink" Target="https://pbs.twimg.com/media/DxyHQBkUwAAGo5G.jpg" TargetMode="External" /><Relationship Id="rId1442" Type="http://schemas.openxmlformats.org/officeDocument/2006/relationships/hyperlink" Target="https://pbs.twimg.com/media/DyLJeeuVsAADYSs.jpg" TargetMode="External" /><Relationship Id="rId1443" Type="http://schemas.openxmlformats.org/officeDocument/2006/relationships/hyperlink" Target="https://pbs.twimg.com/media/DyQbkR3UcAAooD8.jpg" TargetMode="External" /><Relationship Id="rId1444" Type="http://schemas.openxmlformats.org/officeDocument/2006/relationships/hyperlink" Target="https://pbs.twimg.com/media/DyjLKDRU0AAHlSa.jpg" TargetMode="External" /><Relationship Id="rId1445" Type="http://schemas.openxmlformats.org/officeDocument/2006/relationships/hyperlink" Target="https://pbs.twimg.com/media/DygoIcsU8AEyTLR.jpg" TargetMode="External" /><Relationship Id="rId1446" Type="http://schemas.openxmlformats.org/officeDocument/2006/relationships/hyperlink" Target="https://pbs.twimg.com/media/DwGIZnRU0AENd9h.jpg" TargetMode="External" /><Relationship Id="rId1447" Type="http://schemas.openxmlformats.org/officeDocument/2006/relationships/hyperlink" Target="https://pbs.twimg.com/media/Dx1nAWDU8AM2QXM.jpg" TargetMode="External" /><Relationship Id="rId1448" Type="http://schemas.openxmlformats.org/officeDocument/2006/relationships/hyperlink" Target="https://pbs.twimg.com/media/DyB8T3iUUAEbNPl.jpg" TargetMode="External" /><Relationship Id="rId1449" Type="http://schemas.openxmlformats.org/officeDocument/2006/relationships/hyperlink" Target="https://pbs.twimg.com/media/DyF25joVYAE9J6O.jpg" TargetMode="External" /><Relationship Id="rId1450" Type="http://schemas.openxmlformats.org/officeDocument/2006/relationships/hyperlink" Target="https://pbs.twimg.com/media/DyJkn99V4AAs1Pp.jpg" TargetMode="External" /><Relationship Id="rId1451" Type="http://schemas.openxmlformats.org/officeDocument/2006/relationships/hyperlink" Target="https://pbs.twimg.com/media/DyLnkbvU8AAvlfj.jpg" TargetMode="External" /><Relationship Id="rId1452" Type="http://schemas.openxmlformats.org/officeDocument/2006/relationships/hyperlink" Target="https://pbs.twimg.com/media/DyavVbLV4AAtgFF.jpg" TargetMode="External" /><Relationship Id="rId1453" Type="http://schemas.openxmlformats.org/officeDocument/2006/relationships/hyperlink" Target="https://pbs.twimg.com/media/DxIx3rrV4AA3v8j.jpg" TargetMode="External" /><Relationship Id="rId1454" Type="http://schemas.openxmlformats.org/officeDocument/2006/relationships/hyperlink" Target="https://pbs.twimg.com/media/Dxxry9qVsAAUDEV.jpg" TargetMode="External" /><Relationship Id="rId1455" Type="http://schemas.openxmlformats.org/officeDocument/2006/relationships/hyperlink" Target="https://pbs.twimg.com/media/DyA5xCIUwAkf-YH.jpg" TargetMode="External" /><Relationship Id="rId1456" Type="http://schemas.openxmlformats.org/officeDocument/2006/relationships/comments" Target="../comments1.xml" /><Relationship Id="rId1457" Type="http://schemas.openxmlformats.org/officeDocument/2006/relationships/vmlDrawing" Target="../drawings/vmlDrawing1.vml" /><Relationship Id="rId1458" Type="http://schemas.openxmlformats.org/officeDocument/2006/relationships/table" Target="../tables/table1.xml" /><Relationship Id="rId145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hyperlink" Target="https://scotpublichealth.com/2017/11/06/what-healthcare-workers-can-learn-from-twitter-via-green-spaghetti-junctions/" TargetMode="External" /><Relationship Id="rId2" Type="http://schemas.openxmlformats.org/officeDocument/2006/relationships/hyperlink" Target="https://wordart.com/create" TargetMode="External" /><Relationship Id="rId3" Type="http://schemas.openxmlformats.org/officeDocument/2006/relationships/hyperlink" Target="http://www.paperbackswap.com/Analyzing-Social-Media-Networks-NodeXL/book/0123822297/&amp;_ads=widget&amp;m=referral&amp;c=API" TargetMode="External" /><Relationship Id="rId4" Type="http://schemas.openxmlformats.org/officeDocument/2006/relationships/hyperlink" Target="https://twitter.com/MotorcycleTwitt" TargetMode="External" /><Relationship Id="rId5" Type="http://schemas.openxmlformats.org/officeDocument/2006/relationships/hyperlink" Target="http://nodexlgraphgallery.org/Pages/Graph.aspx?graphID=138241&amp;utm_content=buffer00ebb&amp;utm_medium=social&amp;utm_source=twitter.com&amp;utm_campaign=buffer" TargetMode="External" /><Relationship Id="rId6" Type="http://schemas.openxmlformats.org/officeDocument/2006/relationships/hyperlink" Target="https://nodexlgraphgallery.org/Pages/Graph.aspx?graphID=167051" TargetMode="External" /><Relationship Id="rId7" Type="http://schemas.openxmlformats.org/officeDocument/2006/relationships/hyperlink" Target="https://www.eventbrite.com/e/social-media-digital-humanities-methodsapproaches-for-social-scientists-tickets-55334396670?ref=estw" TargetMode="External" /><Relationship Id="rId8" Type="http://schemas.openxmlformats.org/officeDocument/2006/relationships/hyperlink" Target="https://nodexlgraphgallery.org/Pages/Graph.aspx?graphID=145506" TargetMode="External" /><Relationship Id="rId9" Type="http://schemas.openxmlformats.org/officeDocument/2006/relationships/hyperlink" Target="https://nodexlgraphgallery.org/Pages/Graph.aspx?graphID=145506" TargetMode="External" /><Relationship Id="rId10" Type="http://schemas.openxmlformats.org/officeDocument/2006/relationships/hyperlink" Target="http://www.ebay.com/itm/like/264165216377" TargetMode="External" /><Relationship Id="rId11" Type="http://schemas.openxmlformats.org/officeDocument/2006/relationships/hyperlink" Target="http://www.ebay.com/itm/like/123623007647" TargetMode="External" /><Relationship Id="rId12" Type="http://schemas.openxmlformats.org/officeDocument/2006/relationships/hyperlink" Target="http://www.ebay.com/itm/like/264176978666" TargetMode="External" /><Relationship Id="rId13" Type="http://schemas.openxmlformats.org/officeDocument/2006/relationships/hyperlink" Target="https://nodexlgraphgallery.org/Pages/Graph.aspx?graphID=183151" TargetMode="External" /><Relationship Id="rId14" Type="http://schemas.openxmlformats.org/officeDocument/2006/relationships/hyperlink" Target="https://nodexlgraphgallery.org/Pages/Graph.aspx?graphID=183576" TargetMode="External" /><Relationship Id="rId15" Type="http://schemas.openxmlformats.org/officeDocument/2006/relationships/hyperlink" Target="https://www.forbes.com/sites/samshead/2019/01/20/facebook-backs-university-ai-ethics-institute-with-7-5-million/#4d105fa31508" TargetMode="External" /><Relationship Id="rId16" Type="http://schemas.openxmlformats.org/officeDocument/2006/relationships/hyperlink" Target="https://www.businessinsider.de/best-jobs-in-america-2019-1" TargetMode="External" /><Relationship Id="rId17" Type="http://schemas.openxmlformats.org/officeDocument/2006/relationships/hyperlink" Target="https://www.bbc.com/news/business-46999443" TargetMode="External" /><Relationship Id="rId18" Type="http://schemas.openxmlformats.org/officeDocument/2006/relationships/hyperlink" Target="https://www.searchenginejournal.com/what-is-data-visualization-why-important-seo/288127/" TargetMode="External" /><Relationship Id="rId19" Type="http://schemas.openxmlformats.org/officeDocument/2006/relationships/hyperlink" Target="https://nodexlgraphgallery.org/Pages/Graph.aspx?graphID=151232" TargetMode="External" /><Relationship Id="rId20" Type="http://schemas.openxmlformats.org/officeDocument/2006/relationships/hyperlink" Target="https://nodexlgraphgallery.org/Pages/Graph.aspx?graphID=97459" TargetMode="External" /><Relationship Id="rId21" Type="http://schemas.openxmlformats.org/officeDocument/2006/relationships/hyperlink" Target="https://nodexlgraphgallery.org/Pages/Graph.aspx?graphID=130982" TargetMode="External" /><Relationship Id="rId22" Type="http://schemas.openxmlformats.org/officeDocument/2006/relationships/hyperlink" Target="https://nodexlgraphgallery.org/Pages/Graph.aspx?graphID=130982" TargetMode="External" /><Relationship Id="rId23" Type="http://schemas.openxmlformats.org/officeDocument/2006/relationships/hyperlink" Target="https://nodexlgraphgallery.org/Pages/Graph.aspx?graphID=165004" TargetMode="External" /><Relationship Id="rId24" Type="http://schemas.openxmlformats.org/officeDocument/2006/relationships/hyperlink" Target="https://nodexlgraphgallery.org/Pages/Graph.aspx?graphID=147713" TargetMode="External" /><Relationship Id="rId25" Type="http://schemas.openxmlformats.org/officeDocument/2006/relationships/hyperlink" Target="https://www.pnas.org/content/116/6.cover-expansion" TargetMode="External" /><Relationship Id="rId26" Type="http://schemas.openxmlformats.org/officeDocument/2006/relationships/hyperlink" Target="https://nodexlgraphgallery.org/Pages/Graph.aspx?graphID=145506" TargetMode="External" /><Relationship Id="rId27" Type="http://schemas.openxmlformats.org/officeDocument/2006/relationships/hyperlink" Target="https://nodexlgraphgallery.org/Pages/Graph.aspx?graphID=181428" TargetMode="External" /><Relationship Id="rId28" Type="http://schemas.openxmlformats.org/officeDocument/2006/relationships/hyperlink" Target="https://nodexlgraphgallery.org/Pages/Graph.aspx?graphID=181428" TargetMode="External" /><Relationship Id="rId29" Type="http://schemas.openxmlformats.org/officeDocument/2006/relationships/hyperlink" Target="https://nodexlgraphgallery.org/Pages/Graph.aspx?graphID=181428" TargetMode="External" /><Relationship Id="rId30" Type="http://schemas.openxmlformats.org/officeDocument/2006/relationships/hyperlink" Target="https://nodexlgraphgallery.org/Pages/Graph.aspx?graphID=178768" TargetMode="External" /><Relationship Id="rId31" Type="http://schemas.openxmlformats.org/officeDocument/2006/relationships/hyperlink" Target="https://nodexlgraphgallery.org/Pages/Graph.aspx?graphID=183576" TargetMode="External" /><Relationship Id="rId32" Type="http://schemas.openxmlformats.org/officeDocument/2006/relationships/hyperlink" Target="https://nodexlgraphgallery.org/Pages/Graph.aspx?graphID=185030" TargetMode="External" /><Relationship Id="rId33" Type="http://schemas.openxmlformats.org/officeDocument/2006/relationships/hyperlink" Target="https://nodexlgraphgallery.org/Pages/Graph.aspx?graphID=182779" TargetMode="External" /><Relationship Id="rId34" Type="http://schemas.openxmlformats.org/officeDocument/2006/relationships/hyperlink" Target="https://www.forbes.com/sites/danielmarlin/2018/01/16/millennials-this-is-how-artificial-intelligence-will-impact-your-job-for-better-and-worse/" TargetMode="External" /><Relationship Id="rId35" Type="http://schemas.openxmlformats.org/officeDocument/2006/relationships/hyperlink" Target="https://www.forbes.com/sites/danielmarlin/2018/01/16/millennials-this-is-how-artificial-intelligence-will-impact-your-job-for-better-and-worse/" TargetMode="External" /><Relationship Id="rId36" Type="http://schemas.openxmlformats.org/officeDocument/2006/relationships/hyperlink" Target="https://www.forbes.com/sites/danielmarlin/2018/01/16/millennials-this-is-how-artificial-intelligence-will-impact-your-job-for-better-and-worse/" TargetMode="External" /><Relationship Id="rId37" Type="http://schemas.openxmlformats.org/officeDocument/2006/relationships/hyperlink" Target="https://www.forbes.com/sites/danielmarlin/2018/01/16/millennials-this-is-how-artificial-intelligence-will-impact-your-job-for-better-and-worse/" TargetMode="External" /><Relationship Id="rId38" Type="http://schemas.openxmlformats.org/officeDocument/2006/relationships/hyperlink" Target="https://nodexlgraphgallery.org/Pages/Graph.aspx?graphID=172795" TargetMode="External" /><Relationship Id="rId39" Type="http://schemas.openxmlformats.org/officeDocument/2006/relationships/hyperlink" Target="https://nodexlgraphgallery.org/Pages/Graph.aspx?graphID=123704" TargetMode="External" /><Relationship Id="rId40" Type="http://schemas.openxmlformats.org/officeDocument/2006/relationships/hyperlink" Target="https://nodexlgraphgallery.org/Pages/Graph.aspx?graphID=145506" TargetMode="External" /><Relationship Id="rId41" Type="http://schemas.openxmlformats.org/officeDocument/2006/relationships/hyperlink" Target="https://nodexlgraphgallery.org/Pages/Graph.aspx?graphID=145506" TargetMode="External" /><Relationship Id="rId42" Type="http://schemas.openxmlformats.org/officeDocument/2006/relationships/hyperlink" Target="http://nodexlgraphgallery.org/Pages/Graph.aspx?graphID=138241&amp;utm_content=buffer00ebb&amp;utm_medium=social&amp;utm_source=twitter.com&amp;utm_campaign=buffer" TargetMode="External" /><Relationship Id="rId43" Type="http://schemas.openxmlformats.org/officeDocument/2006/relationships/hyperlink" Target="http://nodexlgraphgallery.org/Pages/Graph.aspx?graphID=138241&amp;utm_content=buffer00ebb&amp;utm_medium=social&amp;utm_source=twitter.com&amp;utm_campaign=buffer" TargetMode="External" /><Relationship Id="rId44" Type="http://schemas.openxmlformats.org/officeDocument/2006/relationships/hyperlink" Target="https://nodexlgraphgallery.org/Pages/InteractiveGraph.aspx?graphID=107078&amp;utm_content=buffer4aa49&amp;utm_medium=social&amp;utm_source=twitter.com&amp;utm_campaign=buffer" TargetMode="External" /><Relationship Id="rId45" Type="http://schemas.openxmlformats.org/officeDocument/2006/relationships/hyperlink" Target="https://scotpublichealth.com/2018/03/13/handing-over-the-reins-crowdsourcing-twitter-data-on-health-campaigns/" TargetMode="External" /><Relationship Id="rId46" Type="http://schemas.openxmlformats.org/officeDocument/2006/relationships/hyperlink" Target="https://nodexlgraphgallery.org/Pages/Graph.aspx?graphID=178049" TargetMode="External" /><Relationship Id="rId47" Type="http://schemas.openxmlformats.org/officeDocument/2006/relationships/hyperlink" Target="https://nodexlgraphgallery.org/Pages/Graph.aspx?graphID=178049" TargetMode="External" /><Relationship Id="rId48" Type="http://schemas.openxmlformats.org/officeDocument/2006/relationships/hyperlink" Target="http://nodexlgraphgallery.org/Pages/Graph.aspx?graphID=138241&amp;utm_content=buffer00ebb&amp;utm_medium=social&amp;utm_source=twitter.com&amp;utm_campaign=buffer" TargetMode="External" /><Relationship Id="rId49" Type="http://schemas.openxmlformats.org/officeDocument/2006/relationships/hyperlink" Target="https://nodexlgraphgallery.org/Pages/Graph.aspx?graphID=138241" TargetMode="External" /><Relationship Id="rId50" Type="http://schemas.openxmlformats.org/officeDocument/2006/relationships/hyperlink" Target="https://nodexlgraphgallery.org/Pages/Graph.aspx?graphID=138241" TargetMode="External" /><Relationship Id="rId51" Type="http://schemas.openxmlformats.org/officeDocument/2006/relationships/hyperlink" Target="http://nodexlgraphgallery.org/Pages/Graph.aspx?graphID=138241&amp;utm_content=buffer00ebb&amp;utm_medium=social&amp;utm_source=twitter.com&amp;utm_campaign=buffer" TargetMode="External" /><Relationship Id="rId52" Type="http://schemas.openxmlformats.org/officeDocument/2006/relationships/hyperlink" Target="https://nodexlgraphgallery.org/Pages/Graph.aspx?graphID=116401" TargetMode="External" /><Relationship Id="rId53" Type="http://schemas.openxmlformats.org/officeDocument/2006/relationships/hyperlink" Target="https://nodexlgraphgallery.org/Pages/Graph.aspx?graphID=145506" TargetMode="External" /><Relationship Id="rId54" Type="http://schemas.openxmlformats.org/officeDocument/2006/relationships/hyperlink" Target="http://nodexlgraphgallery.org/Pages/Graph.aspx?graphID=138241&amp;utm_content=buffer00ebb&amp;utm_medium=social&amp;utm_source=twitter.com&amp;utm_campaign=buffer" TargetMode="External" /><Relationship Id="rId55" Type="http://schemas.openxmlformats.org/officeDocument/2006/relationships/hyperlink" Target="http://nodexlgraphgallery.org/Pages/Graph.aspx?graphID=138241&amp;utm_content=buffer00ebb&amp;utm_medium=social&amp;utm_source=twitter.com&amp;utm_campaign=buffer" TargetMode="External" /><Relationship Id="rId56" Type="http://schemas.openxmlformats.org/officeDocument/2006/relationships/hyperlink" Target="http://nodexlgraphgallery.org/Pages/Graph.aspx?graphID=138241&amp;utm_content=buffer00ebb&amp;utm_medium=social&amp;utm_source=twitter.com&amp;utm_campaign=buffer" TargetMode="External" /><Relationship Id="rId57" Type="http://schemas.openxmlformats.org/officeDocument/2006/relationships/hyperlink" Target="https://nodexlgraphgallery.org/Pages/Graph.aspx?graphID=145506" TargetMode="External" /><Relationship Id="rId58" Type="http://schemas.openxmlformats.org/officeDocument/2006/relationships/hyperlink" Target="http://nodexlgraphgallery.org/Pages/Graph.aspx?graphID=138241&amp;utm_content=buffer00ebb&amp;utm_medium=social&amp;utm_source=twitter.com&amp;utm_campaign=buffer" TargetMode="External" /><Relationship Id="rId59" Type="http://schemas.openxmlformats.org/officeDocument/2006/relationships/hyperlink" Target="https://nodexlgraphgallery.org/Pages/Graph.aspx?graphID=155615" TargetMode="External" /><Relationship Id="rId60" Type="http://schemas.openxmlformats.org/officeDocument/2006/relationships/hyperlink" Target="https://nodexlgraphgallery.org/Pages/Graph.aspx?graphID=124454#headerTopVertices" TargetMode="External" /><Relationship Id="rId61" Type="http://schemas.openxmlformats.org/officeDocument/2006/relationships/hyperlink" Target="https://nodexlgraphgallery.org/Pages/Graph.aspx?graphID=167046" TargetMode="External" /><Relationship Id="rId62" Type="http://schemas.openxmlformats.org/officeDocument/2006/relationships/hyperlink" Target="http://nodexlgraphgallery.org/Pages/Graph.aspx?graphID=138241&amp;utm_content=buffer00ebb&amp;utm_medium=social&amp;utm_source=twitter.com&amp;utm_campaign=buffer" TargetMode="External" /><Relationship Id="rId63" Type="http://schemas.openxmlformats.org/officeDocument/2006/relationships/hyperlink" Target="https://nodexlgraphgallery.org/Pages/Graph.aspx?graphID=138241" TargetMode="External" /><Relationship Id="rId64" Type="http://schemas.openxmlformats.org/officeDocument/2006/relationships/hyperlink" Target="https://nodexlgraphgallery.org/Pages/Graph.aspx?graphID=169420" TargetMode="External" /><Relationship Id="rId65" Type="http://schemas.openxmlformats.org/officeDocument/2006/relationships/hyperlink" Target="http://nodexlgraphgallery.org/Pages/Graph.aspx?graphID=138241&amp;utm_content=buffer00ebb&amp;utm_medium=social&amp;utm_source=twitter.com&amp;utm_campaign=buffer" TargetMode="External" /><Relationship Id="rId66" Type="http://schemas.openxmlformats.org/officeDocument/2006/relationships/hyperlink" Target="http://nodexlgraphgallery.org/Pages/Graph.aspx?graphID=138241&amp;utm_content=buffer00ebb&amp;utm_medium=social&amp;utm_source=twitter.com&amp;utm_campaign=buffer" TargetMode="External" /><Relationship Id="rId67" Type="http://schemas.openxmlformats.org/officeDocument/2006/relationships/hyperlink" Target="https://nodexlgraphgallery.org/Pages/Graph.aspx?graphID=138241" TargetMode="External" /><Relationship Id="rId68" Type="http://schemas.openxmlformats.org/officeDocument/2006/relationships/hyperlink" Target="http://nodexlgraphgallery.org/Pages/Graph.aspx?graphID=138241&amp;utm_content=buffer00ebb&amp;utm_medium=social&amp;utm_source=twitter.com&amp;utm_campaign=buffer" TargetMode="External" /><Relationship Id="rId69" Type="http://schemas.openxmlformats.org/officeDocument/2006/relationships/hyperlink" Target="https://www.nodexlgraphgallery.org/Pages/Registration.aspx" TargetMode="External" /><Relationship Id="rId70" Type="http://schemas.openxmlformats.org/officeDocument/2006/relationships/hyperlink" Target="https://nodexlgraphgallery.org/Pages/Graph.aspx?graphID=183472" TargetMode="External" /><Relationship Id="rId71" Type="http://schemas.openxmlformats.org/officeDocument/2006/relationships/hyperlink" Target="https://pbs.twimg.com/media/DlUDYyYXoAECz6k.jpg" TargetMode="External" /><Relationship Id="rId72" Type="http://schemas.openxmlformats.org/officeDocument/2006/relationships/hyperlink" Target="https://pbs.twimg.com/media/DPdgcMJVAAA-8H3.jpg" TargetMode="External" /><Relationship Id="rId73" Type="http://schemas.openxmlformats.org/officeDocument/2006/relationships/hyperlink" Target="https://pbs.twimg.com/media/DxPQngjU8AAoAnO.jpg" TargetMode="External" /><Relationship Id="rId74" Type="http://schemas.openxmlformats.org/officeDocument/2006/relationships/hyperlink" Target="https://pbs.twimg.com/media/DxPwC9jVYAA8gVH.jpg" TargetMode="External" /><Relationship Id="rId75" Type="http://schemas.openxmlformats.org/officeDocument/2006/relationships/hyperlink" Target="https://pbs.twimg.com/media/DxPwC9jVYAA8gVH.jpg" TargetMode="External" /><Relationship Id="rId76" Type="http://schemas.openxmlformats.org/officeDocument/2006/relationships/hyperlink" Target="https://pbs.twimg.com/media/DxPwC9jVYAA8gVH.jpg" TargetMode="External" /><Relationship Id="rId77" Type="http://schemas.openxmlformats.org/officeDocument/2006/relationships/hyperlink" Target="https://pbs.twimg.com/media/DxYaUTpW0AA5R7P.jpg" TargetMode="External" /><Relationship Id="rId78" Type="http://schemas.openxmlformats.org/officeDocument/2006/relationships/hyperlink" Target="https://pbs.twimg.com/media/Dxa4fCoWkAA9Xiu.jpg" TargetMode="External" /><Relationship Id="rId79" Type="http://schemas.openxmlformats.org/officeDocument/2006/relationships/hyperlink" Target="https://pbs.twimg.com/media/Dxa4fCoWkAA9Xiu.jpg" TargetMode="External" /><Relationship Id="rId80" Type="http://schemas.openxmlformats.org/officeDocument/2006/relationships/hyperlink" Target="https://pbs.twimg.com/media/Dxa4fCoWkAA9Xiu.jpg" TargetMode="External" /><Relationship Id="rId81" Type="http://schemas.openxmlformats.org/officeDocument/2006/relationships/hyperlink" Target="https://pbs.twimg.com/media/Dxa4fCoWkAA9Xiu.jpg" TargetMode="External" /><Relationship Id="rId82" Type="http://schemas.openxmlformats.org/officeDocument/2006/relationships/hyperlink" Target="https://pbs.twimg.com/media/C6k4QiMW0AEdjTp.jpg" TargetMode="External" /><Relationship Id="rId83" Type="http://schemas.openxmlformats.org/officeDocument/2006/relationships/hyperlink" Target="https://pbs.twimg.com/media/C6k4QiMW0AEdjTp.jpg" TargetMode="External" /><Relationship Id="rId84" Type="http://schemas.openxmlformats.org/officeDocument/2006/relationships/hyperlink" Target="https://pbs.twimg.com/media/DxcBB4kUwAUGud9.jpg" TargetMode="External" /><Relationship Id="rId85" Type="http://schemas.openxmlformats.org/officeDocument/2006/relationships/hyperlink" Target="https://pbs.twimg.com/media/DxcNCtLX0AED9Dn.jpg" TargetMode="External" /><Relationship Id="rId86" Type="http://schemas.openxmlformats.org/officeDocument/2006/relationships/hyperlink" Target="https://pbs.twimg.com/media/DxcNM-vWoAAb71u.jpg" TargetMode="External" /><Relationship Id="rId87" Type="http://schemas.openxmlformats.org/officeDocument/2006/relationships/hyperlink" Target="https://pbs.twimg.com/media/DxiYqopWkAYPY03.jpg" TargetMode="External" /><Relationship Id="rId88" Type="http://schemas.openxmlformats.org/officeDocument/2006/relationships/hyperlink" Target="https://pbs.twimg.com/media/Dxy1ws_VsAAa2Wg.jpg" TargetMode="External" /><Relationship Id="rId89" Type="http://schemas.openxmlformats.org/officeDocument/2006/relationships/hyperlink" Target="https://pbs.twimg.com/media/Dx1nAWDU8AM2QXM.jpg" TargetMode="External" /><Relationship Id="rId90" Type="http://schemas.openxmlformats.org/officeDocument/2006/relationships/hyperlink" Target="https://pbs.twimg.com/media/Dx7oBF1V4AAiWyc.jpg" TargetMode="External" /><Relationship Id="rId91" Type="http://schemas.openxmlformats.org/officeDocument/2006/relationships/hyperlink" Target="https://pbs.twimg.com/media/Dw6Z5lYUwAUKNgu.jpg" TargetMode="External" /><Relationship Id="rId92" Type="http://schemas.openxmlformats.org/officeDocument/2006/relationships/hyperlink" Target="https://pbs.twimg.com/media/DndP6aBXsAA825b.jpg" TargetMode="External" /><Relationship Id="rId93" Type="http://schemas.openxmlformats.org/officeDocument/2006/relationships/hyperlink" Target="https://pbs.twimg.com/media/DxrfXwsW0AQxYgG.jpg" TargetMode="External" /><Relationship Id="rId94" Type="http://schemas.openxmlformats.org/officeDocument/2006/relationships/hyperlink" Target="https://pbs.twimg.com/media/DwVWT42WkAEY1V0.jpg" TargetMode="External" /><Relationship Id="rId95" Type="http://schemas.openxmlformats.org/officeDocument/2006/relationships/hyperlink" Target="https://pbs.twimg.com/media/Dyc2NvBUwAAviW1.jpg" TargetMode="External" /><Relationship Id="rId96" Type="http://schemas.openxmlformats.org/officeDocument/2006/relationships/hyperlink" Target="https://pbs.twimg.com/media/DxoLhFJX0AAir-l.jpg" TargetMode="External" /><Relationship Id="rId97" Type="http://schemas.openxmlformats.org/officeDocument/2006/relationships/hyperlink" Target="https://pbs.twimg.com/media/DxoLhFJX0AAir-l.jpg" TargetMode="External" /><Relationship Id="rId98" Type="http://schemas.openxmlformats.org/officeDocument/2006/relationships/hyperlink" Target="https://pbs.twimg.com/media/DyK2--BW0AAsfXo.jpg" TargetMode="External" /><Relationship Id="rId99" Type="http://schemas.openxmlformats.org/officeDocument/2006/relationships/hyperlink" Target="https://pbs.twimg.com/media/DyLXiJqVsAAgdZ4.jpg" TargetMode="External" /><Relationship Id="rId100" Type="http://schemas.openxmlformats.org/officeDocument/2006/relationships/hyperlink" Target="https://pbs.twimg.com/media/DxoLhFJX0AAir-l.jpg" TargetMode="External" /><Relationship Id="rId101" Type="http://schemas.openxmlformats.org/officeDocument/2006/relationships/hyperlink" Target="https://pbs.twimg.com/media/DxwOut5UUAA8Z9a.jpg" TargetMode="External" /><Relationship Id="rId102" Type="http://schemas.openxmlformats.org/officeDocument/2006/relationships/hyperlink" Target="https://pbs.twimg.com/tweet_video_thumb/DxuplR0WoAAzfa5.jpg" TargetMode="External" /><Relationship Id="rId103" Type="http://schemas.openxmlformats.org/officeDocument/2006/relationships/hyperlink" Target="https://pbs.twimg.com/tweet_video_thumb/DxuplR0WoAAzfa5.jpg" TargetMode="External" /><Relationship Id="rId104" Type="http://schemas.openxmlformats.org/officeDocument/2006/relationships/hyperlink" Target="https://pbs.twimg.com/media/Dx20R2JVsAA8Am3.jpg" TargetMode="External" /><Relationship Id="rId105" Type="http://schemas.openxmlformats.org/officeDocument/2006/relationships/hyperlink" Target="https://pbs.twimg.com/media/DySEbB5VAAAGA0S.jpg" TargetMode="External" /><Relationship Id="rId106" Type="http://schemas.openxmlformats.org/officeDocument/2006/relationships/hyperlink" Target="https://pbs.twimg.com/media/Dya3aSqVYAAVphH.jpg" TargetMode="External" /><Relationship Id="rId107" Type="http://schemas.openxmlformats.org/officeDocument/2006/relationships/hyperlink" Target="https://pbs.twimg.com/media/Dx9WGaSUUAAva1n.jpg" TargetMode="External" /><Relationship Id="rId108" Type="http://schemas.openxmlformats.org/officeDocument/2006/relationships/hyperlink" Target="https://pbs.twimg.com/media/DyKeuR_XcAEh5M-.jpg" TargetMode="External" /><Relationship Id="rId109" Type="http://schemas.openxmlformats.org/officeDocument/2006/relationships/hyperlink" Target="https://pbs.twimg.com/media/DyLYZqWWsAADMua.jpg" TargetMode="External" /><Relationship Id="rId110" Type="http://schemas.openxmlformats.org/officeDocument/2006/relationships/hyperlink" Target="https://pbs.twimg.com/media/DxITh5oX0AUab4a.jpg" TargetMode="External" /><Relationship Id="rId111" Type="http://schemas.openxmlformats.org/officeDocument/2006/relationships/hyperlink" Target="https://pbs.twimg.com/media/Dw22h8SXQAELy2H.jpg" TargetMode="External" /><Relationship Id="rId112" Type="http://schemas.openxmlformats.org/officeDocument/2006/relationships/hyperlink" Target="https://pbs.twimg.com/media/DxCP84gUUAABGoJ.jpg" TargetMode="External" /><Relationship Id="rId113" Type="http://schemas.openxmlformats.org/officeDocument/2006/relationships/hyperlink" Target="https://pbs.twimg.com/media/DxnHIMTW0AAt95K.jpg" TargetMode="External" /><Relationship Id="rId114" Type="http://schemas.openxmlformats.org/officeDocument/2006/relationships/hyperlink" Target="https://pbs.twimg.com/media/Dxtiw57W0AAp_HM.jpg" TargetMode="External" /><Relationship Id="rId115" Type="http://schemas.openxmlformats.org/officeDocument/2006/relationships/hyperlink" Target="https://pbs.twimg.com/media/DyG3TroXgAAXM9d.jpg" TargetMode="External" /><Relationship Id="rId116" Type="http://schemas.openxmlformats.org/officeDocument/2006/relationships/hyperlink" Target="https://pbs.twimg.com/media/DylVcZ0WsAADmRK.jpg" TargetMode="External" /><Relationship Id="rId117" Type="http://schemas.openxmlformats.org/officeDocument/2006/relationships/hyperlink" Target="https://pbs.twimg.com/media/DybLyw3UYAEsrm5.jpg" TargetMode="External" /><Relationship Id="rId118" Type="http://schemas.openxmlformats.org/officeDocument/2006/relationships/hyperlink" Target="https://pbs.twimg.com/media/DyQaZIGVYAAYaWu.jpg" TargetMode="External" /><Relationship Id="rId119" Type="http://schemas.openxmlformats.org/officeDocument/2006/relationships/hyperlink" Target="https://pbs.twimg.com/media/DxJOoeYUcAASiNx.jpg" TargetMode="External" /><Relationship Id="rId120" Type="http://schemas.openxmlformats.org/officeDocument/2006/relationships/hyperlink" Target="https://pbs.twimg.com/media/DyVY9y8UcAA11nj.jpg" TargetMode="External" /><Relationship Id="rId121" Type="http://schemas.openxmlformats.org/officeDocument/2006/relationships/hyperlink" Target="https://pbs.twimg.com/media/Dymq5aOUUAE_wQq.jpg" TargetMode="External" /><Relationship Id="rId122" Type="http://schemas.openxmlformats.org/officeDocument/2006/relationships/hyperlink" Target="https://pbs.twimg.com/media/DyqgP8wVYAAm4vr.jpg" TargetMode="External" /><Relationship Id="rId123" Type="http://schemas.openxmlformats.org/officeDocument/2006/relationships/hyperlink" Target="https://pbs.twimg.com/media/DwtGDNWUwAEDTeM.jpg" TargetMode="External" /><Relationship Id="rId124" Type="http://schemas.openxmlformats.org/officeDocument/2006/relationships/hyperlink" Target="https://pbs.twimg.com/media/Dwzh3gkUUAACUWe.jpg" TargetMode="External" /><Relationship Id="rId125" Type="http://schemas.openxmlformats.org/officeDocument/2006/relationships/hyperlink" Target="https://pbs.twimg.com/media/DyeK0unU0AAPVPt.jpg" TargetMode="External" /><Relationship Id="rId126" Type="http://schemas.openxmlformats.org/officeDocument/2006/relationships/hyperlink" Target="https://pbs.twimg.com/media/Dyk-dHwVAAAdqQh.jpg" TargetMode="External" /><Relationship Id="rId127" Type="http://schemas.openxmlformats.org/officeDocument/2006/relationships/hyperlink" Target="https://pbs.twimg.com/media/Dyf_rLEUYAAOdNa.jpg" TargetMode="External" /><Relationship Id="rId128" Type="http://schemas.openxmlformats.org/officeDocument/2006/relationships/hyperlink" Target="https://pbs.twimg.com/media/DxBMzoyVYAAv8xT.jpg" TargetMode="External" /><Relationship Id="rId129" Type="http://schemas.openxmlformats.org/officeDocument/2006/relationships/hyperlink" Target="https://pbs.twimg.com/media/DyfxWLPUUAEtAa5.jpg" TargetMode="External" /><Relationship Id="rId130" Type="http://schemas.openxmlformats.org/officeDocument/2006/relationships/hyperlink" Target="https://pbs.twimg.com/media/DylbcvHWoAAraG1.jpg" TargetMode="External" /><Relationship Id="rId131" Type="http://schemas.openxmlformats.org/officeDocument/2006/relationships/hyperlink" Target="https://pbs.twimg.com/media/DxXmJ_vU0AALlyM.jpg" TargetMode="External" /><Relationship Id="rId132" Type="http://schemas.openxmlformats.org/officeDocument/2006/relationships/hyperlink" Target="https://pbs.twimg.com/media/DyjLo31UYAAnDXp.jpg" TargetMode="External" /><Relationship Id="rId133" Type="http://schemas.openxmlformats.org/officeDocument/2006/relationships/hyperlink" Target="https://pbs.twimg.com/media/DyqwV9cXQAwHMNs.jpg" TargetMode="External" /><Relationship Id="rId134" Type="http://schemas.openxmlformats.org/officeDocument/2006/relationships/hyperlink" Target="https://pbs.twimg.com/media/Dw6Z5lYUwAUKNgu.jpg" TargetMode="External" /><Relationship Id="rId135" Type="http://schemas.openxmlformats.org/officeDocument/2006/relationships/hyperlink" Target="https://pbs.twimg.com/media/Dwq1GCbUYAAN_8D.jpg" TargetMode="External" /><Relationship Id="rId136" Type="http://schemas.openxmlformats.org/officeDocument/2006/relationships/hyperlink" Target="https://pbs.twimg.com/media/DyaTIcDV4AA8Z_q.jpg" TargetMode="External" /><Relationship Id="rId137" Type="http://schemas.openxmlformats.org/officeDocument/2006/relationships/hyperlink" Target="https://pbs.twimg.com/media/DyThpWUVYAAvgev.jpg" TargetMode="External" /><Relationship Id="rId138" Type="http://schemas.openxmlformats.org/officeDocument/2006/relationships/hyperlink" Target="https://pbs.twimg.com/tweet_video_thumb/DykvjJFWoAAqJTE.jpg" TargetMode="External" /><Relationship Id="rId139" Type="http://schemas.openxmlformats.org/officeDocument/2006/relationships/hyperlink" Target="https://pbs.twimg.com/media/Dv7yMscX0AAgjEa.jpg" TargetMode="External" /><Relationship Id="rId140" Type="http://schemas.openxmlformats.org/officeDocument/2006/relationships/hyperlink" Target="https://pbs.twimg.com/media/DyKeuR_XcAEh5M-.jpg" TargetMode="External" /><Relationship Id="rId141" Type="http://schemas.openxmlformats.org/officeDocument/2006/relationships/hyperlink" Target="https://pbs.twimg.com/tweet_video_thumb/Dyqx80nWoAIrk63.jpg" TargetMode="External" /><Relationship Id="rId142" Type="http://schemas.openxmlformats.org/officeDocument/2006/relationships/hyperlink" Target="https://pbs.twimg.com/tweet_video_thumb/Dyq38lzXQAAhI0m.jpg" TargetMode="External" /><Relationship Id="rId143" Type="http://schemas.openxmlformats.org/officeDocument/2006/relationships/hyperlink" Target="https://pbs.twimg.com/media/DyRYn6wU0AA0bsT.jpg" TargetMode="External" /><Relationship Id="rId144" Type="http://schemas.openxmlformats.org/officeDocument/2006/relationships/hyperlink" Target="https://pbs.twimg.com/media/Dx27pRkU8AABxQP.jpg" TargetMode="External" /><Relationship Id="rId145" Type="http://schemas.openxmlformats.org/officeDocument/2006/relationships/hyperlink" Target="https://pbs.twimg.com/media/DwFt89GU0AAVFJ1.jpg" TargetMode="External" /><Relationship Id="rId146" Type="http://schemas.openxmlformats.org/officeDocument/2006/relationships/hyperlink" Target="https://pbs.twimg.com/media/DymDG8rUYAE2hCA.jpg" TargetMode="External" /><Relationship Id="rId147" Type="http://schemas.openxmlformats.org/officeDocument/2006/relationships/hyperlink" Target="https://pbs.twimg.com/media/DxhvrWFUYAAeJnX.jpg" TargetMode="External" /><Relationship Id="rId148" Type="http://schemas.openxmlformats.org/officeDocument/2006/relationships/hyperlink" Target="https://pbs.twimg.com/media/DxxNYnOUcAAvD7P.jpg" TargetMode="External" /><Relationship Id="rId149" Type="http://schemas.openxmlformats.org/officeDocument/2006/relationships/hyperlink" Target="https://pbs.twimg.com/media/DxmTRFOUYAApJP7.jpg" TargetMode="External" /><Relationship Id="rId150" Type="http://schemas.openxmlformats.org/officeDocument/2006/relationships/hyperlink" Target="https://pbs.twimg.com/media/Dyibjd4UwAACuvn.jpg" TargetMode="External" /><Relationship Id="rId151" Type="http://schemas.openxmlformats.org/officeDocument/2006/relationships/hyperlink" Target="https://pbs.twimg.com/media/DyqlXUKUcAEhvAu.jpg" TargetMode="External" /><Relationship Id="rId152" Type="http://schemas.openxmlformats.org/officeDocument/2006/relationships/hyperlink" Target="https://pbs.twimg.com/media/DyF6E0FUwAAPij3.jpg" TargetMode="External" /><Relationship Id="rId153" Type="http://schemas.openxmlformats.org/officeDocument/2006/relationships/hyperlink" Target="https://pbs.twimg.com/media/DybKBatWsAAPLKb.jpg" TargetMode="External" /><Relationship Id="rId154" Type="http://schemas.openxmlformats.org/officeDocument/2006/relationships/hyperlink" Target="https://pbs.twimg.com/media/DxYQSFCXcAAWQN1.jpg" TargetMode="External" /><Relationship Id="rId155" Type="http://schemas.openxmlformats.org/officeDocument/2006/relationships/hyperlink" Target="https://pbs.twimg.com/media/Dxi-jk6WsAM2n4V.jpg" TargetMode="External" /><Relationship Id="rId156" Type="http://schemas.openxmlformats.org/officeDocument/2006/relationships/hyperlink" Target="https://pbs.twimg.com/media/DxciksqUwAAt3S7.jpg" TargetMode="External" /><Relationship Id="rId157" Type="http://schemas.openxmlformats.org/officeDocument/2006/relationships/hyperlink" Target="https://pbs.twimg.com/media/DyMbU2sUwAIhzOT.jpg" TargetMode="External" /><Relationship Id="rId158" Type="http://schemas.openxmlformats.org/officeDocument/2006/relationships/hyperlink" Target="https://pbs.twimg.com/media/Dxi5B2KVsAAj4ha.jpg" TargetMode="External" /><Relationship Id="rId159" Type="http://schemas.openxmlformats.org/officeDocument/2006/relationships/hyperlink" Target="https://pbs.twimg.com/media/DygrFnfVYAA71TI.jpg" TargetMode="External" /><Relationship Id="rId160" Type="http://schemas.openxmlformats.org/officeDocument/2006/relationships/hyperlink" Target="https://pbs.twimg.com/media/DvUOCe3UYAAyXlM.jpg" TargetMode="External" /><Relationship Id="rId161" Type="http://schemas.openxmlformats.org/officeDocument/2006/relationships/hyperlink" Target="https://pbs.twimg.com/media/DvbM3mvU0AEoU3Y.jpg" TargetMode="External" /><Relationship Id="rId162" Type="http://schemas.openxmlformats.org/officeDocument/2006/relationships/hyperlink" Target="https://pbs.twimg.com/media/Dvw3Q0mUwAADVF9.jpg" TargetMode="External" /><Relationship Id="rId163" Type="http://schemas.openxmlformats.org/officeDocument/2006/relationships/hyperlink" Target="https://pbs.twimg.com/media/DvwXp7HV4AIstNT.jpg" TargetMode="External" /><Relationship Id="rId164" Type="http://schemas.openxmlformats.org/officeDocument/2006/relationships/hyperlink" Target="https://pbs.twimg.com/media/DxXJQXAVYAALt5X.jpg" TargetMode="External" /><Relationship Id="rId165" Type="http://schemas.openxmlformats.org/officeDocument/2006/relationships/hyperlink" Target="https://pbs.twimg.com/media/DxJc2hGVYAAoGWQ.jpg" TargetMode="External" /><Relationship Id="rId166" Type="http://schemas.openxmlformats.org/officeDocument/2006/relationships/hyperlink" Target="https://pbs.twimg.com/media/DxpBLESUcAAtCW9.jpg" TargetMode="External" /><Relationship Id="rId167" Type="http://schemas.openxmlformats.org/officeDocument/2006/relationships/hyperlink" Target="https://pbs.twimg.com/media/Dyn0nIpUwAAAxWU.jpg" TargetMode="External" /><Relationship Id="rId168" Type="http://schemas.openxmlformats.org/officeDocument/2006/relationships/hyperlink" Target="https://pbs.twimg.com/media/DxXo29uUcAE0Qy3.jpg" TargetMode="External" /><Relationship Id="rId169" Type="http://schemas.openxmlformats.org/officeDocument/2006/relationships/hyperlink" Target="https://pbs.twimg.com/media/Dyb9mDUUYAIkh_K.jpg" TargetMode="External" /><Relationship Id="rId170" Type="http://schemas.openxmlformats.org/officeDocument/2006/relationships/hyperlink" Target="https://pbs.twimg.com/media/DyAxxa6X4AYzD5c.jpg" TargetMode="External" /><Relationship Id="rId171" Type="http://schemas.openxmlformats.org/officeDocument/2006/relationships/hyperlink" Target="https://pbs.twimg.com/media/DyLF-RSXQAA6wAT.jpg" TargetMode="External" /><Relationship Id="rId172" Type="http://schemas.openxmlformats.org/officeDocument/2006/relationships/hyperlink" Target="https://pbs.twimg.com/media/DyVd-mMW0AIoerB.jpg" TargetMode="External" /><Relationship Id="rId173" Type="http://schemas.openxmlformats.org/officeDocument/2006/relationships/hyperlink" Target="https://pbs.twimg.com/media/DyVd-mMW0AIoerB.jpg" TargetMode="External" /><Relationship Id="rId174" Type="http://schemas.openxmlformats.org/officeDocument/2006/relationships/hyperlink" Target="https://pbs.twimg.com/media/DyK2--BW0AAsfXo.jpg" TargetMode="External" /><Relationship Id="rId175" Type="http://schemas.openxmlformats.org/officeDocument/2006/relationships/hyperlink" Target="https://pbs.twimg.com/media/DyK2--BW0AAsfXo.jpg" TargetMode="External" /><Relationship Id="rId176" Type="http://schemas.openxmlformats.org/officeDocument/2006/relationships/hyperlink" Target="https://pbs.twimg.com/media/DyK2--BW0AAsfXo.jpg" TargetMode="External" /><Relationship Id="rId177" Type="http://schemas.openxmlformats.org/officeDocument/2006/relationships/hyperlink" Target="https://pbs.twimg.com/media/DyK2--BW0AAsfXo.jpg" TargetMode="External" /><Relationship Id="rId178" Type="http://schemas.openxmlformats.org/officeDocument/2006/relationships/hyperlink" Target="https://pbs.twimg.com/media/DyK2--BW0AAsfXo.jpg" TargetMode="External" /><Relationship Id="rId179" Type="http://schemas.openxmlformats.org/officeDocument/2006/relationships/hyperlink" Target="https://pbs.twimg.com/media/DyK2--BW0AAsfXo.jpg" TargetMode="External" /><Relationship Id="rId180" Type="http://schemas.openxmlformats.org/officeDocument/2006/relationships/hyperlink" Target="https://pbs.twimg.com/media/DbFQWzCWsAEB-zC.jpg" TargetMode="External" /><Relationship Id="rId181" Type="http://schemas.openxmlformats.org/officeDocument/2006/relationships/hyperlink" Target="https://pbs.twimg.com/media/DxoLhFJX0AAir-l.jpg" TargetMode="External" /><Relationship Id="rId182" Type="http://schemas.openxmlformats.org/officeDocument/2006/relationships/hyperlink" Target="https://pbs.twimg.com/media/DxdeU1fWoAEoubR.jpg" TargetMode="External" /><Relationship Id="rId183" Type="http://schemas.openxmlformats.org/officeDocument/2006/relationships/hyperlink" Target="https://pbs.twimg.com/media/DxCCLaiUYAAUNzQ.jpg" TargetMode="External" /><Relationship Id="rId184" Type="http://schemas.openxmlformats.org/officeDocument/2006/relationships/hyperlink" Target="https://pbs.twimg.com/media/DxDDVlZUcAI7gwX.jpg" TargetMode="External" /><Relationship Id="rId185" Type="http://schemas.openxmlformats.org/officeDocument/2006/relationships/hyperlink" Target="https://pbs.twimg.com/media/DxFo-7QVYAINedK.jpg" TargetMode="External" /><Relationship Id="rId186" Type="http://schemas.openxmlformats.org/officeDocument/2006/relationships/hyperlink" Target="https://pbs.twimg.com/media/Dw9Z_eEVAAAPgiz.jpg" TargetMode="External" /><Relationship Id="rId187" Type="http://schemas.openxmlformats.org/officeDocument/2006/relationships/hyperlink" Target="https://pbs.twimg.com/media/DxD7tz7VsAEt09N.jpg" TargetMode="External" /><Relationship Id="rId188" Type="http://schemas.openxmlformats.org/officeDocument/2006/relationships/hyperlink" Target="https://pbs.twimg.com/media/DxcBzHOVYAA1mtt.jpg" TargetMode="External" /><Relationship Id="rId189" Type="http://schemas.openxmlformats.org/officeDocument/2006/relationships/hyperlink" Target="https://pbs.twimg.com/media/Dye2-2GUYAAOfKH.jpg" TargetMode="External" /><Relationship Id="rId190" Type="http://schemas.openxmlformats.org/officeDocument/2006/relationships/hyperlink" Target="https://pbs.twimg.com/media/Dx14A-YU8AEovLc.jpg" TargetMode="External" /><Relationship Id="rId191" Type="http://schemas.openxmlformats.org/officeDocument/2006/relationships/hyperlink" Target="https://pbs.twimg.com/media/DrB3bvFXQAAcf4M.jpg" TargetMode="External" /><Relationship Id="rId192" Type="http://schemas.openxmlformats.org/officeDocument/2006/relationships/hyperlink" Target="https://pbs.twimg.com/media/DyJ7jflU0AEgBIe.jpg" TargetMode="External" /><Relationship Id="rId193" Type="http://schemas.openxmlformats.org/officeDocument/2006/relationships/hyperlink" Target="https://pbs.twimg.com/media/DyrYF6LU8AAoYzc.jpg" TargetMode="External" /><Relationship Id="rId194" Type="http://schemas.openxmlformats.org/officeDocument/2006/relationships/hyperlink" Target="https://pbs.twimg.com/media/DvylW0MVsAEORIV.jpg" TargetMode="External" /><Relationship Id="rId195" Type="http://schemas.openxmlformats.org/officeDocument/2006/relationships/hyperlink" Target="https://pbs.twimg.com/media/DvpiC91UYAEIjAI.jpg" TargetMode="External" /><Relationship Id="rId196" Type="http://schemas.openxmlformats.org/officeDocument/2006/relationships/hyperlink" Target="https://pbs.twimg.com/media/DvdewmmVAAAm8-V.jpg" TargetMode="External" /><Relationship Id="rId197" Type="http://schemas.openxmlformats.org/officeDocument/2006/relationships/hyperlink" Target="https://pbs.twimg.com/media/DxDBEPnU8AA6Khd.jpg" TargetMode="External" /><Relationship Id="rId198" Type="http://schemas.openxmlformats.org/officeDocument/2006/relationships/hyperlink" Target="https://pbs.twimg.com/media/DvqX_5RVAAAPfEw.jpg" TargetMode="External" /><Relationship Id="rId199" Type="http://schemas.openxmlformats.org/officeDocument/2006/relationships/hyperlink" Target="https://pbs.twimg.com/media/Dvz8-IOV4AAYcjF.jpg" TargetMode="External" /><Relationship Id="rId200" Type="http://schemas.openxmlformats.org/officeDocument/2006/relationships/hyperlink" Target="https://pbs.twimg.com/media/DwGYcs0U8AAFYoz.jpg" TargetMode="External" /><Relationship Id="rId201" Type="http://schemas.openxmlformats.org/officeDocument/2006/relationships/hyperlink" Target="https://pbs.twimg.com/media/DwHcRevVYAAFmS9.jpg" TargetMode="External" /><Relationship Id="rId202" Type="http://schemas.openxmlformats.org/officeDocument/2006/relationships/hyperlink" Target="https://pbs.twimg.com/media/DwRhFT0UYAANyyX.jpg" TargetMode="External" /><Relationship Id="rId203" Type="http://schemas.openxmlformats.org/officeDocument/2006/relationships/hyperlink" Target="https://pbs.twimg.com/media/DwYO6aBVsAA1lDQ.jpg" TargetMode="External" /><Relationship Id="rId204" Type="http://schemas.openxmlformats.org/officeDocument/2006/relationships/hyperlink" Target="https://pbs.twimg.com/media/Dwii2L9VsAAkHWz.jpg" TargetMode="External" /><Relationship Id="rId205" Type="http://schemas.openxmlformats.org/officeDocument/2006/relationships/hyperlink" Target="https://pbs.twimg.com/media/Dwdwt-sUcAACdgh.jpg" TargetMode="External" /><Relationship Id="rId206" Type="http://schemas.openxmlformats.org/officeDocument/2006/relationships/hyperlink" Target="https://pbs.twimg.com/media/Dw1oSIsUUAA5_Hi.jpg" TargetMode="External" /><Relationship Id="rId207" Type="http://schemas.openxmlformats.org/officeDocument/2006/relationships/hyperlink" Target="https://pbs.twimg.com/media/DwdF2_3VAAA11_e.jpg" TargetMode="External" /><Relationship Id="rId208" Type="http://schemas.openxmlformats.org/officeDocument/2006/relationships/hyperlink" Target="https://pbs.twimg.com/media/DyZm4jIU0AAjj24.jpg" TargetMode="External" /><Relationship Id="rId209" Type="http://schemas.openxmlformats.org/officeDocument/2006/relationships/hyperlink" Target="https://pbs.twimg.com/media/DyjFs3DUwAEr7he.jpg" TargetMode="External" /><Relationship Id="rId210" Type="http://schemas.openxmlformats.org/officeDocument/2006/relationships/hyperlink" Target="https://pbs.twimg.com/media/DxB8lndU0AAMtlj.jpg" TargetMode="External" /><Relationship Id="rId211" Type="http://schemas.openxmlformats.org/officeDocument/2006/relationships/hyperlink" Target="https://pbs.twimg.com/media/DxX5yHzVsAYc-W2.jpg" TargetMode="External" /><Relationship Id="rId212" Type="http://schemas.openxmlformats.org/officeDocument/2006/relationships/hyperlink" Target="https://pbs.twimg.com/media/DxdpZWVUwAENYDn.jpg" TargetMode="External" /><Relationship Id="rId213" Type="http://schemas.openxmlformats.org/officeDocument/2006/relationships/hyperlink" Target="https://pbs.twimg.com/media/DxnYCCLUcAAXlll.jpg" TargetMode="External" /><Relationship Id="rId214" Type="http://schemas.openxmlformats.org/officeDocument/2006/relationships/hyperlink" Target="https://pbs.twimg.com/media/DxnkcKZU0AAl8DT.jpg" TargetMode="External" /><Relationship Id="rId215" Type="http://schemas.openxmlformats.org/officeDocument/2006/relationships/hyperlink" Target="https://pbs.twimg.com/media/Dxruh-JU8AA70NL.jpg" TargetMode="External" /><Relationship Id="rId216" Type="http://schemas.openxmlformats.org/officeDocument/2006/relationships/hyperlink" Target="https://pbs.twimg.com/media/DyXEgweUYAEQM3Z.jpg" TargetMode="External" /><Relationship Id="rId217" Type="http://schemas.openxmlformats.org/officeDocument/2006/relationships/hyperlink" Target="https://pbs.twimg.com/media/DyawkBdV4AASUpJ.jpg" TargetMode="External" /><Relationship Id="rId218" Type="http://schemas.openxmlformats.org/officeDocument/2006/relationships/hyperlink" Target="https://pbs.twimg.com/media/DycOqR4U0AE7T4r.jpg" TargetMode="External" /><Relationship Id="rId219" Type="http://schemas.openxmlformats.org/officeDocument/2006/relationships/hyperlink" Target="https://pbs.twimg.com/media/DygQmN7V4AAetuJ.jpg" TargetMode="External" /><Relationship Id="rId220" Type="http://schemas.openxmlformats.org/officeDocument/2006/relationships/hyperlink" Target="https://pbs.twimg.com/media/DyrPm_wUcAAYzF6.jpg" TargetMode="External" /><Relationship Id="rId221" Type="http://schemas.openxmlformats.org/officeDocument/2006/relationships/hyperlink" Target="https://pbs.twimg.com/media/DxcbHZlU0AAuAAf.jpg" TargetMode="External" /><Relationship Id="rId222" Type="http://schemas.openxmlformats.org/officeDocument/2006/relationships/hyperlink" Target="https://pbs.twimg.com/media/Dx143foUwAIUuYx.jpg" TargetMode="External" /><Relationship Id="rId223" Type="http://schemas.openxmlformats.org/officeDocument/2006/relationships/hyperlink" Target="https://pbs.twimg.com/media/DxCLmB9UUAAVv-n.jpg" TargetMode="External" /><Relationship Id="rId224" Type="http://schemas.openxmlformats.org/officeDocument/2006/relationships/hyperlink" Target="https://pbs.twimg.com/media/DwHYSCeUYAAHDWF.jpg" TargetMode="External" /><Relationship Id="rId225" Type="http://schemas.openxmlformats.org/officeDocument/2006/relationships/hyperlink" Target="https://pbs.twimg.com/media/DwlaY5fVYAAn-yo.jpg" TargetMode="External" /><Relationship Id="rId226" Type="http://schemas.openxmlformats.org/officeDocument/2006/relationships/hyperlink" Target="https://pbs.twimg.com/media/Dw4KBdkWoAAtltG.jpg" TargetMode="External" /><Relationship Id="rId227" Type="http://schemas.openxmlformats.org/officeDocument/2006/relationships/hyperlink" Target="https://pbs.twimg.com/media/DyehTTdVAAAnABS.jpg" TargetMode="External" /><Relationship Id="rId228" Type="http://schemas.openxmlformats.org/officeDocument/2006/relationships/hyperlink" Target="https://pbs.twimg.com/media/DxEMYCmV4AssnlE.jpg" TargetMode="External" /><Relationship Id="rId229" Type="http://schemas.openxmlformats.org/officeDocument/2006/relationships/hyperlink" Target="https://pbs.twimg.com/media/DxdZTidVsAAOgQZ.jpg" TargetMode="External" /><Relationship Id="rId230" Type="http://schemas.openxmlformats.org/officeDocument/2006/relationships/hyperlink" Target="https://pbs.twimg.com/media/DxjTJwjU8AEeg-q.jpg" TargetMode="External" /><Relationship Id="rId231" Type="http://schemas.openxmlformats.org/officeDocument/2006/relationships/hyperlink" Target="https://pbs.twimg.com/media/DxoMBATVAAAlxEa.jpg" TargetMode="External" /><Relationship Id="rId232" Type="http://schemas.openxmlformats.org/officeDocument/2006/relationships/hyperlink" Target="https://pbs.twimg.com/media/Dx70Yw2UYAAhxqr.jpg" TargetMode="External" /><Relationship Id="rId233" Type="http://schemas.openxmlformats.org/officeDocument/2006/relationships/hyperlink" Target="https://pbs.twimg.com/media/DyF7AeqU8AAf3Zh.jpg" TargetMode="External" /><Relationship Id="rId234" Type="http://schemas.openxmlformats.org/officeDocument/2006/relationships/hyperlink" Target="https://pbs.twimg.com/media/DyLOFzyVYAEPL5r.jpg" TargetMode="External" /><Relationship Id="rId235" Type="http://schemas.openxmlformats.org/officeDocument/2006/relationships/hyperlink" Target="https://pbs.twimg.com/media/DyQ1gUFUUAArERa.jpg" TargetMode="External" /><Relationship Id="rId236" Type="http://schemas.openxmlformats.org/officeDocument/2006/relationships/hyperlink" Target="https://pbs.twimg.com/media/Dyb14yLVYAAfazm.jpg" TargetMode="External" /><Relationship Id="rId237" Type="http://schemas.openxmlformats.org/officeDocument/2006/relationships/hyperlink" Target="https://pbs.twimg.com/media/DyhOISeV4AEozmJ.jpg" TargetMode="External" /><Relationship Id="rId238" Type="http://schemas.openxmlformats.org/officeDocument/2006/relationships/hyperlink" Target="https://pbs.twimg.com/media/DyknaDTUYAAXeE1.jpg" TargetMode="External" /><Relationship Id="rId239" Type="http://schemas.openxmlformats.org/officeDocument/2006/relationships/hyperlink" Target="https://pbs.twimg.com/media/DxilEI6U8AUC4Xc.jpg" TargetMode="External" /><Relationship Id="rId240" Type="http://schemas.openxmlformats.org/officeDocument/2006/relationships/hyperlink" Target="https://pbs.twimg.com/media/Dxiz-LhUUAAGPJ2.jpg" TargetMode="External" /><Relationship Id="rId241" Type="http://schemas.openxmlformats.org/officeDocument/2006/relationships/hyperlink" Target="https://pbs.twimg.com/media/DxtP3o2UYAAsiHB.jpg" TargetMode="External" /><Relationship Id="rId242" Type="http://schemas.openxmlformats.org/officeDocument/2006/relationships/hyperlink" Target="https://pbs.twimg.com/media/DxybCqGU8AA_2ow.jpg" TargetMode="External" /><Relationship Id="rId243" Type="http://schemas.openxmlformats.org/officeDocument/2006/relationships/hyperlink" Target="https://pbs.twimg.com/media/Dx29oaiU8AALTXq.jpg" TargetMode="External" /><Relationship Id="rId244" Type="http://schemas.openxmlformats.org/officeDocument/2006/relationships/hyperlink" Target="https://pbs.twimg.com/media/DyBzbjhVYAEvBN4.jpg" TargetMode="External" /><Relationship Id="rId245" Type="http://schemas.openxmlformats.org/officeDocument/2006/relationships/hyperlink" Target="https://pbs.twimg.com/media/Dygp3JgVsAAg8rt.jpg" TargetMode="External" /><Relationship Id="rId246" Type="http://schemas.openxmlformats.org/officeDocument/2006/relationships/hyperlink" Target="https://pbs.twimg.com/media/Dyl-kB6U8AACqE8.jpg" TargetMode="External" /><Relationship Id="rId247" Type="http://schemas.openxmlformats.org/officeDocument/2006/relationships/hyperlink" Target="https://pbs.twimg.com/media/Dxb9ZgBUYAQi5mD.jpg" TargetMode="External" /><Relationship Id="rId248" Type="http://schemas.openxmlformats.org/officeDocument/2006/relationships/hyperlink" Target="https://pbs.twimg.com/media/DxTwPJrUUAAIx9P.jpg" TargetMode="External" /><Relationship Id="rId249" Type="http://schemas.openxmlformats.org/officeDocument/2006/relationships/hyperlink" Target="https://pbs.twimg.com/media/Dxl9Xz2U8AAya3x.jpg" TargetMode="External" /><Relationship Id="rId250" Type="http://schemas.openxmlformats.org/officeDocument/2006/relationships/hyperlink" Target="https://pbs.twimg.com/media/DydS9-NUYAEFsD2.jpg" TargetMode="External" /><Relationship Id="rId251" Type="http://schemas.openxmlformats.org/officeDocument/2006/relationships/hyperlink" Target="https://pbs.twimg.com/media/Dw_jTtgUUAAmVhd.jpg" TargetMode="External" /><Relationship Id="rId252" Type="http://schemas.openxmlformats.org/officeDocument/2006/relationships/hyperlink" Target="https://pbs.twimg.com/media/DxhTr22VAAITd8X.jpg" TargetMode="External" /><Relationship Id="rId253" Type="http://schemas.openxmlformats.org/officeDocument/2006/relationships/hyperlink" Target="https://pbs.twimg.com/media/Dx11CteV4AA6lU0.jpg" TargetMode="External" /><Relationship Id="rId254" Type="http://schemas.openxmlformats.org/officeDocument/2006/relationships/hyperlink" Target="https://pbs.twimg.com/media/Dx2N7u9UUAA4U06.jpg" TargetMode="External" /><Relationship Id="rId255" Type="http://schemas.openxmlformats.org/officeDocument/2006/relationships/hyperlink" Target="https://pbs.twimg.com/media/Dx26Y0XUYAAO_8u.jpg" TargetMode="External" /><Relationship Id="rId256" Type="http://schemas.openxmlformats.org/officeDocument/2006/relationships/hyperlink" Target="https://pbs.twimg.com/media/DyBAVyGUYAAyjHR.jpg" TargetMode="External" /><Relationship Id="rId257" Type="http://schemas.openxmlformats.org/officeDocument/2006/relationships/hyperlink" Target="https://pbs.twimg.com/media/DyGpayPUYAADGzG.jpg" TargetMode="External" /><Relationship Id="rId258" Type="http://schemas.openxmlformats.org/officeDocument/2006/relationships/hyperlink" Target="https://pbs.twimg.com/media/DyKAnRnUUAAIkpN.jpg" TargetMode="External" /><Relationship Id="rId259" Type="http://schemas.openxmlformats.org/officeDocument/2006/relationships/hyperlink" Target="https://pbs.twimg.com/media/DyhPo7jUwAAMlbA.jpg" TargetMode="External" /><Relationship Id="rId260" Type="http://schemas.openxmlformats.org/officeDocument/2006/relationships/hyperlink" Target="https://pbs.twimg.com/media/DymVkefUYAAF6wz.jpg" TargetMode="External" /><Relationship Id="rId261" Type="http://schemas.openxmlformats.org/officeDocument/2006/relationships/hyperlink" Target="https://pbs.twimg.com/media/DyguQsuV4AAfRqI.jpg" TargetMode="External" /><Relationship Id="rId262" Type="http://schemas.openxmlformats.org/officeDocument/2006/relationships/hyperlink" Target="https://pbs.twimg.com/media/DxDah5bU8AAiCw6.jpg" TargetMode="External" /><Relationship Id="rId263" Type="http://schemas.openxmlformats.org/officeDocument/2006/relationships/hyperlink" Target="https://pbs.twimg.com/media/DwHXzFTU8AAEjxP.jpg" TargetMode="External" /><Relationship Id="rId264" Type="http://schemas.openxmlformats.org/officeDocument/2006/relationships/hyperlink" Target="https://pbs.twimg.com/media/DydxTUOU8AE1coB.jpg" TargetMode="External" /><Relationship Id="rId265" Type="http://schemas.openxmlformats.org/officeDocument/2006/relationships/hyperlink" Target="https://pbs.twimg.com/media/DxOO69OVsAAhfdx.jpg" TargetMode="External" /><Relationship Id="rId266" Type="http://schemas.openxmlformats.org/officeDocument/2006/relationships/hyperlink" Target="https://pbs.twimg.com/media/DxXmqs6V4AAkuvK.jpg" TargetMode="External" /><Relationship Id="rId267" Type="http://schemas.openxmlformats.org/officeDocument/2006/relationships/hyperlink" Target="https://pbs.twimg.com/media/DxdYkVJU0AE_0So.jpg" TargetMode="External" /><Relationship Id="rId268" Type="http://schemas.openxmlformats.org/officeDocument/2006/relationships/hyperlink" Target="https://pbs.twimg.com/media/Dxnj_SgV4AAJ7k1.jpg" TargetMode="External" /><Relationship Id="rId269" Type="http://schemas.openxmlformats.org/officeDocument/2006/relationships/hyperlink" Target="https://pbs.twimg.com/media/DxtdBySVAAAEP4-.jpg" TargetMode="External" /><Relationship Id="rId270" Type="http://schemas.openxmlformats.org/officeDocument/2006/relationships/hyperlink" Target="https://pbs.twimg.com/media/Dx14A-YU8AEovLc.jpg" TargetMode="External" /><Relationship Id="rId271" Type="http://schemas.openxmlformats.org/officeDocument/2006/relationships/hyperlink" Target="https://pbs.twimg.com/media/Dx2_rqDVAAExUFV.jpg" TargetMode="External" /><Relationship Id="rId272" Type="http://schemas.openxmlformats.org/officeDocument/2006/relationships/hyperlink" Target="https://pbs.twimg.com/media/DygqRCxVsAEti7y.jpg" TargetMode="External" /><Relationship Id="rId273" Type="http://schemas.openxmlformats.org/officeDocument/2006/relationships/hyperlink" Target="https://pbs.twimg.com/media/Dygus2KVsAAHbHf.jpg" TargetMode="External" /><Relationship Id="rId274" Type="http://schemas.openxmlformats.org/officeDocument/2006/relationships/hyperlink" Target="https://pbs.twimg.com/media/Dxdn60sU8AAoYyJ.jpg" TargetMode="External" /><Relationship Id="rId275" Type="http://schemas.openxmlformats.org/officeDocument/2006/relationships/hyperlink" Target="https://pbs.twimg.com/media/DxVhuX7V4AESvah.jpg" TargetMode="External" /><Relationship Id="rId276" Type="http://schemas.openxmlformats.org/officeDocument/2006/relationships/hyperlink" Target="https://pbs.twimg.com/media/DyiCFUaUcAAEteH.jpg" TargetMode="External" /><Relationship Id="rId277" Type="http://schemas.openxmlformats.org/officeDocument/2006/relationships/hyperlink" Target="https://pbs.twimg.com/media/DyjimkgUcAA94Bb.jpg" TargetMode="External" /><Relationship Id="rId278" Type="http://schemas.openxmlformats.org/officeDocument/2006/relationships/hyperlink" Target="https://pbs.twimg.com/media/DxFLLFrU8AEPu25.jpg" TargetMode="External" /><Relationship Id="rId279" Type="http://schemas.openxmlformats.org/officeDocument/2006/relationships/hyperlink" Target="https://pbs.twimg.com/media/DxXGXBYUwAA1t4g.jpg" TargetMode="External" /><Relationship Id="rId280" Type="http://schemas.openxmlformats.org/officeDocument/2006/relationships/hyperlink" Target="https://pbs.twimg.com/media/DxXXu6kUcAEmNI2.jpg" TargetMode="External" /><Relationship Id="rId281" Type="http://schemas.openxmlformats.org/officeDocument/2006/relationships/hyperlink" Target="https://pbs.twimg.com/media/DxciksqUwAAt3S7.jpg" TargetMode="External" /><Relationship Id="rId282" Type="http://schemas.openxmlformats.org/officeDocument/2006/relationships/hyperlink" Target="https://pbs.twimg.com/media/DxiNNDpUwAItgF_.jpg" TargetMode="External" /><Relationship Id="rId283" Type="http://schemas.openxmlformats.org/officeDocument/2006/relationships/hyperlink" Target="https://pbs.twimg.com/media/DxtNEBUUwAEQokh.jpg" TargetMode="External" /><Relationship Id="rId284" Type="http://schemas.openxmlformats.org/officeDocument/2006/relationships/hyperlink" Target="https://pbs.twimg.com/media/Dx2c2e1U0AMLNA4.jpg" TargetMode="External" /><Relationship Id="rId285" Type="http://schemas.openxmlformats.org/officeDocument/2006/relationships/hyperlink" Target="https://pbs.twimg.com/media/DyFwnN-UcAAarI4.jpg" TargetMode="External" /><Relationship Id="rId286" Type="http://schemas.openxmlformats.org/officeDocument/2006/relationships/hyperlink" Target="https://pbs.twimg.com/media/DyKf27WUwAE9T2K.jpg" TargetMode="External" /><Relationship Id="rId287" Type="http://schemas.openxmlformats.org/officeDocument/2006/relationships/hyperlink" Target="https://pbs.twimg.com/media/DyMeHJOV4AAHbbc.jpg" TargetMode="External" /><Relationship Id="rId288" Type="http://schemas.openxmlformats.org/officeDocument/2006/relationships/hyperlink" Target="https://pbs.twimg.com/media/DyQAhoCVAAA64pA.jpg" TargetMode="External" /><Relationship Id="rId289" Type="http://schemas.openxmlformats.org/officeDocument/2006/relationships/hyperlink" Target="https://pbs.twimg.com/media/DyazBwQV4AExRab.jpg" TargetMode="External" /><Relationship Id="rId290" Type="http://schemas.openxmlformats.org/officeDocument/2006/relationships/hyperlink" Target="https://pbs.twimg.com/media/Dyblvd8VAAA2B7G.jpg" TargetMode="External" /><Relationship Id="rId291" Type="http://schemas.openxmlformats.org/officeDocument/2006/relationships/hyperlink" Target="https://pbs.twimg.com/media/DyhJr5KUwAAIVcJ.jpg" TargetMode="External" /><Relationship Id="rId292" Type="http://schemas.openxmlformats.org/officeDocument/2006/relationships/hyperlink" Target="https://pbs.twimg.com/media/DxUYPm5VYAAjMP2.jpg" TargetMode="External" /><Relationship Id="rId293" Type="http://schemas.openxmlformats.org/officeDocument/2006/relationships/hyperlink" Target="https://pbs.twimg.com/media/DyZsYF8UYAEeCDY.jpg" TargetMode="External" /><Relationship Id="rId294" Type="http://schemas.openxmlformats.org/officeDocument/2006/relationships/hyperlink" Target="https://pbs.twimg.com/media/DyfoC3WU0AAP4AW.jpg" TargetMode="External" /><Relationship Id="rId295" Type="http://schemas.openxmlformats.org/officeDocument/2006/relationships/hyperlink" Target="https://pbs.twimg.com/media/DyjhkXMUcAEfpc-.jpg" TargetMode="External" /><Relationship Id="rId296" Type="http://schemas.openxmlformats.org/officeDocument/2006/relationships/hyperlink" Target="https://pbs.twimg.com/media/DxFQ-gMVsAAhYBF.jpg" TargetMode="External" /><Relationship Id="rId297" Type="http://schemas.openxmlformats.org/officeDocument/2006/relationships/hyperlink" Target="https://pbs.twimg.com/media/DypGYSkUwAAntFH.jpg" TargetMode="External" /><Relationship Id="rId298" Type="http://schemas.openxmlformats.org/officeDocument/2006/relationships/hyperlink" Target="https://pbs.twimg.com/media/DxD7glYV4AALy1o.jpg" TargetMode="External" /><Relationship Id="rId299" Type="http://schemas.openxmlformats.org/officeDocument/2006/relationships/hyperlink" Target="https://pbs.twimg.com/media/DxXVyY4V4AEidi6.jpg" TargetMode="External" /><Relationship Id="rId300" Type="http://schemas.openxmlformats.org/officeDocument/2006/relationships/hyperlink" Target="https://pbs.twimg.com/media/DxprEKTU8AECPJV.jpg" TargetMode="External" /><Relationship Id="rId301" Type="http://schemas.openxmlformats.org/officeDocument/2006/relationships/hyperlink" Target="https://pbs.twimg.com/media/Dxt-XdiU8AACLUn.jpg" TargetMode="External" /><Relationship Id="rId302" Type="http://schemas.openxmlformats.org/officeDocument/2006/relationships/hyperlink" Target="https://pbs.twimg.com/media/DxyakXYUcAIul4m.jpg" TargetMode="External" /><Relationship Id="rId303" Type="http://schemas.openxmlformats.org/officeDocument/2006/relationships/hyperlink" Target="https://pbs.twimg.com/media/Dx2r3kyV4AApzJW.jpg" TargetMode="External" /><Relationship Id="rId304" Type="http://schemas.openxmlformats.org/officeDocument/2006/relationships/hyperlink" Target="https://pbs.twimg.com/media/DyCy9AUUcAEVZY4.jpg" TargetMode="External" /><Relationship Id="rId305" Type="http://schemas.openxmlformats.org/officeDocument/2006/relationships/hyperlink" Target="https://pbs.twimg.com/media/DyJklrxUYAElat0.jpg" TargetMode="External" /><Relationship Id="rId306" Type="http://schemas.openxmlformats.org/officeDocument/2006/relationships/hyperlink" Target="https://pbs.twimg.com/media/DyWrFXZUUAAWq0e.jpg" TargetMode="External" /><Relationship Id="rId307" Type="http://schemas.openxmlformats.org/officeDocument/2006/relationships/hyperlink" Target="https://pbs.twimg.com/media/DyaeONLV4AI0K8Y.jpg" TargetMode="External" /><Relationship Id="rId308" Type="http://schemas.openxmlformats.org/officeDocument/2006/relationships/hyperlink" Target="https://pbs.twimg.com/media/DyhVk11U8AAF4pn.jpg" TargetMode="External" /><Relationship Id="rId309" Type="http://schemas.openxmlformats.org/officeDocument/2006/relationships/hyperlink" Target="https://pbs.twimg.com/media/DylSYSmUUAENvUJ.jpg" TargetMode="External" /><Relationship Id="rId310" Type="http://schemas.openxmlformats.org/officeDocument/2006/relationships/hyperlink" Target="https://pbs.twimg.com/media/Dyqx2dRUYAARM3h.jpg" TargetMode="External" /><Relationship Id="rId311" Type="http://schemas.openxmlformats.org/officeDocument/2006/relationships/hyperlink" Target="https://pbs.twimg.com/media/Dyq6eaQU8AAjrc_.jpg" TargetMode="External" /><Relationship Id="rId312" Type="http://schemas.openxmlformats.org/officeDocument/2006/relationships/hyperlink" Target="https://pbs.twimg.com/media/DyolwHQVsAc4O83.jpg" TargetMode="External" /><Relationship Id="rId313" Type="http://schemas.openxmlformats.org/officeDocument/2006/relationships/hyperlink" Target="https://pbs.twimg.com/media/Dxsl6VwVsAEkDEY.jpg" TargetMode="External" /><Relationship Id="rId314" Type="http://schemas.openxmlformats.org/officeDocument/2006/relationships/hyperlink" Target="https://pbs.twimg.com/media/Dxs0x27UUAAP-kN.jpg" TargetMode="External" /><Relationship Id="rId315" Type="http://schemas.openxmlformats.org/officeDocument/2006/relationships/hyperlink" Target="https://pbs.twimg.com/media/DyoFKkYVAAIF2kT.jpg" TargetMode="External" /><Relationship Id="rId316" Type="http://schemas.openxmlformats.org/officeDocument/2006/relationships/hyperlink" Target="https://pbs.twimg.com/media/DxYghI8V4AAimgG.jpg" TargetMode="External" /><Relationship Id="rId317" Type="http://schemas.openxmlformats.org/officeDocument/2006/relationships/hyperlink" Target="https://pbs.twimg.com/media/Dxc7Z7HVAAch8tI.jpg" TargetMode="External" /><Relationship Id="rId318" Type="http://schemas.openxmlformats.org/officeDocument/2006/relationships/hyperlink" Target="https://pbs.twimg.com/media/DxogypqUYAAbWEM.jpg" TargetMode="External" /><Relationship Id="rId319" Type="http://schemas.openxmlformats.org/officeDocument/2006/relationships/hyperlink" Target="https://pbs.twimg.com/media/DxroHAhUYAIRrt-.jpg" TargetMode="External" /><Relationship Id="rId320" Type="http://schemas.openxmlformats.org/officeDocument/2006/relationships/hyperlink" Target="https://pbs.twimg.com/media/Dxsnq0VUUAA6L5B.jpg" TargetMode="External" /><Relationship Id="rId321" Type="http://schemas.openxmlformats.org/officeDocument/2006/relationships/hyperlink" Target="https://pbs.twimg.com/media/DyBshfuVsAAP_2p.jpg" TargetMode="External" /><Relationship Id="rId322" Type="http://schemas.openxmlformats.org/officeDocument/2006/relationships/hyperlink" Target="https://pbs.twimg.com/media/DyGaQeKUUAAGp-6.jpg" TargetMode="External" /><Relationship Id="rId323" Type="http://schemas.openxmlformats.org/officeDocument/2006/relationships/hyperlink" Target="https://pbs.twimg.com/media/DyXEBmrU0AAkQNG.jpg" TargetMode="External" /><Relationship Id="rId324" Type="http://schemas.openxmlformats.org/officeDocument/2006/relationships/hyperlink" Target="https://pbs.twimg.com/media/DxBZ5rsUwAA_Rnk.jpg" TargetMode="External" /><Relationship Id="rId325" Type="http://schemas.openxmlformats.org/officeDocument/2006/relationships/hyperlink" Target="https://pbs.twimg.com/media/DxWQYWeVsAEG-a7.jpg" TargetMode="External" /><Relationship Id="rId326" Type="http://schemas.openxmlformats.org/officeDocument/2006/relationships/hyperlink" Target="https://pbs.twimg.com/media/DyZqlnYVsAAH5bv.jpg" TargetMode="External" /><Relationship Id="rId327" Type="http://schemas.openxmlformats.org/officeDocument/2006/relationships/hyperlink" Target="https://pbs.twimg.com/media/DyfqXwYVAAA5nRv.jpg" TargetMode="External" /><Relationship Id="rId328" Type="http://schemas.openxmlformats.org/officeDocument/2006/relationships/hyperlink" Target="https://pbs.twimg.com/media/DxXKeazUUAEj6OX.jpg" TargetMode="External" /><Relationship Id="rId329" Type="http://schemas.openxmlformats.org/officeDocument/2006/relationships/hyperlink" Target="https://pbs.twimg.com/media/DxX7dTtUUAAPxbg.jpg" TargetMode="External" /><Relationship Id="rId330" Type="http://schemas.openxmlformats.org/officeDocument/2006/relationships/hyperlink" Target="https://pbs.twimg.com/media/Dxnl6r-UUAAV8RA.jpg" TargetMode="External" /><Relationship Id="rId331" Type="http://schemas.openxmlformats.org/officeDocument/2006/relationships/hyperlink" Target="https://pbs.twimg.com/media/Dx2OuRTVYAEpORR.jpg" TargetMode="External" /><Relationship Id="rId332" Type="http://schemas.openxmlformats.org/officeDocument/2006/relationships/hyperlink" Target="https://pbs.twimg.com/media/Dx2YzjSUcAUMU3X.jpg" TargetMode="External" /><Relationship Id="rId333" Type="http://schemas.openxmlformats.org/officeDocument/2006/relationships/hyperlink" Target="https://pbs.twimg.com/media/DyAKj_cVYAEB3wM.jpg" TargetMode="External" /><Relationship Id="rId334" Type="http://schemas.openxmlformats.org/officeDocument/2006/relationships/hyperlink" Target="https://pbs.twimg.com/media/DyHXe37V4AAJ1l8.jpg" TargetMode="External" /><Relationship Id="rId335" Type="http://schemas.openxmlformats.org/officeDocument/2006/relationships/hyperlink" Target="https://pbs.twimg.com/media/DyLJ7JVU0AEdeeo.jpg" TargetMode="External" /><Relationship Id="rId336" Type="http://schemas.openxmlformats.org/officeDocument/2006/relationships/hyperlink" Target="https://pbs.twimg.com/media/DyLi_xeUYAAWtjn.jpg" TargetMode="External" /><Relationship Id="rId337" Type="http://schemas.openxmlformats.org/officeDocument/2006/relationships/hyperlink" Target="https://pbs.twimg.com/media/DyhWX0XUwAEj90d.jpg" TargetMode="External" /><Relationship Id="rId338" Type="http://schemas.openxmlformats.org/officeDocument/2006/relationships/hyperlink" Target="https://pbs.twimg.com/media/DyqjgZpVsAE_ynW.jpg" TargetMode="External" /><Relationship Id="rId339" Type="http://schemas.openxmlformats.org/officeDocument/2006/relationships/hyperlink" Target="https://pbs.twimg.com/media/Dyjmjx4UYAAeFuI.jpg" TargetMode="External" /><Relationship Id="rId340" Type="http://schemas.openxmlformats.org/officeDocument/2006/relationships/hyperlink" Target="https://pbs.twimg.com/media/DypDvb6VAAAwTI9.jpg" TargetMode="External" /><Relationship Id="rId341" Type="http://schemas.openxmlformats.org/officeDocument/2006/relationships/hyperlink" Target="https://pbs.twimg.com/media/DxJdyYOUwAAGhpy.jpg" TargetMode="External" /><Relationship Id="rId342" Type="http://schemas.openxmlformats.org/officeDocument/2006/relationships/hyperlink" Target="https://pbs.twimg.com/media/DxXi1_QU0AEA316.jpg" TargetMode="External" /><Relationship Id="rId343" Type="http://schemas.openxmlformats.org/officeDocument/2006/relationships/hyperlink" Target="https://pbs.twimg.com/media/Dxcc_prVYAAC5jJ.jpg" TargetMode="External" /><Relationship Id="rId344" Type="http://schemas.openxmlformats.org/officeDocument/2006/relationships/hyperlink" Target="https://pbs.twimg.com/media/Dxc5gtdVsAAnIQ6.jpg" TargetMode="External" /><Relationship Id="rId345" Type="http://schemas.openxmlformats.org/officeDocument/2006/relationships/hyperlink" Target="https://pbs.twimg.com/media/Dxhz5vuU8AAcqzu.jpg" TargetMode="External" /><Relationship Id="rId346" Type="http://schemas.openxmlformats.org/officeDocument/2006/relationships/hyperlink" Target="https://pbs.twimg.com/media/DxtcOeCVYAEyX5Z.jpg" TargetMode="External" /><Relationship Id="rId347" Type="http://schemas.openxmlformats.org/officeDocument/2006/relationships/hyperlink" Target="https://pbs.twimg.com/media/Dxt9NpgUYAADSOM.jpg" TargetMode="External" /><Relationship Id="rId348" Type="http://schemas.openxmlformats.org/officeDocument/2006/relationships/hyperlink" Target="https://pbs.twimg.com/media/DxwjbfBVsAAwCeI.jpg" TargetMode="External" /><Relationship Id="rId349" Type="http://schemas.openxmlformats.org/officeDocument/2006/relationships/hyperlink" Target="https://pbs.twimg.com/media/Dx7D-AsUcAE1egD.jpg" TargetMode="External" /><Relationship Id="rId350" Type="http://schemas.openxmlformats.org/officeDocument/2006/relationships/hyperlink" Target="https://pbs.twimg.com/media/DyAkKMkU8AEo0lk.jpg" TargetMode="External" /><Relationship Id="rId351" Type="http://schemas.openxmlformats.org/officeDocument/2006/relationships/hyperlink" Target="https://pbs.twimg.com/media/DyAy2C2UwAI_Lfp.jpg" TargetMode="External" /><Relationship Id="rId352" Type="http://schemas.openxmlformats.org/officeDocument/2006/relationships/hyperlink" Target="https://pbs.twimg.com/media/DyBquuyUUAA2Ev_.jpg" TargetMode="External" /><Relationship Id="rId353" Type="http://schemas.openxmlformats.org/officeDocument/2006/relationships/hyperlink" Target="https://pbs.twimg.com/media/DyDJV09UcAAqY5l.jpg" TargetMode="External" /><Relationship Id="rId354" Type="http://schemas.openxmlformats.org/officeDocument/2006/relationships/hyperlink" Target="https://pbs.twimg.com/media/DyWPtqaVsAA0mmO.jpg" TargetMode="External" /><Relationship Id="rId355" Type="http://schemas.openxmlformats.org/officeDocument/2006/relationships/hyperlink" Target="https://pbs.twimg.com/media/DygnPKPVYAAADqW.jpg" TargetMode="External" /><Relationship Id="rId356" Type="http://schemas.openxmlformats.org/officeDocument/2006/relationships/hyperlink" Target="https://pbs.twimg.com/media/DxWC2JpVsAI4RQ5.jpg" TargetMode="External" /><Relationship Id="rId357" Type="http://schemas.openxmlformats.org/officeDocument/2006/relationships/hyperlink" Target="https://pbs.twimg.com/media/Dye6N7dU0AA6cjH.jpg" TargetMode="External" /><Relationship Id="rId358" Type="http://schemas.openxmlformats.org/officeDocument/2006/relationships/hyperlink" Target="https://pbs.twimg.com/media/DxXUc9GUcAAmiCh.jpg" TargetMode="External" /><Relationship Id="rId359" Type="http://schemas.openxmlformats.org/officeDocument/2006/relationships/hyperlink" Target="https://pbs.twimg.com/media/DxcCkalU0AAl4E7.jpg" TargetMode="External" /><Relationship Id="rId360" Type="http://schemas.openxmlformats.org/officeDocument/2006/relationships/hyperlink" Target="https://pbs.twimg.com/media/DxinTs3UcAAijXF.jpg" TargetMode="External" /><Relationship Id="rId361" Type="http://schemas.openxmlformats.org/officeDocument/2006/relationships/hyperlink" Target="https://pbs.twimg.com/media/Dx2oGH_UwAA-A3b.jpg" TargetMode="External" /><Relationship Id="rId362" Type="http://schemas.openxmlformats.org/officeDocument/2006/relationships/hyperlink" Target="https://pbs.twimg.com/media/DyFNfT2U0AE3SyL.jpg" TargetMode="External" /><Relationship Id="rId363" Type="http://schemas.openxmlformats.org/officeDocument/2006/relationships/hyperlink" Target="https://pbs.twimg.com/media/DyQ4h2wUcAEh8id.jpg" TargetMode="External" /><Relationship Id="rId364" Type="http://schemas.openxmlformats.org/officeDocument/2006/relationships/hyperlink" Target="https://pbs.twimg.com/media/DxVEayBUYAE9v63.jpg" TargetMode="External" /><Relationship Id="rId365" Type="http://schemas.openxmlformats.org/officeDocument/2006/relationships/hyperlink" Target="https://pbs.twimg.com/media/DxJlHe0V4AAdlhy.jpg" TargetMode="External" /><Relationship Id="rId366" Type="http://schemas.openxmlformats.org/officeDocument/2006/relationships/hyperlink" Target="https://pbs.twimg.com/media/DxXjLxEUUAIeWBS.jpg" TargetMode="External" /><Relationship Id="rId367" Type="http://schemas.openxmlformats.org/officeDocument/2006/relationships/hyperlink" Target="https://pbs.twimg.com/media/DxYby4nV4AAsYwc.jpg" TargetMode="External" /><Relationship Id="rId368" Type="http://schemas.openxmlformats.org/officeDocument/2006/relationships/hyperlink" Target="https://pbs.twimg.com/media/DxiyMT_V4AA5Gq6.jpg" TargetMode="External" /><Relationship Id="rId369" Type="http://schemas.openxmlformats.org/officeDocument/2006/relationships/hyperlink" Target="https://pbs.twimg.com/media/Dx2RDeiUYAAGuFG.jpg" TargetMode="External" /><Relationship Id="rId370" Type="http://schemas.openxmlformats.org/officeDocument/2006/relationships/hyperlink" Target="https://pbs.twimg.com/media/Dx2buMRUYAAO59H.jpg" TargetMode="External" /><Relationship Id="rId371" Type="http://schemas.openxmlformats.org/officeDocument/2006/relationships/hyperlink" Target="https://pbs.twimg.com/media/Dx2uTE2VsAAHNdg.jpg" TargetMode="External" /><Relationship Id="rId372" Type="http://schemas.openxmlformats.org/officeDocument/2006/relationships/hyperlink" Target="https://pbs.twimg.com/media/Dx_6KCJUUAAJ7ry.jpg" TargetMode="External" /><Relationship Id="rId373" Type="http://schemas.openxmlformats.org/officeDocument/2006/relationships/hyperlink" Target="https://pbs.twimg.com/media/DyG_AvEV4AAi_dW.jpg" TargetMode="External" /><Relationship Id="rId374" Type="http://schemas.openxmlformats.org/officeDocument/2006/relationships/hyperlink" Target="https://pbs.twimg.com/media/DyJ8_1CVAAA2e_1.jpg" TargetMode="External" /><Relationship Id="rId375" Type="http://schemas.openxmlformats.org/officeDocument/2006/relationships/hyperlink" Target="https://pbs.twimg.com/media/DyKbBdXVYAI9Ter.jpg" TargetMode="External" /><Relationship Id="rId376" Type="http://schemas.openxmlformats.org/officeDocument/2006/relationships/hyperlink" Target="https://pbs.twimg.com/media/DyQBZlJU0AApEfb.jpg" TargetMode="External" /><Relationship Id="rId377" Type="http://schemas.openxmlformats.org/officeDocument/2006/relationships/hyperlink" Target="https://pbs.twimg.com/media/DyQqyaPU8AAw92p.jpg" TargetMode="External" /><Relationship Id="rId378" Type="http://schemas.openxmlformats.org/officeDocument/2006/relationships/hyperlink" Target="https://pbs.twimg.com/media/DyWq67GV4AEATE_.jpg" TargetMode="External" /><Relationship Id="rId379" Type="http://schemas.openxmlformats.org/officeDocument/2006/relationships/hyperlink" Target="https://pbs.twimg.com/media/DymP3p1UcAA3_Aa.jpg" TargetMode="External" /><Relationship Id="rId380" Type="http://schemas.openxmlformats.org/officeDocument/2006/relationships/hyperlink" Target="https://pbs.twimg.com/media/DyqwmdEUcAAtv0D.jpg" TargetMode="External" /><Relationship Id="rId381" Type="http://schemas.openxmlformats.org/officeDocument/2006/relationships/hyperlink" Target="https://pbs.twimg.com/media/DxSpAC3UYAAO21K.jpg" TargetMode="External" /><Relationship Id="rId382" Type="http://schemas.openxmlformats.org/officeDocument/2006/relationships/hyperlink" Target="https://pbs.twimg.com/media/Dxl8hVqVAAEp8z8.jpg" TargetMode="External" /><Relationship Id="rId383" Type="http://schemas.openxmlformats.org/officeDocument/2006/relationships/hyperlink" Target="https://pbs.twimg.com/media/DwEQr2uVAAEe7tV.jpg" TargetMode="External" /><Relationship Id="rId384" Type="http://schemas.openxmlformats.org/officeDocument/2006/relationships/hyperlink" Target="https://pbs.twimg.com/media/Dye7EwcUwAcwkBT.jpg" TargetMode="External" /><Relationship Id="rId385" Type="http://schemas.openxmlformats.org/officeDocument/2006/relationships/hyperlink" Target="https://pbs.twimg.com/media/Dydi_w5UYAAEDcs.jpg" TargetMode="External" /><Relationship Id="rId386" Type="http://schemas.openxmlformats.org/officeDocument/2006/relationships/hyperlink" Target="https://pbs.twimg.com/media/DxOLfTAUYAIwsrZ.jpg" TargetMode="External" /><Relationship Id="rId387" Type="http://schemas.openxmlformats.org/officeDocument/2006/relationships/hyperlink" Target="https://pbs.twimg.com/media/DxXECVlU0AEaAcV.jpg" TargetMode="External" /><Relationship Id="rId388" Type="http://schemas.openxmlformats.org/officeDocument/2006/relationships/hyperlink" Target="https://pbs.twimg.com/media/DxiV-jpU8AE2Elj.jpg" TargetMode="External" /><Relationship Id="rId389" Type="http://schemas.openxmlformats.org/officeDocument/2006/relationships/hyperlink" Target="https://pbs.twimg.com/media/Dxs1giAVAAAO7PQ.jpg" TargetMode="External" /><Relationship Id="rId390" Type="http://schemas.openxmlformats.org/officeDocument/2006/relationships/hyperlink" Target="https://pbs.twimg.com/media/Dx1qlthUUAAX2mx.jpg" TargetMode="External" /><Relationship Id="rId391" Type="http://schemas.openxmlformats.org/officeDocument/2006/relationships/hyperlink" Target="https://pbs.twimg.com/media/DyAfgd7UwAAOrQ5.jpg" TargetMode="External" /><Relationship Id="rId392" Type="http://schemas.openxmlformats.org/officeDocument/2006/relationships/hyperlink" Target="https://pbs.twimg.com/media/Dye1kQPVAAA3rEA.jpg" TargetMode="External" /><Relationship Id="rId393" Type="http://schemas.openxmlformats.org/officeDocument/2006/relationships/hyperlink" Target="https://pbs.twimg.com/media/DykVv8lUwAAajCn.jpg" TargetMode="External" /><Relationship Id="rId394" Type="http://schemas.openxmlformats.org/officeDocument/2006/relationships/hyperlink" Target="https://pbs.twimg.com/media/DxFMMJvU0AAPhxA.jpg" TargetMode="External" /><Relationship Id="rId395" Type="http://schemas.openxmlformats.org/officeDocument/2006/relationships/hyperlink" Target="https://pbs.twimg.com/media/DxOqawzVYAAu3_Q.jpg" TargetMode="External" /><Relationship Id="rId396" Type="http://schemas.openxmlformats.org/officeDocument/2006/relationships/hyperlink" Target="https://pbs.twimg.com/media/DxXZaSpUcAIxdxY.jpg" TargetMode="External" /><Relationship Id="rId397" Type="http://schemas.openxmlformats.org/officeDocument/2006/relationships/hyperlink" Target="https://pbs.twimg.com/media/DxhxERTVYAEJ-Ue.jpg" TargetMode="External" /><Relationship Id="rId398" Type="http://schemas.openxmlformats.org/officeDocument/2006/relationships/hyperlink" Target="https://pbs.twimg.com/media/DxjUwhUUcAEazaN.jpg" TargetMode="External" /><Relationship Id="rId399" Type="http://schemas.openxmlformats.org/officeDocument/2006/relationships/hyperlink" Target="https://pbs.twimg.com/media/DxyHQBkUwAAGo5G.jpg" TargetMode="External" /><Relationship Id="rId400" Type="http://schemas.openxmlformats.org/officeDocument/2006/relationships/hyperlink" Target="https://pbs.twimg.com/media/DyLJeeuVsAADYSs.jpg" TargetMode="External" /><Relationship Id="rId401" Type="http://schemas.openxmlformats.org/officeDocument/2006/relationships/hyperlink" Target="https://pbs.twimg.com/media/DyQbkR3UcAAooD8.jpg" TargetMode="External" /><Relationship Id="rId402" Type="http://schemas.openxmlformats.org/officeDocument/2006/relationships/hyperlink" Target="https://pbs.twimg.com/media/DyjLKDRU0AAHlSa.jpg" TargetMode="External" /><Relationship Id="rId403" Type="http://schemas.openxmlformats.org/officeDocument/2006/relationships/hyperlink" Target="https://pbs.twimg.com/media/DygoIcsU8AEyTLR.jpg" TargetMode="External" /><Relationship Id="rId404" Type="http://schemas.openxmlformats.org/officeDocument/2006/relationships/hyperlink" Target="https://pbs.twimg.com/media/DwGIZnRU0AENd9h.jpg" TargetMode="External" /><Relationship Id="rId405" Type="http://schemas.openxmlformats.org/officeDocument/2006/relationships/hyperlink" Target="https://pbs.twimg.com/media/Dx1nAWDU8AM2QXM.jpg" TargetMode="External" /><Relationship Id="rId406" Type="http://schemas.openxmlformats.org/officeDocument/2006/relationships/hyperlink" Target="https://pbs.twimg.com/media/DyB8T3iUUAEbNPl.jpg" TargetMode="External" /><Relationship Id="rId407" Type="http://schemas.openxmlformats.org/officeDocument/2006/relationships/hyperlink" Target="https://pbs.twimg.com/media/DyF25joVYAE9J6O.jpg" TargetMode="External" /><Relationship Id="rId408" Type="http://schemas.openxmlformats.org/officeDocument/2006/relationships/hyperlink" Target="https://pbs.twimg.com/media/DyJkn99V4AAs1Pp.jpg" TargetMode="External" /><Relationship Id="rId409" Type="http://schemas.openxmlformats.org/officeDocument/2006/relationships/hyperlink" Target="https://pbs.twimg.com/media/DyLnkbvU8AAvlfj.jpg" TargetMode="External" /><Relationship Id="rId410" Type="http://schemas.openxmlformats.org/officeDocument/2006/relationships/hyperlink" Target="https://pbs.twimg.com/media/DyavVbLV4AAtgFF.jpg" TargetMode="External" /><Relationship Id="rId411" Type="http://schemas.openxmlformats.org/officeDocument/2006/relationships/hyperlink" Target="https://pbs.twimg.com/media/DxIx3rrV4AA3v8j.jpg" TargetMode="External" /><Relationship Id="rId412" Type="http://schemas.openxmlformats.org/officeDocument/2006/relationships/hyperlink" Target="https://pbs.twimg.com/media/Dxxry9qVsAAUDEV.jpg" TargetMode="External" /><Relationship Id="rId413" Type="http://schemas.openxmlformats.org/officeDocument/2006/relationships/hyperlink" Target="https://pbs.twimg.com/media/DyA5xCIUwAkf-YH.jpg" TargetMode="External" /><Relationship Id="rId414" Type="http://schemas.openxmlformats.org/officeDocument/2006/relationships/hyperlink" Target="https://pbs.twimg.com/media/DlUDYyYXoAECz6k.jpg" TargetMode="External" /><Relationship Id="rId415" Type="http://schemas.openxmlformats.org/officeDocument/2006/relationships/hyperlink" Target="https://pbs.twimg.com/media/DPdgcMJVAAA-8H3.jpg" TargetMode="External" /><Relationship Id="rId416" Type="http://schemas.openxmlformats.org/officeDocument/2006/relationships/hyperlink" Target="https://pbs.twimg.com/media/DxPQngjU8AAoAnO.jpg" TargetMode="External" /><Relationship Id="rId417" Type="http://schemas.openxmlformats.org/officeDocument/2006/relationships/hyperlink" Target="https://pbs.twimg.com/media/DxPwC9jVYAA8gVH.jpg" TargetMode="External" /><Relationship Id="rId418" Type="http://schemas.openxmlformats.org/officeDocument/2006/relationships/hyperlink" Target="https://pbs.twimg.com/media/DxPwC9jVYAA8gVH.jpg" TargetMode="External" /><Relationship Id="rId419" Type="http://schemas.openxmlformats.org/officeDocument/2006/relationships/hyperlink" Target="https://pbs.twimg.com/media/DxPwC9jVYAA8gVH.jpg" TargetMode="External" /><Relationship Id="rId420" Type="http://schemas.openxmlformats.org/officeDocument/2006/relationships/hyperlink" Target="https://pbs.twimg.com/media/DxYaUTpW0AA5R7P.jpg" TargetMode="External" /><Relationship Id="rId421" Type="http://schemas.openxmlformats.org/officeDocument/2006/relationships/hyperlink" Target="https://pbs.twimg.com/media/Dxa4fCoWkAA9Xiu.jpg" TargetMode="External" /><Relationship Id="rId422" Type="http://schemas.openxmlformats.org/officeDocument/2006/relationships/hyperlink" Target="https://pbs.twimg.com/media/Dxa4fCoWkAA9Xiu.jpg" TargetMode="External" /><Relationship Id="rId423" Type="http://schemas.openxmlformats.org/officeDocument/2006/relationships/hyperlink" Target="https://pbs.twimg.com/media/Dxa4fCoWkAA9Xiu.jpg" TargetMode="External" /><Relationship Id="rId424" Type="http://schemas.openxmlformats.org/officeDocument/2006/relationships/hyperlink" Target="https://pbs.twimg.com/media/Dxa4fCoWkAA9Xiu.jpg" TargetMode="External" /><Relationship Id="rId425" Type="http://schemas.openxmlformats.org/officeDocument/2006/relationships/hyperlink" Target="https://pbs.twimg.com/media/C6k4QiMW0AEdjTp.jpg" TargetMode="External" /><Relationship Id="rId426" Type="http://schemas.openxmlformats.org/officeDocument/2006/relationships/hyperlink" Target="https://pbs.twimg.com/media/C6k4QiMW0AEdjTp.jpg" TargetMode="External" /><Relationship Id="rId427" Type="http://schemas.openxmlformats.org/officeDocument/2006/relationships/hyperlink" Target="https://pbs.twimg.com/media/DxcBB4kUwAUGud9.jpg" TargetMode="External" /><Relationship Id="rId428" Type="http://schemas.openxmlformats.org/officeDocument/2006/relationships/hyperlink" Target="https://pbs.twimg.com/media/DxcNCtLX0AED9Dn.jpg" TargetMode="External" /><Relationship Id="rId429" Type="http://schemas.openxmlformats.org/officeDocument/2006/relationships/hyperlink" Target="https://pbs.twimg.com/media/DxcNM-vWoAAb71u.jpg" TargetMode="External" /><Relationship Id="rId430" Type="http://schemas.openxmlformats.org/officeDocument/2006/relationships/hyperlink" Target="https://pbs.twimg.com/media/DxiYqopWkAYPY03.jpg" TargetMode="External" /><Relationship Id="rId431" Type="http://schemas.openxmlformats.org/officeDocument/2006/relationships/hyperlink" Target="https://pbs.twimg.com/media/Dxy1ws_VsAAa2Wg.jpg" TargetMode="External" /><Relationship Id="rId432" Type="http://schemas.openxmlformats.org/officeDocument/2006/relationships/hyperlink" Target="https://pbs.twimg.com/media/Dx1nAWDU8AM2QXM.jpg" TargetMode="External" /><Relationship Id="rId433" Type="http://schemas.openxmlformats.org/officeDocument/2006/relationships/hyperlink" Target="https://pbs.twimg.com/media/Dx7oBF1V4AAiWyc.jpg" TargetMode="External" /><Relationship Id="rId434" Type="http://schemas.openxmlformats.org/officeDocument/2006/relationships/hyperlink" Target="https://pbs.twimg.com/media/Dw6Z5lYUwAUKNgu.jpg" TargetMode="External" /><Relationship Id="rId435" Type="http://schemas.openxmlformats.org/officeDocument/2006/relationships/hyperlink" Target="https://pbs.twimg.com/media/DndP6aBXsAA825b.jpg" TargetMode="External" /><Relationship Id="rId436" Type="http://schemas.openxmlformats.org/officeDocument/2006/relationships/hyperlink" Target="https://pbs.twimg.com/media/DxrfXwsW0AQxYgG.jpg" TargetMode="External" /><Relationship Id="rId437" Type="http://schemas.openxmlformats.org/officeDocument/2006/relationships/hyperlink" Target="https://pbs.twimg.com/media/DwVWT42WkAEY1V0.jpg" TargetMode="External" /><Relationship Id="rId438" Type="http://schemas.openxmlformats.org/officeDocument/2006/relationships/hyperlink" Target="https://pbs.twimg.com/media/Dyc2NvBUwAAviW1.jpg" TargetMode="External" /><Relationship Id="rId439" Type="http://schemas.openxmlformats.org/officeDocument/2006/relationships/hyperlink" Target="https://pbs.twimg.com/media/DxoLhFJX0AAir-l.jpg" TargetMode="External" /><Relationship Id="rId440" Type="http://schemas.openxmlformats.org/officeDocument/2006/relationships/hyperlink" Target="https://pbs.twimg.com/media/DxoLhFJX0AAir-l.jpg" TargetMode="External" /><Relationship Id="rId441" Type="http://schemas.openxmlformats.org/officeDocument/2006/relationships/hyperlink" Target="https://pbs.twimg.com/media/DyK2--BW0AAsfXo.jpg" TargetMode="External" /><Relationship Id="rId442" Type="http://schemas.openxmlformats.org/officeDocument/2006/relationships/hyperlink" Target="https://pbs.twimg.com/media/DyLXiJqVsAAgdZ4.jpg" TargetMode="External" /><Relationship Id="rId443" Type="http://schemas.openxmlformats.org/officeDocument/2006/relationships/hyperlink" Target="https://pbs.twimg.com/media/DxoLhFJX0AAir-l.jpg" TargetMode="External" /><Relationship Id="rId444" Type="http://schemas.openxmlformats.org/officeDocument/2006/relationships/hyperlink" Target="https://pbs.twimg.com/media/DxwOut5UUAA8Z9a.jpg" TargetMode="External" /><Relationship Id="rId445" Type="http://schemas.openxmlformats.org/officeDocument/2006/relationships/hyperlink" Target="https://pbs.twimg.com/tweet_video_thumb/DxuplR0WoAAzfa5.jpg" TargetMode="External" /><Relationship Id="rId446" Type="http://schemas.openxmlformats.org/officeDocument/2006/relationships/hyperlink" Target="https://pbs.twimg.com/tweet_video_thumb/DxuplR0WoAAzfa5.jpg" TargetMode="External" /><Relationship Id="rId447" Type="http://schemas.openxmlformats.org/officeDocument/2006/relationships/hyperlink" Target="https://pbs.twimg.com/media/Dx20R2JVsAA8Am3.jpg" TargetMode="External" /><Relationship Id="rId448" Type="http://schemas.openxmlformats.org/officeDocument/2006/relationships/hyperlink" Target="https://pbs.twimg.com/media/DySEbB5VAAAGA0S.jpg" TargetMode="External" /><Relationship Id="rId449" Type="http://schemas.openxmlformats.org/officeDocument/2006/relationships/hyperlink" Target="https://pbs.twimg.com/media/Dya3aSqVYAAVphH.jpg" TargetMode="External" /><Relationship Id="rId450" Type="http://schemas.openxmlformats.org/officeDocument/2006/relationships/hyperlink" Target="https://pbs.twimg.com/media/Dx9WGaSUUAAva1n.jpg" TargetMode="External" /><Relationship Id="rId451" Type="http://schemas.openxmlformats.org/officeDocument/2006/relationships/hyperlink" Target="https://pbs.twimg.com/media/DyKeuR_XcAEh5M-.jpg" TargetMode="External" /><Relationship Id="rId452" Type="http://schemas.openxmlformats.org/officeDocument/2006/relationships/hyperlink" Target="https://pbs.twimg.com/media/DyLYZqWWsAADMua.jpg" TargetMode="External" /><Relationship Id="rId453" Type="http://schemas.openxmlformats.org/officeDocument/2006/relationships/hyperlink" Target="https://pbs.twimg.com/media/DxITh5oX0AUab4a.jpg" TargetMode="External" /><Relationship Id="rId454" Type="http://schemas.openxmlformats.org/officeDocument/2006/relationships/hyperlink" Target="https://pbs.twimg.com/media/Dw22h8SXQAELy2H.jpg" TargetMode="External" /><Relationship Id="rId455" Type="http://schemas.openxmlformats.org/officeDocument/2006/relationships/hyperlink" Target="https://pbs.twimg.com/media/DxCP84gUUAABGoJ.jpg" TargetMode="External" /><Relationship Id="rId456" Type="http://schemas.openxmlformats.org/officeDocument/2006/relationships/hyperlink" Target="https://pbs.twimg.com/media/DxnHIMTW0AAt95K.jpg" TargetMode="External" /><Relationship Id="rId457" Type="http://schemas.openxmlformats.org/officeDocument/2006/relationships/hyperlink" Target="https://pbs.twimg.com/media/Dxtiw57W0AAp_HM.jpg" TargetMode="External" /><Relationship Id="rId458" Type="http://schemas.openxmlformats.org/officeDocument/2006/relationships/hyperlink" Target="https://pbs.twimg.com/media/DyG3TroXgAAXM9d.jpg" TargetMode="External" /><Relationship Id="rId459" Type="http://schemas.openxmlformats.org/officeDocument/2006/relationships/hyperlink" Target="https://pbs.twimg.com/media/DylVcZ0WsAADmRK.jpg" TargetMode="External" /><Relationship Id="rId460" Type="http://schemas.openxmlformats.org/officeDocument/2006/relationships/hyperlink" Target="https://pbs.twimg.com/media/DybLyw3UYAEsrm5.jpg" TargetMode="External" /><Relationship Id="rId461" Type="http://schemas.openxmlformats.org/officeDocument/2006/relationships/hyperlink" Target="https://pbs.twimg.com/media/DyQaZIGVYAAYaWu.jpg" TargetMode="External" /><Relationship Id="rId462" Type="http://schemas.openxmlformats.org/officeDocument/2006/relationships/hyperlink" Target="https://pbs.twimg.com/media/DxJOoeYUcAASiNx.jpg" TargetMode="External" /><Relationship Id="rId463" Type="http://schemas.openxmlformats.org/officeDocument/2006/relationships/hyperlink" Target="https://pbs.twimg.com/media/DyVY9y8UcAA11nj.jpg" TargetMode="External" /><Relationship Id="rId464" Type="http://schemas.openxmlformats.org/officeDocument/2006/relationships/hyperlink" Target="https://pbs.twimg.com/media/Dymq5aOUUAE_wQq.jpg" TargetMode="External" /><Relationship Id="rId465" Type="http://schemas.openxmlformats.org/officeDocument/2006/relationships/hyperlink" Target="https://pbs.twimg.com/media/DyqgP8wVYAAm4vr.jpg" TargetMode="External" /><Relationship Id="rId466" Type="http://schemas.openxmlformats.org/officeDocument/2006/relationships/hyperlink" Target="https://pbs.twimg.com/media/DwtGDNWUwAEDTeM.jpg" TargetMode="External" /><Relationship Id="rId467" Type="http://schemas.openxmlformats.org/officeDocument/2006/relationships/hyperlink" Target="https://pbs.twimg.com/media/Dwzh3gkUUAACUWe.jpg" TargetMode="External" /><Relationship Id="rId468" Type="http://schemas.openxmlformats.org/officeDocument/2006/relationships/hyperlink" Target="https://pbs.twimg.com/media/DyeK0unU0AAPVPt.jpg" TargetMode="External" /><Relationship Id="rId469" Type="http://schemas.openxmlformats.org/officeDocument/2006/relationships/hyperlink" Target="https://pbs.twimg.com/media/Dyk-dHwVAAAdqQh.jpg" TargetMode="External" /><Relationship Id="rId470" Type="http://schemas.openxmlformats.org/officeDocument/2006/relationships/hyperlink" Target="https://pbs.twimg.com/media/Dyf_rLEUYAAOdNa.jpg" TargetMode="External" /><Relationship Id="rId471" Type="http://schemas.openxmlformats.org/officeDocument/2006/relationships/hyperlink" Target="https://pbs.twimg.com/media/DxBMzoyVYAAv8xT.jpg" TargetMode="External" /><Relationship Id="rId472" Type="http://schemas.openxmlformats.org/officeDocument/2006/relationships/hyperlink" Target="https://pbs.twimg.com/media/DyfxWLPUUAEtAa5.jpg" TargetMode="External" /><Relationship Id="rId473" Type="http://schemas.openxmlformats.org/officeDocument/2006/relationships/hyperlink" Target="https://pbs.twimg.com/media/DylbcvHWoAAraG1.jpg" TargetMode="External" /><Relationship Id="rId474" Type="http://schemas.openxmlformats.org/officeDocument/2006/relationships/hyperlink" Target="https://pbs.twimg.com/media/DxXmJ_vU0AALlyM.jpg" TargetMode="External" /><Relationship Id="rId475" Type="http://schemas.openxmlformats.org/officeDocument/2006/relationships/hyperlink" Target="https://pbs.twimg.com/media/DyjLo31UYAAnDXp.jpg" TargetMode="External" /><Relationship Id="rId476" Type="http://schemas.openxmlformats.org/officeDocument/2006/relationships/hyperlink" Target="https://pbs.twimg.com/media/DyqwV9cXQAwHMNs.jpg" TargetMode="External" /><Relationship Id="rId477" Type="http://schemas.openxmlformats.org/officeDocument/2006/relationships/hyperlink" Target="https://pbs.twimg.com/media/Dw6Z5lYUwAUKNgu.jpg" TargetMode="External" /><Relationship Id="rId478" Type="http://schemas.openxmlformats.org/officeDocument/2006/relationships/hyperlink" Target="https://pbs.twimg.com/media/Dwq1GCbUYAAN_8D.jpg" TargetMode="External" /><Relationship Id="rId479" Type="http://schemas.openxmlformats.org/officeDocument/2006/relationships/hyperlink" Target="https://pbs.twimg.com/media/DyaTIcDV4AA8Z_q.jpg" TargetMode="External" /><Relationship Id="rId480" Type="http://schemas.openxmlformats.org/officeDocument/2006/relationships/hyperlink" Target="https://pbs.twimg.com/media/DyThpWUVYAAvgev.jpg" TargetMode="External" /><Relationship Id="rId481" Type="http://schemas.openxmlformats.org/officeDocument/2006/relationships/hyperlink" Target="https://pbs.twimg.com/tweet_video_thumb/DykvjJFWoAAqJTE.jpg" TargetMode="External" /><Relationship Id="rId482" Type="http://schemas.openxmlformats.org/officeDocument/2006/relationships/hyperlink" Target="https://pbs.twimg.com/media/Dv7yMscX0AAgjEa.jpg" TargetMode="External" /><Relationship Id="rId483" Type="http://schemas.openxmlformats.org/officeDocument/2006/relationships/hyperlink" Target="https://pbs.twimg.com/media/DyKeuR_XcAEh5M-.jpg" TargetMode="External" /><Relationship Id="rId484" Type="http://schemas.openxmlformats.org/officeDocument/2006/relationships/hyperlink" Target="https://pbs.twimg.com/tweet_video_thumb/Dyqx80nWoAIrk63.jpg" TargetMode="External" /><Relationship Id="rId485" Type="http://schemas.openxmlformats.org/officeDocument/2006/relationships/hyperlink" Target="https://pbs.twimg.com/tweet_video_thumb/Dyq38lzXQAAhI0m.jpg" TargetMode="External" /><Relationship Id="rId486" Type="http://schemas.openxmlformats.org/officeDocument/2006/relationships/hyperlink" Target="https://pbs.twimg.com/media/DyRYn6wU0AA0bsT.jpg" TargetMode="External" /><Relationship Id="rId487" Type="http://schemas.openxmlformats.org/officeDocument/2006/relationships/hyperlink" Target="https://pbs.twimg.com/media/Dx27pRkU8AABxQP.jpg" TargetMode="External" /><Relationship Id="rId488" Type="http://schemas.openxmlformats.org/officeDocument/2006/relationships/hyperlink" Target="https://pbs.twimg.com/media/DwFt89GU0AAVFJ1.jpg" TargetMode="External" /><Relationship Id="rId489" Type="http://schemas.openxmlformats.org/officeDocument/2006/relationships/hyperlink" Target="https://pbs.twimg.com/media/DymDG8rUYAE2hCA.jpg" TargetMode="External" /><Relationship Id="rId490" Type="http://schemas.openxmlformats.org/officeDocument/2006/relationships/hyperlink" Target="https://pbs.twimg.com/media/DxhvrWFUYAAeJnX.jpg" TargetMode="External" /><Relationship Id="rId491" Type="http://schemas.openxmlformats.org/officeDocument/2006/relationships/hyperlink" Target="https://pbs.twimg.com/media/DxxNYnOUcAAvD7P.jpg" TargetMode="External" /><Relationship Id="rId492" Type="http://schemas.openxmlformats.org/officeDocument/2006/relationships/hyperlink" Target="https://pbs.twimg.com/media/DxmTRFOUYAApJP7.jpg" TargetMode="External" /><Relationship Id="rId493" Type="http://schemas.openxmlformats.org/officeDocument/2006/relationships/hyperlink" Target="https://pbs.twimg.com/media/Dyibjd4UwAACuvn.jpg" TargetMode="External" /><Relationship Id="rId494" Type="http://schemas.openxmlformats.org/officeDocument/2006/relationships/hyperlink" Target="https://pbs.twimg.com/media/DyqlXUKUcAEhvAu.jpg" TargetMode="External" /><Relationship Id="rId495" Type="http://schemas.openxmlformats.org/officeDocument/2006/relationships/hyperlink" Target="https://pbs.twimg.com/media/DyF6E0FUwAAPij3.jpg" TargetMode="External" /><Relationship Id="rId496" Type="http://schemas.openxmlformats.org/officeDocument/2006/relationships/hyperlink" Target="https://pbs.twimg.com/media/DybKBatWsAAPLKb.jpg" TargetMode="External" /><Relationship Id="rId497" Type="http://schemas.openxmlformats.org/officeDocument/2006/relationships/hyperlink" Target="https://pbs.twimg.com/media/DxYQSFCXcAAWQN1.jpg" TargetMode="External" /><Relationship Id="rId498" Type="http://schemas.openxmlformats.org/officeDocument/2006/relationships/hyperlink" Target="https://pbs.twimg.com/media/Dxi-jk6WsAM2n4V.jpg" TargetMode="External" /><Relationship Id="rId499" Type="http://schemas.openxmlformats.org/officeDocument/2006/relationships/hyperlink" Target="https://pbs.twimg.com/media/DxciksqUwAAt3S7.jpg" TargetMode="External" /><Relationship Id="rId500" Type="http://schemas.openxmlformats.org/officeDocument/2006/relationships/hyperlink" Target="https://pbs.twimg.com/media/DyMbU2sUwAIhzOT.jpg" TargetMode="External" /><Relationship Id="rId501" Type="http://schemas.openxmlformats.org/officeDocument/2006/relationships/hyperlink" Target="https://pbs.twimg.com/media/Dxi5B2KVsAAj4ha.jpg" TargetMode="External" /><Relationship Id="rId502" Type="http://schemas.openxmlformats.org/officeDocument/2006/relationships/hyperlink" Target="https://pbs.twimg.com/media/DygrFnfVYAA71TI.jpg" TargetMode="External" /><Relationship Id="rId503" Type="http://schemas.openxmlformats.org/officeDocument/2006/relationships/hyperlink" Target="https://pbs.twimg.com/media/DvUOCe3UYAAyXlM.jpg" TargetMode="External" /><Relationship Id="rId504" Type="http://schemas.openxmlformats.org/officeDocument/2006/relationships/hyperlink" Target="https://pbs.twimg.com/media/DvbM3mvU0AEoU3Y.jpg" TargetMode="External" /><Relationship Id="rId505" Type="http://schemas.openxmlformats.org/officeDocument/2006/relationships/hyperlink" Target="https://pbs.twimg.com/media/Dvw3Q0mUwAADVF9.jpg" TargetMode="External" /><Relationship Id="rId506" Type="http://schemas.openxmlformats.org/officeDocument/2006/relationships/hyperlink" Target="https://pbs.twimg.com/media/DvwXp7HV4AIstNT.jpg" TargetMode="External" /><Relationship Id="rId507" Type="http://schemas.openxmlformats.org/officeDocument/2006/relationships/hyperlink" Target="https://pbs.twimg.com/media/DxXJQXAVYAALt5X.jpg" TargetMode="External" /><Relationship Id="rId508" Type="http://schemas.openxmlformats.org/officeDocument/2006/relationships/hyperlink" Target="https://pbs.twimg.com/media/DxJc2hGVYAAoGWQ.jpg" TargetMode="External" /><Relationship Id="rId509" Type="http://schemas.openxmlformats.org/officeDocument/2006/relationships/hyperlink" Target="https://pbs.twimg.com/media/DxpBLESUcAAtCW9.jpg" TargetMode="External" /><Relationship Id="rId510" Type="http://schemas.openxmlformats.org/officeDocument/2006/relationships/hyperlink" Target="https://pbs.twimg.com/media/Dyn0nIpUwAAAxWU.jpg" TargetMode="External" /><Relationship Id="rId511" Type="http://schemas.openxmlformats.org/officeDocument/2006/relationships/hyperlink" Target="https://pbs.twimg.com/media/DxXo29uUcAE0Qy3.jpg" TargetMode="External" /><Relationship Id="rId512" Type="http://schemas.openxmlformats.org/officeDocument/2006/relationships/hyperlink" Target="https://pbs.twimg.com/media/Dyb9mDUUYAIkh_K.jpg" TargetMode="External" /><Relationship Id="rId513" Type="http://schemas.openxmlformats.org/officeDocument/2006/relationships/hyperlink" Target="https://pbs.twimg.com/media/DyAxxa6X4AYzD5c.jpg" TargetMode="External" /><Relationship Id="rId514" Type="http://schemas.openxmlformats.org/officeDocument/2006/relationships/hyperlink" Target="https://pbs.twimg.com/media/DyLF-RSXQAA6wAT.jpg" TargetMode="External" /><Relationship Id="rId515" Type="http://schemas.openxmlformats.org/officeDocument/2006/relationships/hyperlink" Target="https://pbs.twimg.com/media/DyVd-mMW0AIoerB.jpg" TargetMode="External" /><Relationship Id="rId516" Type="http://schemas.openxmlformats.org/officeDocument/2006/relationships/hyperlink" Target="https://pbs.twimg.com/media/DyVd-mMW0AIoerB.jpg" TargetMode="External" /><Relationship Id="rId517" Type="http://schemas.openxmlformats.org/officeDocument/2006/relationships/hyperlink" Target="https://pbs.twimg.com/media/DyK2--BW0AAsfXo.jpg" TargetMode="External" /><Relationship Id="rId518" Type="http://schemas.openxmlformats.org/officeDocument/2006/relationships/hyperlink" Target="https://pbs.twimg.com/media/DyK2--BW0AAsfXo.jpg" TargetMode="External" /><Relationship Id="rId519" Type="http://schemas.openxmlformats.org/officeDocument/2006/relationships/hyperlink" Target="https://pbs.twimg.com/media/DyK2--BW0AAsfXo.jpg" TargetMode="External" /><Relationship Id="rId520" Type="http://schemas.openxmlformats.org/officeDocument/2006/relationships/hyperlink" Target="https://pbs.twimg.com/media/DyK2--BW0AAsfXo.jpg" TargetMode="External" /><Relationship Id="rId521" Type="http://schemas.openxmlformats.org/officeDocument/2006/relationships/hyperlink" Target="https://pbs.twimg.com/media/DyK2--BW0AAsfXo.jpg" TargetMode="External" /><Relationship Id="rId522" Type="http://schemas.openxmlformats.org/officeDocument/2006/relationships/hyperlink" Target="https://pbs.twimg.com/media/DyK2--BW0AAsfXo.jpg" TargetMode="External" /><Relationship Id="rId523" Type="http://schemas.openxmlformats.org/officeDocument/2006/relationships/hyperlink" Target="https://pbs.twimg.com/media/DbFQWzCWsAEB-zC.jpg" TargetMode="External" /><Relationship Id="rId524" Type="http://schemas.openxmlformats.org/officeDocument/2006/relationships/hyperlink" Target="https://pbs.twimg.com/media/DxoLhFJX0AAir-l.jpg" TargetMode="External" /><Relationship Id="rId525" Type="http://schemas.openxmlformats.org/officeDocument/2006/relationships/hyperlink" Target="https://pbs.twimg.com/media/DxdeU1fWoAEoubR.jpg" TargetMode="External" /><Relationship Id="rId526" Type="http://schemas.openxmlformats.org/officeDocument/2006/relationships/hyperlink" Target="https://pbs.twimg.com/media/DxCCLaiUYAAUNzQ.jpg" TargetMode="External" /><Relationship Id="rId527" Type="http://schemas.openxmlformats.org/officeDocument/2006/relationships/hyperlink" Target="https://pbs.twimg.com/media/DxDDVlZUcAI7gwX.jpg" TargetMode="External" /><Relationship Id="rId528" Type="http://schemas.openxmlformats.org/officeDocument/2006/relationships/hyperlink" Target="https://pbs.twimg.com/media/DxFo-7QVYAINedK.jpg" TargetMode="External" /><Relationship Id="rId529" Type="http://schemas.openxmlformats.org/officeDocument/2006/relationships/hyperlink" Target="https://pbs.twimg.com/media/Dw9Z_eEVAAAPgiz.jpg" TargetMode="External" /><Relationship Id="rId530" Type="http://schemas.openxmlformats.org/officeDocument/2006/relationships/hyperlink" Target="https://pbs.twimg.com/media/DxD7tz7VsAEt09N.jpg" TargetMode="External" /><Relationship Id="rId531" Type="http://schemas.openxmlformats.org/officeDocument/2006/relationships/hyperlink" Target="https://pbs.twimg.com/media/DxcBzHOVYAA1mtt.jpg" TargetMode="External" /><Relationship Id="rId532" Type="http://schemas.openxmlformats.org/officeDocument/2006/relationships/hyperlink" Target="https://pbs.twimg.com/media/Dye2-2GUYAAOfKH.jpg" TargetMode="External" /><Relationship Id="rId533" Type="http://schemas.openxmlformats.org/officeDocument/2006/relationships/hyperlink" Target="https://pbs.twimg.com/media/Dx14A-YU8AEovLc.jpg" TargetMode="External" /><Relationship Id="rId534" Type="http://schemas.openxmlformats.org/officeDocument/2006/relationships/hyperlink" Target="https://pbs.twimg.com/media/DrB3bvFXQAAcf4M.jpg" TargetMode="External" /><Relationship Id="rId535" Type="http://schemas.openxmlformats.org/officeDocument/2006/relationships/hyperlink" Target="https://pbs.twimg.com/media/DyJ7jflU0AEgBIe.jpg" TargetMode="External" /><Relationship Id="rId536" Type="http://schemas.openxmlformats.org/officeDocument/2006/relationships/hyperlink" Target="https://pbs.twimg.com/media/DyrYF6LU8AAoYzc.jpg" TargetMode="External" /><Relationship Id="rId537" Type="http://schemas.openxmlformats.org/officeDocument/2006/relationships/hyperlink" Target="https://pbs.twimg.com/media/DvylW0MVsAEORIV.jpg" TargetMode="External" /><Relationship Id="rId538" Type="http://schemas.openxmlformats.org/officeDocument/2006/relationships/hyperlink" Target="https://pbs.twimg.com/media/DvpiC91UYAEIjAI.jpg" TargetMode="External" /><Relationship Id="rId539" Type="http://schemas.openxmlformats.org/officeDocument/2006/relationships/hyperlink" Target="https://pbs.twimg.com/media/DvdewmmVAAAm8-V.jpg" TargetMode="External" /><Relationship Id="rId540" Type="http://schemas.openxmlformats.org/officeDocument/2006/relationships/hyperlink" Target="https://pbs.twimg.com/media/DxDBEPnU8AA6Khd.jpg" TargetMode="External" /><Relationship Id="rId541" Type="http://schemas.openxmlformats.org/officeDocument/2006/relationships/hyperlink" Target="https://pbs.twimg.com/media/DvqX_5RVAAAPfEw.jpg" TargetMode="External" /><Relationship Id="rId542" Type="http://schemas.openxmlformats.org/officeDocument/2006/relationships/hyperlink" Target="https://pbs.twimg.com/media/Dvz8-IOV4AAYcjF.jpg" TargetMode="External" /><Relationship Id="rId543" Type="http://schemas.openxmlformats.org/officeDocument/2006/relationships/hyperlink" Target="https://pbs.twimg.com/media/DwGYcs0U8AAFYoz.jpg" TargetMode="External" /><Relationship Id="rId544" Type="http://schemas.openxmlformats.org/officeDocument/2006/relationships/hyperlink" Target="https://pbs.twimg.com/media/DwHcRevVYAAFmS9.jpg" TargetMode="External" /><Relationship Id="rId545" Type="http://schemas.openxmlformats.org/officeDocument/2006/relationships/hyperlink" Target="https://pbs.twimg.com/media/DwRhFT0UYAANyyX.jpg" TargetMode="External" /><Relationship Id="rId546" Type="http://schemas.openxmlformats.org/officeDocument/2006/relationships/hyperlink" Target="https://pbs.twimg.com/media/DwYO6aBVsAA1lDQ.jpg" TargetMode="External" /><Relationship Id="rId547" Type="http://schemas.openxmlformats.org/officeDocument/2006/relationships/hyperlink" Target="https://pbs.twimg.com/media/Dwii2L9VsAAkHWz.jpg" TargetMode="External" /><Relationship Id="rId548" Type="http://schemas.openxmlformats.org/officeDocument/2006/relationships/hyperlink" Target="https://pbs.twimg.com/media/Dwdwt-sUcAACdgh.jpg" TargetMode="External" /><Relationship Id="rId549" Type="http://schemas.openxmlformats.org/officeDocument/2006/relationships/hyperlink" Target="https://pbs.twimg.com/media/Dw1oSIsUUAA5_Hi.jpg" TargetMode="External" /><Relationship Id="rId550" Type="http://schemas.openxmlformats.org/officeDocument/2006/relationships/hyperlink" Target="https://pbs.twimg.com/media/DwdF2_3VAAA11_e.jpg" TargetMode="External" /><Relationship Id="rId551" Type="http://schemas.openxmlformats.org/officeDocument/2006/relationships/hyperlink" Target="https://pbs.twimg.com/media/DyZm4jIU0AAjj24.jpg" TargetMode="External" /><Relationship Id="rId552" Type="http://schemas.openxmlformats.org/officeDocument/2006/relationships/hyperlink" Target="https://pbs.twimg.com/media/DyjFs3DUwAEr7he.jpg" TargetMode="External" /><Relationship Id="rId553" Type="http://schemas.openxmlformats.org/officeDocument/2006/relationships/hyperlink" Target="https://pbs.twimg.com/media/DxB8lndU0AAMtlj.jpg" TargetMode="External" /><Relationship Id="rId554" Type="http://schemas.openxmlformats.org/officeDocument/2006/relationships/hyperlink" Target="https://pbs.twimg.com/media/DxX5yHzVsAYc-W2.jpg" TargetMode="External" /><Relationship Id="rId555" Type="http://schemas.openxmlformats.org/officeDocument/2006/relationships/hyperlink" Target="https://pbs.twimg.com/media/DxdpZWVUwAENYDn.jpg" TargetMode="External" /><Relationship Id="rId556" Type="http://schemas.openxmlformats.org/officeDocument/2006/relationships/hyperlink" Target="https://pbs.twimg.com/media/DxnYCCLUcAAXlll.jpg" TargetMode="External" /><Relationship Id="rId557" Type="http://schemas.openxmlformats.org/officeDocument/2006/relationships/hyperlink" Target="https://pbs.twimg.com/media/DxnkcKZU0AAl8DT.jpg" TargetMode="External" /><Relationship Id="rId558" Type="http://schemas.openxmlformats.org/officeDocument/2006/relationships/hyperlink" Target="https://pbs.twimg.com/media/Dxruh-JU8AA70NL.jpg" TargetMode="External" /><Relationship Id="rId559" Type="http://schemas.openxmlformats.org/officeDocument/2006/relationships/hyperlink" Target="https://pbs.twimg.com/media/DyXEgweUYAEQM3Z.jpg" TargetMode="External" /><Relationship Id="rId560" Type="http://schemas.openxmlformats.org/officeDocument/2006/relationships/hyperlink" Target="https://pbs.twimg.com/media/DyawkBdV4AASUpJ.jpg" TargetMode="External" /><Relationship Id="rId561" Type="http://schemas.openxmlformats.org/officeDocument/2006/relationships/hyperlink" Target="https://pbs.twimg.com/media/DycOqR4U0AE7T4r.jpg" TargetMode="External" /><Relationship Id="rId562" Type="http://schemas.openxmlformats.org/officeDocument/2006/relationships/hyperlink" Target="https://pbs.twimg.com/media/DygQmN7V4AAetuJ.jpg" TargetMode="External" /><Relationship Id="rId563" Type="http://schemas.openxmlformats.org/officeDocument/2006/relationships/hyperlink" Target="https://pbs.twimg.com/media/DyrPm_wUcAAYzF6.jpg" TargetMode="External" /><Relationship Id="rId564" Type="http://schemas.openxmlformats.org/officeDocument/2006/relationships/hyperlink" Target="https://pbs.twimg.com/media/DxcbHZlU0AAuAAf.jpg" TargetMode="External" /><Relationship Id="rId565" Type="http://schemas.openxmlformats.org/officeDocument/2006/relationships/hyperlink" Target="https://pbs.twimg.com/media/Dx143foUwAIUuYx.jpg" TargetMode="External" /><Relationship Id="rId566" Type="http://schemas.openxmlformats.org/officeDocument/2006/relationships/hyperlink" Target="https://pbs.twimg.com/media/DxCLmB9UUAAVv-n.jpg" TargetMode="External" /><Relationship Id="rId567" Type="http://schemas.openxmlformats.org/officeDocument/2006/relationships/hyperlink" Target="https://pbs.twimg.com/media/DwHYSCeUYAAHDWF.jpg" TargetMode="External" /><Relationship Id="rId568" Type="http://schemas.openxmlformats.org/officeDocument/2006/relationships/hyperlink" Target="https://pbs.twimg.com/media/DwlaY5fVYAAn-yo.jpg" TargetMode="External" /><Relationship Id="rId569" Type="http://schemas.openxmlformats.org/officeDocument/2006/relationships/hyperlink" Target="https://pbs.twimg.com/media/Dw4KBdkWoAAtltG.jpg" TargetMode="External" /><Relationship Id="rId570" Type="http://schemas.openxmlformats.org/officeDocument/2006/relationships/hyperlink" Target="https://pbs.twimg.com/media/DyehTTdVAAAnABS.jpg" TargetMode="External" /><Relationship Id="rId571" Type="http://schemas.openxmlformats.org/officeDocument/2006/relationships/hyperlink" Target="https://pbs.twimg.com/media/DxEMYCmV4AssnlE.jpg" TargetMode="External" /><Relationship Id="rId572" Type="http://schemas.openxmlformats.org/officeDocument/2006/relationships/hyperlink" Target="https://pbs.twimg.com/media/DxdZTidVsAAOgQZ.jpg" TargetMode="External" /><Relationship Id="rId573" Type="http://schemas.openxmlformats.org/officeDocument/2006/relationships/hyperlink" Target="https://pbs.twimg.com/media/DxjTJwjU8AEeg-q.jpg" TargetMode="External" /><Relationship Id="rId574" Type="http://schemas.openxmlformats.org/officeDocument/2006/relationships/hyperlink" Target="https://pbs.twimg.com/media/DxoMBATVAAAlxEa.jpg" TargetMode="External" /><Relationship Id="rId575" Type="http://schemas.openxmlformats.org/officeDocument/2006/relationships/hyperlink" Target="https://pbs.twimg.com/media/Dx70Yw2UYAAhxqr.jpg" TargetMode="External" /><Relationship Id="rId576" Type="http://schemas.openxmlformats.org/officeDocument/2006/relationships/hyperlink" Target="https://pbs.twimg.com/media/DyF7AeqU8AAf3Zh.jpg" TargetMode="External" /><Relationship Id="rId577" Type="http://schemas.openxmlformats.org/officeDocument/2006/relationships/hyperlink" Target="https://pbs.twimg.com/media/DyLOFzyVYAEPL5r.jpg" TargetMode="External" /><Relationship Id="rId578" Type="http://schemas.openxmlformats.org/officeDocument/2006/relationships/hyperlink" Target="https://pbs.twimg.com/media/DyQ1gUFUUAArERa.jpg" TargetMode="External" /><Relationship Id="rId579" Type="http://schemas.openxmlformats.org/officeDocument/2006/relationships/hyperlink" Target="https://pbs.twimg.com/media/Dyb14yLVYAAfazm.jpg" TargetMode="External" /><Relationship Id="rId580" Type="http://schemas.openxmlformats.org/officeDocument/2006/relationships/hyperlink" Target="https://pbs.twimg.com/media/DyhOISeV4AEozmJ.jpg" TargetMode="External" /><Relationship Id="rId581" Type="http://schemas.openxmlformats.org/officeDocument/2006/relationships/hyperlink" Target="https://pbs.twimg.com/media/DyknaDTUYAAXeE1.jpg" TargetMode="External" /><Relationship Id="rId582" Type="http://schemas.openxmlformats.org/officeDocument/2006/relationships/hyperlink" Target="https://pbs.twimg.com/media/DxilEI6U8AUC4Xc.jpg" TargetMode="External" /><Relationship Id="rId583" Type="http://schemas.openxmlformats.org/officeDocument/2006/relationships/hyperlink" Target="https://pbs.twimg.com/media/Dxiz-LhUUAAGPJ2.jpg" TargetMode="External" /><Relationship Id="rId584" Type="http://schemas.openxmlformats.org/officeDocument/2006/relationships/hyperlink" Target="https://pbs.twimg.com/media/DxtP3o2UYAAsiHB.jpg" TargetMode="External" /><Relationship Id="rId585" Type="http://schemas.openxmlformats.org/officeDocument/2006/relationships/hyperlink" Target="https://pbs.twimg.com/media/DxybCqGU8AA_2ow.jpg" TargetMode="External" /><Relationship Id="rId586" Type="http://schemas.openxmlformats.org/officeDocument/2006/relationships/hyperlink" Target="https://pbs.twimg.com/media/Dx29oaiU8AALTXq.jpg" TargetMode="External" /><Relationship Id="rId587" Type="http://schemas.openxmlformats.org/officeDocument/2006/relationships/hyperlink" Target="https://pbs.twimg.com/media/DyBzbjhVYAEvBN4.jpg" TargetMode="External" /><Relationship Id="rId588" Type="http://schemas.openxmlformats.org/officeDocument/2006/relationships/hyperlink" Target="https://pbs.twimg.com/media/Dygp3JgVsAAg8rt.jpg" TargetMode="External" /><Relationship Id="rId589" Type="http://schemas.openxmlformats.org/officeDocument/2006/relationships/hyperlink" Target="https://pbs.twimg.com/media/Dyl-kB6U8AACqE8.jpg" TargetMode="External" /><Relationship Id="rId590" Type="http://schemas.openxmlformats.org/officeDocument/2006/relationships/hyperlink" Target="https://pbs.twimg.com/media/Dxb9ZgBUYAQi5mD.jpg" TargetMode="External" /><Relationship Id="rId591" Type="http://schemas.openxmlformats.org/officeDocument/2006/relationships/hyperlink" Target="https://pbs.twimg.com/media/DxTwPJrUUAAIx9P.jpg" TargetMode="External" /><Relationship Id="rId592" Type="http://schemas.openxmlformats.org/officeDocument/2006/relationships/hyperlink" Target="https://pbs.twimg.com/media/Dxl9Xz2U8AAya3x.jpg" TargetMode="External" /><Relationship Id="rId593" Type="http://schemas.openxmlformats.org/officeDocument/2006/relationships/hyperlink" Target="https://pbs.twimg.com/media/DydS9-NUYAEFsD2.jpg" TargetMode="External" /><Relationship Id="rId594" Type="http://schemas.openxmlformats.org/officeDocument/2006/relationships/hyperlink" Target="https://pbs.twimg.com/media/Dw_jTtgUUAAmVhd.jpg" TargetMode="External" /><Relationship Id="rId595" Type="http://schemas.openxmlformats.org/officeDocument/2006/relationships/hyperlink" Target="https://pbs.twimg.com/media/DxhTr22VAAITd8X.jpg" TargetMode="External" /><Relationship Id="rId596" Type="http://schemas.openxmlformats.org/officeDocument/2006/relationships/hyperlink" Target="https://pbs.twimg.com/media/Dx11CteV4AA6lU0.jpg" TargetMode="External" /><Relationship Id="rId597" Type="http://schemas.openxmlformats.org/officeDocument/2006/relationships/hyperlink" Target="https://pbs.twimg.com/media/Dx2N7u9UUAA4U06.jpg" TargetMode="External" /><Relationship Id="rId598" Type="http://schemas.openxmlformats.org/officeDocument/2006/relationships/hyperlink" Target="https://pbs.twimg.com/media/Dx26Y0XUYAAO_8u.jpg" TargetMode="External" /><Relationship Id="rId599" Type="http://schemas.openxmlformats.org/officeDocument/2006/relationships/hyperlink" Target="https://pbs.twimg.com/media/DyBAVyGUYAAyjHR.jpg" TargetMode="External" /><Relationship Id="rId600" Type="http://schemas.openxmlformats.org/officeDocument/2006/relationships/hyperlink" Target="https://pbs.twimg.com/media/DyGpayPUYAADGzG.jpg" TargetMode="External" /><Relationship Id="rId601" Type="http://schemas.openxmlformats.org/officeDocument/2006/relationships/hyperlink" Target="https://pbs.twimg.com/media/DyKAnRnUUAAIkpN.jpg" TargetMode="External" /><Relationship Id="rId602" Type="http://schemas.openxmlformats.org/officeDocument/2006/relationships/hyperlink" Target="https://pbs.twimg.com/media/DyhPo7jUwAAMlbA.jpg" TargetMode="External" /><Relationship Id="rId603" Type="http://schemas.openxmlformats.org/officeDocument/2006/relationships/hyperlink" Target="https://pbs.twimg.com/media/DymVkefUYAAF6wz.jpg" TargetMode="External" /><Relationship Id="rId604" Type="http://schemas.openxmlformats.org/officeDocument/2006/relationships/hyperlink" Target="https://pbs.twimg.com/media/DyguQsuV4AAfRqI.jpg" TargetMode="External" /><Relationship Id="rId605" Type="http://schemas.openxmlformats.org/officeDocument/2006/relationships/hyperlink" Target="https://pbs.twimg.com/media/DxDah5bU8AAiCw6.jpg" TargetMode="External" /><Relationship Id="rId606" Type="http://schemas.openxmlformats.org/officeDocument/2006/relationships/hyperlink" Target="https://pbs.twimg.com/media/DwHXzFTU8AAEjxP.jpg" TargetMode="External" /><Relationship Id="rId607" Type="http://schemas.openxmlformats.org/officeDocument/2006/relationships/hyperlink" Target="https://pbs.twimg.com/media/DydxTUOU8AE1coB.jpg" TargetMode="External" /><Relationship Id="rId608" Type="http://schemas.openxmlformats.org/officeDocument/2006/relationships/hyperlink" Target="https://pbs.twimg.com/media/DxOO69OVsAAhfdx.jpg" TargetMode="External" /><Relationship Id="rId609" Type="http://schemas.openxmlformats.org/officeDocument/2006/relationships/hyperlink" Target="https://pbs.twimg.com/media/DxXmqs6V4AAkuvK.jpg" TargetMode="External" /><Relationship Id="rId610" Type="http://schemas.openxmlformats.org/officeDocument/2006/relationships/hyperlink" Target="https://pbs.twimg.com/media/DxdYkVJU0AE_0So.jpg" TargetMode="External" /><Relationship Id="rId611" Type="http://schemas.openxmlformats.org/officeDocument/2006/relationships/hyperlink" Target="https://pbs.twimg.com/media/Dxnj_SgV4AAJ7k1.jpg" TargetMode="External" /><Relationship Id="rId612" Type="http://schemas.openxmlformats.org/officeDocument/2006/relationships/hyperlink" Target="https://pbs.twimg.com/media/DxtdBySVAAAEP4-.jpg" TargetMode="External" /><Relationship Id="rId613" Type="http://schemas.openxmlformats.org/officeDocument/2006/relationships/hyperlink" Target="https://pbs.twimg.com/media/Dx14A-YU8AEovLc.jpg" TargetMode="External" /><Relationship Id="rId614" Type="http://schemas.openxmlformats.org/officeDocument/2006/relationships/hyperlink" Target="https://pbs.twimg.com/media/Dx2_rqDVAAExUFV.jpg" TargetMode="External" /><Relationship Id="rId615" Type="http://schemas.openxmlformats.org/officeDocument/2006/relationships/hyperlink" Target="https://pbs.twimg.com/media/DygqRCxVsAEti7y.jpg" TargetMode="External" /><Relationship Id="rId616" Type="http://schemas.openxmlformats.org/officeDocument/2006/relationships/hyperlink" Target="https://pbs.twimg.com/media/Dygus2KVsAAHbHf.jpg" TargetMode="External" /><Relationship Id="rId617" Type="http://schemas.openxmlformats.org/officeDocument/2006/relationships/hyperlink" Target="https://pbs.twimg.com/media/Dxdn60sU8AAoYyJ.jpg" TargetMode="External" /><Relationship Id="rId618" Type="http://schemas.openxmlformats.org/officeDocument/2006/relationships/hyperlink" Target="https://pbs.twimg.com/media/DxVhuX7V4AESvah.jpg" TargetMode="External" /><Relationship Id="rId619" Type="http://schemas.openxmlformats.org/officeDocument/2006/relationships/hyperlink" Target="https://pbs.twimg.com/media/DyiCFUaUcAAEteH.jpg" TargetMode="External" /><Relationship Id="rId620" Type="http://schemas.openxmlformats.org/officeDocument/2006/relationships/hyperlink" Target="https://pbs.twimg.com/media/DyjimkgUcAA94Bb.jpg" TargetMode="External" /><Relationship Id="rId621" Type="http://schemas.openxmlformats.org/officeDocument/2006/relationships/hyperlink" Target="https://pbs.twimg.com/media/DxFLLFrU8AEPu25.jpg" TargetMode="External" /><Relationship Id="rId622" Type="http://schemas.openxmlformats.org/officeDocument/2006/relationships/hyperlink" Target="https://pbs.twimg.com/media/DxXGXBYUwAA1t4g.jpg" TargetMode="External" /><Relationship Id="rId623" Type="http://schemas.openxmlformats.org/officeDocument/2006/relationships/hyperlink" Target="https://pbs.twimg.com/media/DxXXu6kUcAEmNI2.jpg" TargetMode="External" /><Relationship Id="rId624" Type="http://schemas.openxmlformats.org/officeDocument/2006/relationships/hyperlink" Target="https://pbs.twimg.com/media/DxciksqUwAAt3S7.jpg" TargetMode="External" /><Relationship Id="rId625" Type="http://schemas.openxmlformats.org/officeDocument/2006/relationships/hyperlink" Target="https://pbs.twimg.com/media/DxiNNDpUwAItgF_.jpg" TargetMode="External" /><Relationship Id="rId626" Type="http://schemas.openxmlformats.org/officeDocument/2006/relationships/hyperlink" Target="https://pbs.twimg.com/media/DxtNEBUUwAEQokh.jpg" TargetMode="External" /><Relationship Id="rId627" Type="http://schemas.openxmlformats.org/officeDocument/2006/relationships/hyperlink" Target="https://pbs.twimg.com/media/Dx2c2e1U0AMLNA4.jpg" TargetMode="External" /><Relationship Id="rId628" Type="http://schemas.openxmlformats.org/officeDocument/2006/relationships/hyperlink" Target="https://pbs.twimg.com/media/DyFwnN-UcAAarI4.jpg" TargetMode="External" /><Relationship Id="rId629" Type="http://schemas.openxmlformats.org/officeDocument/2006/relationships/hyperlink" Target="https://pbs.twimg.com/media/DyKf27WUwAE9T2K.jpg" TargetMode="External" /><Relationship Id="rId630" Type="http://schemas.openxmlformats.org/officeDocument/2006/relationships/hyperlink" Target="https://pbs.twimg.com/media/DyMeHJOV4AAHbbc.jpg" TargetMode="External" /><Relationship Id="rId631" Type="http://schemas.openxmlformats.org/officeDocument/2006/relationships/hyperlink" Target="https://pbs.twimg.com/media/DyQAhoCVAAA64pA.jpg" TargetMode="External" /><Relationship Id="rId632" Type="http://schemas.openxmlformats.org/officeDocument/2006/relationships/hyperlink" Target="https://pbs.twimg.com/media/DyazBwQV4AExRab.jpg" TargetMode="External" /><Relationship Id="rId633" Type="http://schemas.openxmlformats.org/officeDocument/2006/relationships/hyperlink" Target="https://pbs.twimg.com/media/Dyblvd8VAAA2B7G.jpg" TargetMode="External" /><Relationship Id="rId634" Type="http://schemas.openxmlformats.org/officeDocument/2006/relationships/hyperlink" Target="https://pbs.twimg.com/media/DyhJr5KUwAAIVcJ.jpg" TargetMode="External" /><Relationship Id="rId635" Type="http://schemas.openxmlformats.org/officeDocument/2006/relationships/hyperlink" Target="https://pbs.twimg.com/media/DxUYPm5VYAAjMP2.jpg" TargetMode="External" /><Relationship Id="rId636" Type="http://schemas.openxmlformats.org/officeDocument/2006/relationships/hyperlink" Target="https://pbs.twimg.com/media/DyZsYF8UYAEeCDY.jpg" TargetMode="External" /><Relationship Id="rId637" Type="http://schemas.openxmlformats.org/officeDocument/2006/relationships/hyperlink" Target="https://pbs.twimg.com/media/DyfoC3WU0AAP4AW.jpg" TargetMode="External" /><Relationship Id="rId638" Type="http://schemas.openxmlformats.org/officeDocument/2006/relationships/hyperlink" Target="https://pbs.twimg.com/media/DyjhkXMUcAEfpc-.jpg" TargetMode="External" /><Relationship Id="rId639" Type="http://schemas.openxmlformats.org/officeDocument/2006/relationships/hyperlink" Target="https://pbs.twimg.com/media/DxFQ-gMVsAAhYBF.jpg" TargetMode="External" /><Relationship Id="rId640" Type="http://schemas.openxmlformats.org/officeDocument/2006/relationships/hyperlink" Target="https://pbs.twimg.com/media/DypGYSkUwAAntFH.jpg" TargetMode="External" /><Relationship Id="rId641" Type="http://schemas.openxmlformats.org/officeDocument/2006/relationships/hyperlink" Target="https://pbs.twimg.com/media/DxD7glYV4AALy1o.jpg" TargetMode="External" /><Relationship Id="rId642" Type="http://schemas.openxmlformats.org/officeDocument/2006/relationships/hyperlink" Target="https://pbs.twimg.com/media/DxXVyY4V4AEidi6.jpg" TargetMode="External" /><Relationship Id="rId643" Type="http://schemas.openxmlformats.org/officeDocument/2006/relationships/hyperlink" Target="https://pbs.twimg.com/media/DxprEKTU8AECPJV.jpg" TargetMode="External" /><Relationship Id="rId644" Type="http://schemas.openxmlformats.org/officeDocument/2006/relationships/hyperlink" Target="https://pbs.twimg.com/media/Dxt-XdiU8AACLUn.jpg" TargetMode="External" /><Relationship Id="rId645" Type="http://schemas.openxmlformats.org/officeDocument/2006/relationships/hyperlink" Target="https://pbs.twimg.com/media/DxyakXYUcAIul4m.jpg" TargetMode="External" /><Relationship Id="rId646" Type="http://schemas.openxmlformats.org/officeDocument/2006/relationships/hyperlink" Target="https://pbs.twimg.com/media/Dx2r3kyV4AApzJW.jpg" TargetMode="External" /><Relationship Id="rId647" Type="http://schemas.openxmlformats.org/officeDocument/2006/relationships/hyperlink" Target="https://pbs.twimg.com/media/DyCy9AUUcAEVZY4.jpg" TargetMode="External" /><Relationship Id="rId648" Type="http://schemas.openxmlformats.org/officeDocument/2006/relationships/hyperlink" Target="https://pbs.twimg.com/media/DyJklrxUYAElat0.jpg" TargetMode="External" /><Relationship Id="rId649" Type="http://schemas.openxmlformats.org/officeDocument/2006/relationships/hyperlink" Target="https://pbs.twimg.com/media/DyWrFXZUUAAWq0e.jpg" TargetMode="External" /><Relationship Id="rId650" Type="http://schemas.openxmlformats.org/officeDocument/2006/relationships/hyperlink" Target="https://pbs.twimg.com/media/DyaeONLV4AI0K8Y.jpg" TargetMode="External" /><Relationship Id="rId651" Type="http://schemas.openxmlformats.org/officeDocument/2006/relationships/hyperlink" Target="https://pbs.twimg.com/media/DyhVk11U8AAF4pn.jpg" TargetMode="External" /><Relationship Id="rId652" Type="http://schemas.openxmlformats.org/officeDocument/2006/relationships/hyperlink" Target="https://pbs.twimg.com/media/DylSYSmUUAENvUJ.jpg" TargetMode="External" /><Relationship Id="rId653" Type="http://schemas.openxmlformats.org/officeDocument/2006/relationships/hyperlink" Target="https://pbs.twimg.com/media/Dyqx2dRUYAARM3h.jpg" TargetMode="External" /><Relationship Id="rId654" Type="http://schemas.openxmlformats.org/officeDocument/2006/relationships/hyperlink" Target="https://pbs.twimg.com/media/Dyq6eaQU8AAjrc_.jpg" TargetMode="External" /><Relationship Id="rId655" Type="http://schemas.openxmlformats.org/officeDocument/2006/relationships/hyperlink" Target="https://pbs.twimg.com/media/DyolwHQVsAc4O83.jpg" TargetMode="External" /><Relationship Id="rId656" Type="http://schemas.openxmlformats.org/officeDocument/2006/relationships/hyperlink" Target="https://pbs.twimg.com/media/Dxsl6VwVsAEkDEY.jpg" TargetMode="External" /><Relationship Id="rId657" Type="http://schemas.openxmlformats.org/officeDocument/2006/relationships/hyperlink" Target="https://pbs.twimg.com/media/Dxs0x27UUAAP-kN.jpg" TargetMode="External" /><Relationship Id="rId658" Type="http://schemas.openxmlformats.org/officeDocument/2006/relationships/hyperlink" Target="https://pbs.twimg.com/media/DyoFKkYVAAIF2kT.jpg" TargetMode="External" /><Relationship Id="rId659" Type="http://schemas.openxmlformats.org/officeDocument/2006/relationships/hyperlink" Target="https://pbs.twimg.com/media/DxYghI8V4AAimgG.jpg" TargetMode="External" /><Relationship Id="rId660" Type="http://schemas.openxmlformats.org/officeDocument/2006/relationships/hyperlink" Target="https://pbs.twimg.com/media/Dxc7Z7HVAAch8tI.jpg" TargetMode="External" /><Relationship Id="rId661" Type="http://schemas.openxmlformats.org/officeDocument/2006/relationships/hyperlink" Target="https://pbs.twimg.com/media/DxogypqUYAAbWEM.jpg" TargetMode="External" /><Relationship Id="rId662" Type="http://schemas.openxmlformats.org/officeDocument/2006/relationships/hyperlink" Target="https://pbs.twimg.com/media/DxroHAhUYAIRrt-.jpg" TargetMode="External" /><Relationship Id="rId663" Type="http://schemas.openxmlformats.org/officeDocument/2006/relationships/hyperlink" Target="https://pbs.twimg.com/media/Dxsnq0VUUAA6L5B.jpg" TargetMode="External" /><Relationship Id="rId664" Type="http://schemas.openxmlformats.org/officeDocument/2006/relationships/hyperlink" Target="https://pbs.twimg.com/media/DyBshfuVsAAP_2p.jpg" TargetMode="External" /><Relationship Id="rId665" Type="http://schemas.openxmlformats.org/officeDocument/2006/relationships/hyperlink" Target="https://pbs.twimg.com/media/DyGaQeKUUAAGp-6.jpg" TargetMode="External" /><Relationship Id="rId666" Type="http://schemas.openxmlformats.org/officeDocument/2006/relationships/hyperlink" Target="https://pbs.twimg.com/media/DyXEBmrU0AAkQNG.jpg" TargetMode="External" /><Relationship Id="rId667" Type="http://schemas.openxmlformats.org/officeDocument/2006/relationships/hyperlink" Target="https://pbs.twimg.com/media/DxBZ5rsUwAA_Rnk.jpg" TargetMode="External" /><Relationship Id="rId668" Type="http://schemas.openxmlformats.org/officeDocument/2006/relationships/hyperlink" Target="https://pbs.twimg.com/media/DxWQYWeVsAEG-a7.jpg" TargetMode="External" /><Relationship Id="rId669" Type="http://schemas.openxmlformats.org/officeDocument/2006/relationships/hyperlink" Target="https://pbs.twimg.com/media/DyZqlnYVsAAH5bv.jpg" TargetMode="External" /><Relationship Id="rId670" Type="http://schemas.openxmlformats.org/officeDocument/2006/relationships/hyperlink" Target="https://pbs.twimg.com/media/DyfqXwYVAAA5nRv.jpg" TargetMode="External" /><Relationship Id="rId671" Type="http://schemas.openxmlformats.org/officeDocument/2006/relationships/hyperlink" Target="https://pbs.twimg.com/media/DxXKeazUUAEj6OX.jpg" TargetMode="External" /><Relationship Id="rId672" Type="http://schemas.openxmlformats.org/officeDocument/2006/relationships/hyperlink" Target="https://pbs.twimg.com/media/DxX7dTtUUAAPxbg.jpg" TargetMode="External" /><Relationship Id="rId673" Type="http://schemas.openxmlformats.org/officeDocument/2006/relationships/hyperlink" Target="https://pbs.twimg.com/media/Dxnl6r-UUAAV8RA.jpg" TargetMode="External" /><Relationship Id="rId674" Type="http://schemas.openxmlformats.org/officeDocument/2006/relationships/hyperlink" Target="https://pbs.twimg.com/media/Dx2OuRTVYAEpORR.jpg" TargetMode="External" /><Relationship Id="rId675" Type="http://schemas.openxmlformats.org/officeDocument/2006/relationships/hyperlink" Target="https://pbs.twimg.com/media/Dx2YzjSUcAUMU3X.jpg" TargetMode="External" /><Relationship Id="rId676" Type="http://schemas.openxmlformats.org/officeDocument/2006/relationships/hyperlink" Target="https://pbs.twimg.com/media/DyAKj_cVYAEB3wM.jpg" TargetMode="External" /><Relationship Id="rId677" Type="http://schemas.openxmlformats.org/officeDocument/2006/relationships/hyperlink" Target="https://pbs.twimg.com/media/DyHXe37V4AAJ1l8.jpg" TargetMode="External" /><Relationship Id="rId678" Type="http://schemas.openxmlformats.org/officeDocument/2006/relationships/hyperlink" Target="https://pbs.twimg.com/media/DyLJ7JVU0AEdeeo.jpg" TargetMode="External" /><Relationship Id="rId679" Type="http://schemas.openxmlformats.org/officeDocument/2006/relationships/hyperlink" Target="https://pbs.twimg.com/media/DyLi_xeUYAAWtjn.jpg" TargetMode="External" /><Relationship Id="rId680" Type="http://schemas.openxmlformats.org/officeDocument/2006/relationships/hyperlink" Target="https://pbs.twimg.com/media/DyhWX0XUwAEj90d.jpg" TargetMode="External" /><Relationship Id="rId681" Type="http://schemas.openxmlformats.org/officeDocument/2006/relationships/hyperlink" Target="https://pbs.twimg.com/media/DyqjgZpVsAE_ynW.jpg" TargetMode="External" /><Relationship Id="rId682" Type="http://schemas.openxmlformats.org/officeDocument/2006/relationships/hyperlink" Target="https://pbs.twimg.com/media/Dyjmjx4UYAAeFuI.jpg" TargetMode="External" /><Relationship Id="rId683" Type="http://schemas.openxmlformats.org/officeDocument/2006/relationships/hyperlink" Target="https://pbs.twimg.com/media/DypDvb6VAAAwTI9.jpg" TargetMode="External" /><Relationship Id="rId684" Type="http://schemas.openxmlformats.org/officeDocument/2006/relationships/hyperlink" Target="https://pbs.twimg.com/media/DxJdyYOUwAAGhpy.jpg" TargetMode="External" /><Relationship Id="rId685" Type="http://schemas.openxmlformats.org/officeDocument/2006/relationships/hyperlink" Target="https://pbs.twimg.com/media/DxXi1_QU0AEA316.jpg" TargetMode="External" /><Relationship Id="rId686" Type="http://schemas.openxmlformats.org/officeDocument/2006/relationships/hyperlink" Target="https://pbs.twimg.com/media/Dxcc_prVYAAC5jJ.jpg" TargetMode="External" /><Relationship Id="rId687" Type="http://schemas.openxmlformats.org/officeDocument/2006/relationships/hyperlink" Target="https://pbs.twimg.com/media/Dxc5gtdVsAAnIQ6.jpg" TargetMode="External" /><Relationship Id="rId688" Type="http://schemas.openxmlformats.org/officeDocument/2006/relationships/hyperlink" Target="https://pbs.twimg.com/media/Dxhz5vuU8AAcqzu.jpg" TargetMode="External" /><Relationship Id="rId689" Type="http://schemas.openxmlformats.org/officeDocument/2006/relationships/hyperlink" Target="https://pbs.twimg.com/media/DxtcOeCVYAEyX5Z.jpg" TargetMode="External" /><Relationship Id="rId690" Type="http://schemas.openxmlformats.org/officeDocument/2006/relationships/hyperlink" Target="https://pbs.twimg.com/media/Dxt9NpgUYAADSOM.jpg" TargetMode="External" /><Relationship Id="rId691" Type="http://schemas.openxmlformats.org/officeDocument/2006/relationships/hyperlink" Target="https://pbs.twimg.com/media/DxwjbfBVsAAwCeI.jpg" TargetMode="External" /><Relationship Id="rId692" Type="http://schemas.openxmlformats.org/officeDocument/2006/relationships/hyperlink" Target="https://pbs.twimg.com/media/Dx7D-AsUcAE1egD.jpg" TargetMode="External" /><Relationship Id="rId693" Type="http://schemas.openxmlformats.org/officeDocument/2006/relationships/hyperlink" Target="https://pbs.twimg.com/media/DyAkKMkU8AEo0lk.jpg" TargetMode="External" /><Relationship Id="rId694" Type="http://schemas.openxmlformats.org/officeDocument/2006/relationships/hyperlink" Target="https://pbs.twimg.com/media/DyAy2C2UwAI_Lfp.jpg" TargetMode="External" /><Relationship Id="rId695" Type="http://schemas.openxmlformats.org/officeDocument/2006/relationships/hyperlink" Target="https://pbs.twimg.com/media/DyBquuyUUAA2Ev_.jpg" TargetMode="External" /><Relationship Id="rId696" Type="http://schemas.openxmlformats.org/officeDocument/2006/relationships/hyperlink" Target="https://pbs.twimg.com/media/DyDJV09UcAAqY5l.jpg" TargetMode="External" /><Relationship Id="rId697" Type="http://schemas.openxmlformats.org/officeDocument/2006/relationships/hyperlink" Target="https://pbs.twimg.com/media/DyWPtqaVsAA0mmO.jpg" TargetMode="External" /><Relationship Id="rId698" Type="http://schemas.openxmlformats.org/officeDocument/2006/relationships/hyperlink" Target="https://pbs.twimg.com/media/DygnPKPVYAAADqW.jpg" TargetMode="External" /><Relationship Id="rId699" Type="http://schemas.openxmlformats.org/officeDocument/2006/relationships/hyperlink" Target="https://pbs.twimg.com/media/DxWC2JpVsAI4RQ5.jpg" TargetMode="External" /><Relationship Id="rId700" Type="http://schemas.openxmlformats.org/officeDocument/2006/relationships/hyperlink" Target="https://pbs.twimg.com/media/Dye6N7dU0AA6cjH.jpg" TargetMode="External" /><Relationship Id="rId701" Type="http://schemas.openxmlformats.org/officeDocument/2006/relationships/hyperlink" Target="https://pbs.twimg.com/media/DxXUc9GUcAAmiCh.jpg" TargetMode="External" /><Relationship Id="rId702" Type="http://schemas.openxmlformats.org/officeDocument/2006/relationships/hyperlink" Target="https://pbs.twimg.com/media/DxcCkalU0AAl4E7.jpg" TargetMode="External" /><Relationship Id="rId703" Type="http://schemas.openxmlformats.org/officeDocument/2006/relationships/hyperlink" Target="https://pbs.twimg.com/media/DxinTs3UcAAijXF.jpg" TargetMode="External" /><Relationship Id="rId704" Type="http://schemas.openxmlformats.org/officeDocument/2006/relationships/hyperlink" Target="https://pbs.twimg.com/media/Dx2oGH_UwAA-A3b.jpg" TargetMode="External" /><Relationship Id="rId705" Type="http://schemas.openxmlformats.org/officeDocument/2006/relationships/hyperlink" Target="https://pbs.twimg.com/media/DyFNfT2U0AE3SyL.jpg" TargetMode="External" /><Relationship Id="rId706" Type="http://schemas.openxmlformats.org/officeDocument/2006/relationships/hyperlink" Target="https://pbs.twimg.com/media/DyQ4h2wUcAEh8id.jpg" TargetMode="External" /><Relationship Id="rId707" Type="http://schemas.openxmlformats.org/officeDocument/2006/relationships/hyperlink" Target="https://pbs.twimg.com/media/DxVEayBUYAE9v63.jpg" TargetMode="External" /><Relationship Id="rId708" Type="http://schemas.openxmlformats.org/officeDocument/2006/relationships/hyperlink" Target="https://pbs.twimg.com/media/DxJlHe0V4AAdlhy.jpg" TargetMode="External" /><Relationship Id="rId709" Type="http://schemas.openxmlformats.org/officeDocument/2006/relationships/hyperlink" Target="https://pbs.twimg.com/media/DxXjLxEUUAIeWBS.jpg" TargetMode="External" /><Relationship Id="rId710" Type="http://schemas.openxmlformats.org/officeDocument/2006/relationships/hyperlink" Target="https://pbs.twimg.com/media/DxYby4nV4AAsYwc.jpg" TargetMode="External" /><Relationship Id="rId711" Type="http://schemas.openxmlformats.org/officeDocument/2006/relationships/hyperlink" Target="https://pbs.twimg.com/media/DxiyMT_V4AA5Gq6.jpg" TargetMode="External" /><Relationship Id="rId712" Type="http://schemas.openxmlformats.org/officeDocument/2006/relationships/hyperlink" Target="https://pbs.twimg.com/media/Dx2RDeiUYAAGuFG.jpg" TargetMode="External" /><Relationship Id="rId713" Type="http://schemas.openxmlformats.org/officeDocument/2006/relationships/hyperlink" Target="https://pbs.twimg.com/media/Dx2buMRUYAAO59H.jpg" TargetMode="External" /><Relationship Id="rId714" Type="http://schemas.openxmlformats.org/officeDocument/2006/relationships/hyperlink" Target="https://pbs.twimg.com/media/Dx2uTE2VsAAHNdg.jpg" TargetMode="External" /><Relationship Id="rId715" Type="http://schemas.openxmlformats.org/officeDocument/2006/relationships/hyperlink" Target="https://pbs.twimg.com/media/Dx_6KCJUUAAJ7ry.jpg" TargetMode="External" /><Relationship Id="rId716" Type="http://schemas.openxmlformats.org/officeDocument/2006/relationships/hyperlink" Target="https://pbs.twimg.com/media/DyG_AvEV4AAi_dW.jpg" TargetMode="External" /><Relationship Id="rId717" Type="http://schemas.openxmlformats.org/officeDocument/2006/relationships/hyperlink" Target="https://pbs.twimg.com/media/DyJ8_1CVAAA2e_1.jpg" TargetMode="External" /><Relationship Id="rId718" Type="http://schemas.openxmlformats.org/officeDocument/2006/relationships/hyperlink" Target="https://pbs.twimg.com/media/DyKbBdXVYAI9Ter.jpg" TargetMode="External" /><Relationship Id="rId719" Type="http://schemas.openxmlformats.org/officeDocument/2006/relationships/hyperlink" Target="https://pbs.twimg.com/media/DyQBZlJU0AApEfb.jpg" TargetMode="External" /><Relationship Id="rId720" Type="http://schemas.openxmlformats.org/officeDocument/2006/relationships/hyperlink" Target="https://pbs.twimg.com/media/DyQqyaPU8AAw92p.jpg" TargetMode="External" /><Relationship Id="rId721" Type="http://schemas.openxmlformats.org/officeDocument/2006/relationships/hyperlink" Target="https://pbs.twimg.com/media/DyWq67GV4AEATE_.jpg" TargetMode="External" /><Relationship Id="rId722" Type="http://schemas.openxmlformats.org/officeDocument/2006/relationships/hyperlink" Target="https://pbs.twimg.com/media/DymP3p1UcAA3_Aa.jpg" TargetMode="External" /><Relationship Id="rId723" Type="http://schemas.openxmlformats.org/officeDocument/2006/relationships/hyperlink" Target="https://pbs.twimg.com/media/DyqwmdEUcAAtv0D.jpg" TargetMode="External" /><Relationship Id="rId724" Type="http://schemas.openxmlformats.org/officeDocument/2006/relationships/hyperlink" Target="https://pbs.twimg.com/media/DxSpAC3UYAAO21K.jpg" TargetMode="External" /><Relationship Id="rId725" Type="http://schemas.openxmlformats.org/officeDocument/2006/relationships/hyperlink" Target="https://pbs.twimg.com/media/Dxl8hVqVAAEp8z8.jpg" TargetMode="External" /><Relationship Id="rId726" Type="http://schemas.openxmlformats.org/officeDocument/2006/relationships/hyperlink" Target="https://pbs.twimg.com/media/DwEQr2uVAAEe7tV.jpg" TargetMode="External" /><Relationship Id="rId727" Type="http://schemas.openxmlformats.org/officeDocument/2006/relationships/hyperlink" Target="https://pbs.twimg.com/media/Dye7EwcUwAcwkBT.jpg" TargetMode="External" /><Relationship Id="rId728" Type="http://schemas.openxmlformats.org/officeDocument/2006/relationships/hyperlink" Target="https://pbs.twimg.com/media/Dydi_w5UYAAEDcs.jpg" TargetMode="External" /><Relationship Id="rId729" Type="http://schemas.openxmlformats.org/officeDocument/2006/relationships/hyperlink" Target="https://pbs.twimg.com/media/DxOLfTAUYAIwsrZ.jpg" TargetMode="External" /><Relationship Id="rId730" Type="http://schemas.openxmlformats.org/officeDocument/2006/relationships/hyperlink" Target="https://pbs.twimg.com/media/DxXECVlU0AEaAcV.jpg" TargetMode="External" /><Relationship Id="rId731" Type="http://schemas.openxmlformats.org/officeDocument/2006/relationships/hyperlink" Target="https://pbs.twimg.com/media/DxiV-jpU8AE2Elj.jpg" TargetMode="External" /><Relationship Id="rId732" Type="http://schemas.openxmlformats.org/officeDocument/2006/relationships/hyperlink" Target="https://pbs.twimg.com/media/Dxs1giAVAAAO7PQ.jpg" TargetMode="External" /><Relationship Id="rId733" Type="http://schemas.openxmlformats.org/officeDocument/2006/relationships/hyperlink" Target="https://pbs.twimg.com/media/Dx1qlthUUAAX2mx.jpg" TargetMode="External" /><Relationship Id="rId734" Type="http://schemas.openxmlformats.org/officeDocument/2006/relationships/hyperlink" Target="https://pbs.twimg.com/media/DyAfgd7UwAAOrQ5.jpg" TargetMode="External" /><Relationship Id="rId735" Type="http://schemas.openxmlformats.org/officeDocument/2006/relationships/hyperlink" Target="https://pbs.twimg.com/media/Dye1kQPVAAA3rEA.jpg" TargetMode="External" /><Relationship Id="rId736" Type="http://schemas.openxmlformats.org/officeDocument/2006/relationships/hyperlink" Target="https://pbs.twimg.com/media/DykVv8lUwAAajCn.jpg" TargetMode="External" /><Relationship Id="rId737" Type="http://schemas.openxmlformats.org/officeDocument/2006/relationships/hyperlink" Target="https://pbs.twimg.com/media/DxFMMJvU0AAPhxA.jpg" TargetMode="External" /><Relationship Id="rId738" Type="http://schemas.openxmlformats.org/officeDocument/2006/relationships/hyperlink" Target="https://pbs.twimg.com/media/DxOqawzVYAAu3_Q.jpg" TargetMode="External" /><Relationship Id="rId739" Type="http://schemas.openxmlformats.org/officeDocument/2006/relationships/hyperlink" Target="https://pbs.twimg.com/media/DxXZaSpUcAIxdxY.jpg" TargetMode="External" /><Relationship Id="rId740" Type="http://schemas.openxmlformats.org/officeDocument/2006/relationships/hyperlink" Target="https://pbs.twimg.com/media/DxhxERTVYAEJ-Ue.jpg" TargetMode="External" /><Relationship Id="rId741" Type="http://schemas.openxmlformats.org/officeDocument/2006/relationships/hyperlink" Target="https://pbs.twimg.com/media/DxjUwhUUcAEazaN.jpg" TargetMode="External" /><Relationship Id="rId742" Type="http://schemas.openxmlformats.org/officeDocument/2006/relationships/hyperlink" Target="https://pbs.twimg.com/media/DxyHQBkUwAAGo5G.jpg" TargetMode="External" /><Relationship Id="rId743" Type="http://schemas.openxmlformats.org/officeDocument/2006/relationships/hyperlink" Target="https://pbs.twimg.com/media/DyLJeeuVsAADYSs.jpg" TargetMode="External" /><Relationship Id="rId744" Type="http://schemas.openxmlformats.org/officeDocument/2006/relationships/hyperlink" Target="https://pbs.twimg.com/media/DyQbkR3UcAAooD8.jpg" TargetMode="External" /><Relationship Id="rId745" Type="http://schemas.openxmlformats.org/officeDocument/2006/relationships/hyperlink" Target="https://pbs.twimg.com/media/DyjLKDRU0AAHlSa.jpg" TargetMode="External" /><Relationship Id="rId746" Type="http://schemas.openxmlformats.org/officeDocument/2006/relationships/hyperlink" Target="https://pbs.twimg.com/media/DygoIcsU8AEyTLR.jpg" TargetMode="External" /><Relationship Id="rId747" Type="http://schemas.openxmlformats.org/officeDocument/2006/relationships/hyperlink" Target="https://pbs.twimg.com/media/DwGIZnRU0AENd9h.jpg" TargetMode="External" /><Relationship Id="rId748" Type="http://schemas.openxmlformats.org/officeDocument/2006/relationships/hyperlink" Target="https://pbs.twimg.com/media/Dx1nAWDU8AM2QXM.jpg" TargetMode="External" /><Relationship Id="rId749" Type="http://schemas.openxmlformats.org/officeDocument/2006/relationships/hyperlink" Target="https://pbs.twimg.com/media/DyB8T3iUUAEbNPl.jpg" TargetMode="External" /><Relationship Id="rId750" Type="http://schemas.openxmlformats.org/officeDocument/2006/relationships/hyperlink" Target="https://pbs.twimg.com/media/DyF25joVYAE9J6O.jpg" TargetMode="External" /><Relationship Id="rId751" Type="http://schemas.openxmlformats.org/officeDocument/2006/relationships/hyperlink" Target="https://pbs.twimg.com/media/DyJkn99V4AAs1Pp.jpg" TargetMode="External" /><Relationship Id="rId752" Type="http://schemas.openxmlformats.org/officeDocument/2006/relationships/hyperlink" Target="https://pbs.twimg.com/media/DyLnkbvU8AAvlfj.jpg" TargetMode="External" /><Relationship Id="rId753" Type="http://schemas.openxmlformats.org/officeDocument/2006/relationships/hyperlink" Target="https://pbs.twimg.com/media/DyavVbLV4AAtgFF.jpg" TargetMode="External" /><Relationship Id="rId754" Type="http://schemas.openxmlformats.org/officeDocument/2006/relationships/hyperlink" Target="https://pbs.twimg.com/media/DxIx3rrV4AA3v8j.jpg" TargetMode="External" /><Relationship Id="rId755" Type="http://schemas.openxmlformats.org/officeDocument/2006/relationships/hyperlink" Target="https://pbs.twimg.com/media/Dxxry9qVsAAUDEV.jpg" TargetMode="External" /><Relationship Id="rId756" Type="http://schemas.openxmlformats.org/officeDocument/2006/relationships/hyperlink" Target="https://pbs.twimg.com/media/DyA5xCIUwAkf-YH.jpg" TargetMode="External" /><Relationship Id="rId757" Type="http://schemas.openxmlformats.org/officeDocument/2006/relationships/hyperlink" Target="https://twitter.com/#!/francescociull4/status/1032737525893357569" TargetMode="External" /><Relationship Id="rId758" Type="http://schemas.openxmlformats.org/officeDocument/2006/relationships/hyperlink" Target="https://twitter.com/#!/anastasiasmihai/status/934322690827042816" TargetMode="External" /><Relationship Id="rId759" Type="http://schemas.openxmlformats.org/officeDocument/2006/relationships/hyperlink" Target="https://twitter.com/#!/chengningy/status/1086441320317472769" TargetMode="External" /><Relationship Id="rId760" Type="http://schemas.openxmlformats.org/officeDocument/2006/relationships/hyperlink" Target="https://twitter.com/#!/gabrielacmourao/status/1086475875070074880" TargetMode="External" /><Relationship Id="rId761" Type="http://schemas.openxmlformats.org/officeDocument/2006/relationships/hyperlink" Target="https://twitter.com/#!/chenxiaoyan17/status/1086476831069331456" TargetMode="External" /><Relationship Id="rId762" Type="http://schemas.openxmlformats.org/officeDocument/2006/relationships/hyperlink" Target="https://twitter.com/#!/m_i_ananse/status/1086511497713311744" TargetMode="External" /><Relationship Id="rId763" Type="http://schemas.openxmlformats.org/officeDocument/2006/relationships/hyperlink" Target="https://twitter.com/#!/guidokerkhof/status/1087085309400137728" TargetMode="External" /><Relationship Id="rId764" Type="http://schemas.openxmlformats.org/officeDocument/2006/relationships/hyperlink" Target="https://twitter.com/#!/bigdataexpo/status/1087263266366214149" TargetMode="External" /><Relationship Id="rId765" Type="http://schemas.openxmlformats.org/officeDocument/2006/relationships/hyperlink" Target="https://twitter.com/#!/cloudexpo/status/1087259214521790464" TargetMode="External" /><Relationship Id="rId766" Type="http://schemas.openxmlformats.org/officeDocument/2006/relationships/hyperlink" Target="https://twitter.com/#!/cloudexpo/status/1087259242590019584" TargetMode="External" /><Relationship Id="rId767" Type="http://schemas.openxmlformats.org/officeDocument/2006/relationships/hyperlink" Target="https://twitter.com/#!/devopssummit/status/1087263376819056645" TargetMode="External" /><Relationship Id="rId768" Type="http://schemas.openxmlformats.org/officeDocument/2006/relationships/hyperlink" Target="https://twitter.com/#!/deb_kumar_c/status/840264685953961985" TargetMode="External" /><Relationship Id="rId769" Type="http://schemas.openxmlformats.org/officeDocument/2006/relationships/hyperlink" Target="https://twitter.com/#!/magnifyk/status/1087337719322370048" TargetMode="External" /><Relationship Id="rId770" Type="http://schemas.openxmlformats.org/officeDocument/2006/relationships/hyperlink" Target="https://twitter.com/#!/ghantyprasenjit/status/1087338990749929472" TargetMode="External" /><Relationship Id="rId771" Type="http://schemas.openxmlformats.org/officeDocument/2006/relationships/hyperlink" Target="https://twitter.com/#!/andrekerygma/status/1087352248928256001" TargetMode="External" /><Relationship Id="rId772" Type="http://schemas.openxmlformats.org/officeDocument/2006/relationships/hyperlink" Target="https://twitter.com/#!/andrekerygma/status/1087352399696723969" TargetMode="External" /><Relationship Id="rId773" Type="http://schemas.openxmlformats.org/officeDocument/2006/relationships/hyperlink" Target="https://twitter.com/#!/timelybooks/status/1087787170109235200" TargetMode="External" /><Relationship Id="rId774" Type="http://schemas.openxmlformats.org/officeDocument/2006/relationships/hyperlink" Target="https://twitter.com/#!/infopronetwork/status/1089493226061484034" TargetMode="External" /><Relationship Id="rId775" Type="http://schemas.openxmlformats.org/officeDocument/2006/relationships/hyperlink" Target="https://twitter.com/#!/dmalert/status/1089142327082475522" TargetMode="External" /><Relationship Id="rId776" Type="http://schemas.openxmlformats.org/officeDocument/2006/relationships/hyperlink" Target="https://twitter.com/#!/dmalert/status/1089565176679022593" TargetMode="External" /><Relationship Id="rId777" Type="http://schemas.openxmlformats.org/officeDocument/2006/relationships/hyperlink" Target="https://twitter.com/#!/rodrigonunesca6/status/1089660867711590400" TargetMode="External" /><Relationship Id="rId778" Type="http://schemas.openxmlformats.org/officeDocument/2006/relationships/hyperlink" Target="https://twitter.com/#!/enricomolinari/status/1042393148746592256" TargetMode="External" /><Relationship Id="rId779" Type="http://schemas.openxmlformats.org/officeDocument/2006/relationships/hyperlink" Target="https://twitter.com/#!/was3210/status/1088428461016993792" TargetMode="External" /><Relationship Id="rId780" Type="http://schemas.openxmlformats.org/officeDocument/2006/relationships/hyperlink" Target="https://twitter.com/#!/khamisambusaidi/status/1082366190767476736" TargetMode="External" /><Relationship Id="rId781" Type="http://schemas.openxmlformats.org/officeDocument/2006/relationships/hyperlink" Target="https://twitter.com/#!/personalautodm/status/1091972696299192322" TargetMode="External" /><Relationship Id="rId782" Type="http://schemas.openxmlformats.org/officeDocument/2006/relationships/hyperlink" Target="https://twitter.com/#!/theiotwarehouse/status/1088345710599245824" TargetMode="External" /><Relationship Id="rId783" Type="http://schemas.openxmlformats.org/officeDocument/2006/relationships/hyperlink" Target="https://twitter.com/#!/theiotwarehouse/status/1088345727812726784" TargetMode="External" /><Relationship Id="rId784" Type="http://schemas.openxmlformats.org/officeDocument/2006/relationships/hyperlink" Target="https://twitter.com/#!/5herrycxz/status/1090635940601741314" TargetMode="External" /><Relationship Id="rId785" Type="http://schemas.openxmlformats.org/officeDocument/2006/relationships/hyperlink" Target="https://twitter.com/#!/katypearce/status/1090671048444469248" TargetMode="External" /><Relationship Id="rId786" Type="http://schemas.openxmlformats.org/officeDocument/2006/relationships/hyperlink" Target="https://twitter.com/#!/mikequindazzi/status/1088194925227900930" TargetMode="External" /><Relationship Id="rId787" Type="http://schemas.openxmlformats.org/officeDocument/2006/relationships/hyperlink" Target="https://twitter.com/#!/vitoshamedia/status/1088764232517275648" TargetMode="External" /><Relationship Id="rId788" Type="http://schemas.openxmlformats.org/officeDocument/2006/relationships/hyperlink" Target="https://twitter.com/#!/combat_cyber/status/1088650203614330887" TargetMode="External" /><Relationship Id="rId789" Type="http://schemas.openxmlformats.org/officeDocument/2006/relationships/hyperlink" Target="https://twitter.com/#!/startupshireme/status/1088665837509193728" TargetMode="External" /><Relationship Id="rId790" Type="http://schemas.openxmlformats.org/officeDocument/2006/relationships/hyperlink" Target="https://twitter.com/#!/socialmediavia/status/1089224905441325057" TargetMode="External" /><Relationship Id="rId791" Type="http://schemas.openxmlformats.org/officeDocument/2006/relationships/hyperlink" Target="https://twitter.com/#!/socialmediavia/status/1091142611241439232" TargetMode="External" /><Relationship Id="rId792" Type="http://schemas.openxmlformats.org/officeDocument/2006/relationships/hyperlink" Target="https://twitter.com/#!/socialmediavia/status/1091761623696584704" TargetMode="External" /><Relationship Id="rId793" Type="http://schemas.openxmlformats.org/officeDocument/2006/relationships/hyperlink" Target="https://twitter.com/#!/eudyzerpa/status/1089795631835742208" TargetMode="External" /><Relationship Id="rId794" Type="http://schemas.openxmlformats.org/officeDocument/2006/relationships/hyperlink" Target="https://twitter.com/#!/smnewsdaily/status/1090608907792330754" TargetMode="External" /><Relationship Id="rId795" Type="http://schemas.openxmlformats.org/officeDocument/2006/relationships/hyperlink" Target="https://twitter.com/#!/_innovascape/status/1090671997145833473" TargetMode="External" /><Relationship Id="rId796" Type="http://schemas.openxmlformats.org/officeDocument/2006/relationships/hyperlink" Target="https://twitter.com/#!/gmacscotland/status/1085953303366823936" TargetMode="External" /><Relationship Id="rId797" Type="http://schemas.openxmlformats.org/officeDocument/2006/relationships/hyperlink" Target="https://twitter.com/#!/gmacscotland/status/1084724161031880704" TargetMode="External" /><Relationship Id="rId798" Type="http://schemas.openxmlformats.org/officeDocument/2006/relationships/hyperlink" Target="https://twitter.com/#!/softnet_search/status/1085525854669533184" TargetMode="External" /><Relationship Id="rId799" Type="http://schemas.openxmlformats.org/officeDocument/2006/relationships/hyperlink" Target="https://twitter.com/#!/terence_mills/status/1088119730181992449" TargetMode="External" /><Relationship Id="rId800" Type="http://schemas.openxmlformats.org/officeDocument/2006/relationships/hyperlink" Target="https://twitter.com/#!/terence_mills/status/1088572331436490752" TargetMode="External" /><Relationship Id="rId801" Type="http://schemas.openxmlformats.org/officeDocument/2006/relationships/hyperlink" Target="https://twitter.com/#!/terence_mills/status/1090354135772352515" TargetMode="External" /><Relationship Id="rId802" Type="http://schemas.openxmlformats.org/officeDocument/2006/relationships/hyperlink" Target="https://twitter.com/#!/terence_mills/status/1092498333501935617" TargetMode="External" /><Relationship Id="rId803" Type="http://schemas.openxmlformats.org/officeDocument/2006/relationships/hyperlink" Target="https://twitter.com/#!/kimberl87759219/status/1091784100569067521" TargetMode="External" /><Relationship Id="rId804" Type="http://schemas.openxmlformats.org/officeDocument/2006/relationships/hyperlink" Target="https://twitter.com/#!/claire_harris82/status/1091026098706468864" TargetMode="External" /><Relationship Id="rId805" Type="http://schemas.openxmlformats.org/officeDocument/2006/relationships/hyperlink" Target="https://twitter.com/#!/claire_harris82/status/1086016960788217856" TargetMode="External" /><Relationship Id="rId806" Type="http://schemas.openxmlformats.org/officeDocument/2006/relationships/hyperlink" Target="https://twitter.com/#!/claire_harris82/status/1092501130129506304" TargetMode="External" /><Relationship Id="rId807" Type="http://schemas.openxmlformats.org/officeDocument/2006/relationships/hyperlink" Target="https://twitter.com/#!/jackcoleman219/status/1088885870759833600" TargetMode="External" /><Relationship Id="rId808" Type="http://schemas.openxmlformats.org/officeDocument/2006/relationships/hyperlink" Target="https://twitter.com/#!/jackcoleman219/status/1091376371929014273" TargetMode="External" /><Relationship Id="rId809" Type="http://schemas.openxmlformats.org/officeDocument/2006/relationships/hyperlink" Target="https://twitter.com/#!/jackcoleman219/status/1092592354660249600" TargetMode="External" /><Relationship Id="rId810" Type="http://schemas.openxmlformats.org/officeDocument/2006/relationships/hyperlink" Target="https://twitter.com/#!/virginiakelly78/status/1092862124794142720" TargetMode="External" /><Relationship Id="rId811" Type="http://schemas.openxmlformats.org/officeDocument/2006/relationships/hyperlink" Target="https://twitter.com/#!/machine_ml/status/1084056983496519682" TargetMode="External" /><Relationship Id="rId812" Type="http://schemas.openxmlformats.org/officeDocument/2006/relationships/hyperlink" Target="https://twitter.com/#!/bigdata_joe/status/1084490022525448193" TargetMode="External" /><Relationship Id="rId813" Type="http://schemas.openxmlformats.org/officeDocument/2006/relationships/hyperlink" Target="https://twitter.com/#!/bigdata_joe/status/1091994141490171904" TargetMode="External" /><Relationship Id="rId814" Type="http://schemas.openxmlformats.org/officeDocument/2006/relationships/hyperlink" Target="https://twitter.com/#!/softnet_search/status/1092473123142656000" TargetMode="External" /><Relationship Id="rId815" Type="http://schemas.openxmlformats.org/officeDocument/2006/relationships/hyperlink" Target="https://twitter.com/#!/bigdata_joe/status/1092122621255143424" TargetMode="External" /><Relationship Id="rId816" Type="http://schemas.openxmlformats.org/officeDocument/2006/relationships/hyperlink" Target="https://twitter.com/#!/social_molly/status/1085452005076660224" TargetMode="External" /><Relationship Id="rId817" Type="http://schemas.openxmlformats.org/officeDocument/2006/relationships/hyperlink" Target="https://twitter.com/#!/softnet_search/status/1092106840953896960" TargetMode="External" /><Relationship Id="rId818" Type="http://schemas.openxmlformats.org/officeDocument/2006/relationships/hyperlink" Target="https://twitter.com/#!/kimberl87759219/status/1092505001560363010" TargetMode="External" /><Relationship Id="rId819" Type="http://schemas.openxmlformats.org/officeDocument/2006/relationships/hyperlink" Target="https://twitter.com/#!/social_molly/status/1087028012971831296" TargetMode="External" /><Relationship Id="rId820" Type="http://schemas.openxmlformats.org/officeDocument/2006/relationships/hyperlink" Target="https://twitter.com/#!/bigdata_joe/status/1092346881672306688" TargetMode="External" /><Relationship Id="rId821" Type="http://schemas.openxmlformats.org/officeDocument/2006/relationships/hyperlink" Target="https://twitter.com/#!/benbendc/status/1092879788933550081" TargetMode="External" /><Relationship Id="rId822" Type="http://schemas.openxmlformats.org/officeDocument/2006/relationships/hyperlink" Target="https://twitter.com/#!/marc_smith/status/1084973841745555457" TargetMode="External" /><Relationship Id="rId823" Type="http://schemas.openxmlformats.org/officeDocument/2006/relationships/hyperlink" Target="https://twitter.com/#!/hopefrank/status/1087774388311605248" TargetMode="External" /><Relationship Id="rId824" Type="http://schemas.openxmlformats.org/officeDocument/2006/relationships/hyperlink" Target="https://twitter.com/#!/helene_wpli/status/1083877784861077504" TargetMode="External" /><Relationship Id="rId825" Type="http://schemas.openxmlformats.org/officeDocument/2006/relationships/hyperlink" Target="https://twitter.com/#!/helene_wpli/status/1091721748230287360" TargetMode="External" /><Relationship Id="rId826" Type="http://schemas.openxmlformats.org/officeDocument/2006/relationships/hyperlink" Target="https://twitter.com/#!/social_molly/status/1091245180038963201" TargetMode="External" /><Relationship Id="rId827" Type="http://schemas.openxmlformats.org/officeDocument/2006/relationships/hyperlink" Target="https://twitter.com/#!/ianknowlson/status/1092456672952504320" TargetMode="External" /><Relationship Id="rId828" Type="http://schemas.openxmlformats.org/officeDocument/2006/relationships/hyperlink" Target="https://twitter.com/#!/jbarbosapr/status/1080568321668460553" TargetMode="External" /><Relationship Id="rId829" Type="http://schemas.openxmlformats.org/officeDocument/2006/relationships/hyperlink" Target="https://twitter.com/#!/jbarbosapr/status/1090608602241527809" TargetMode="External" /><Relationship Id="rId830" Type="http://schemas.openxmlformats.org/officeDocument/2006/relationships/hyperlink" Target="https://twitter.com/#!/jbarbosapr/status/1092881524708593664" TargetMode="External" /><Relationship Id="rId831" Type="http://schemas.openxmlformats.org/officeDocument/2006/relationships/hyperlink" Target="https://twitter.com/#!/archonsec/status/1092888128338182145" TargetMode="External" /><Relationship Id="rId832" Type="http://schemas.openxmlformats.org/officeDocument/2006/relationships/hyperlink" Target="https://twitter.com/#!/alison_iot/status/1091094521180344321" TargetMode="External" /><Relationship Id="rId833" Type="http://schemas.openxmlformats.org/officeDocument/2006/relationships/hyperlink" Target="https://twitter.com/#!/clark_robotics/status/1089233072355078144" TargetMode="External" /><Relationship Id="rId834" Type="http://schemas.openxmlformats.org/officeDocument/2006/relationships/hyperlink" Target="https://twitter.com/#!/softnet_search/status/1081266351690240000" TargetMode="External" /><Relationship Id="rId835" Type="http://schemas.openxmlformats.org/officeDocument/2006/relationships/hyperlink" Target="https://twitter.com/#!/claire_harris82/status/1092548609734631424" TargetMode="External" /><Relationship Id="rId836" Type="http://schemas.openxmlformats.org/officeDocument/2006/relationships/hyperlink" Target="https://twitter.com/#!/jackcoleman219/status/1087742170516226048" TargetMode="External" /><Relationship Id="rId837" Type="http://schemas.openxmlformats.org/officeDocument/2006/relationships/hyperlink" Target="https://twitter.com/#!/bigdata_joe/status/1088830364624117761" TargetMode="External" /><Relationship Id="rId838" Type="http://schemas.openxmlformats.org/officeDocument/2006/relationships/hyperlink" Target="https://twitter.com/#!/alison_iot/status/1088062777254531073" TargetMode="External" /><Relationship Id="rId839" Type="http://schemas.openxmlformats.org/officeDocument/2006/relationships/hyperlink" Target="https://twitter.com/#!/alison_iot/status/1092294011811811328" TargetMode="External" /><Relationship Id="rId840" Type="http://schemas.openxmlformats.org/officeDocument/2006/relationships/hyperlink" Target="https://twitter.com/#!/alison_iot/status/1092867748047142912" TargetMode="External" /><Relationship Id="rId841" Type="http://schemas.openxmlformats.org/officeDocument/2006/relationships/hyperlink" Target="https://twitter.com/#!/hudson_chatbots/status/1090286875959414785" TargetMode="External" /><Relationship Id="rId842" Type="http://schemas.openxmlformats.org/officeDocument/2006/relationships/hyperlink" Target="https://twitter.com/#!/haroldsinnott/status/1091782091711356933" TargetMode="External" /><Relationship Id="rId843" Type="http://schemas.openxmlformats.org/officeDocument/2006/relationships/hyperlink" Target="https://twitter.com/#!/strategicplanet/status/1087076166622679040" TargetMode="External" /><Relationship Id="rId844" Type="http://schemas.openxmlformats.org/officeDocument/2006/relationships/hyperlink" Target="https://twitter.com/#!/haroldsinnott/status/1087828834026688512" TargetMode="External" /><Relationship Id="rId845" Type="http://schemas.openxmlformats.org/officeDocument/2006/relationships/hyperlink" Target="https://twitter.com/#!/iotnewsportal/status/1087390005402759169" TargetMode="External" /><Relationship Id="rId846" Type="http://schemas.openxmlformats.org/officeDocument/2006/relationships/hyperlink" Target="https://twitter.com/#!/pd_mobileapps/status/1090745648163389440" TargetMode="External" /><Relationship Id="rId847" Type="http://schemas.openxmlformats.org/officeDocument/2006/relationships/hyperlink" Target="https://twitter.com/#!/pd_mobileapps/status/1087822819528912896" TargetMode="External" /><Relationship Id="rId848" Type="http://schemas.openxmlformats.org/officeDocument/2006/relationships/hyperlink" Target="https://twitter.com/#!/pd_mobileapps/status/1092170354200436736" TargetMode="External" /><Relationship Id="rId849" Type="http://schemas.openxmlformats.org/officeDocument/2006/relationships/hyperlink" Target="https://twitter.com/#!/clark_robotics/status/1077783189391736832" TargetMode="External" /><Relationship Id="rId850" Type="http://schemas.openxmlformats.org/officeDocument/2006/relationships/hyperlink" Target="https://twitter.com/#!/clark_robotics/status/1078274484598071297" TargetMode="External" /><Relationship Id="rId851" Type="http://schemas.openxmlformats.org/officeDocument/2006/relationships/hyperlink" Target="https://twitter.com/#!/softnet_search/status/1079798842885697537" TargetMode="External" /><Relationship Id="rId852" Type="http://schemas.openxmlformats.org/officeDocument/2006/relationships/hyperlink" Target="https://twitter.com/#!/angelhealthtech/status/1079764089578999808" TargetMode="External" /><Relationship Id="rId853" Type="http://schemas.openxmlformats.org/officeDocument/2006/relationships/hyperlink" Target="https://twitter.com/#!/angelhealthtech/status/1086996238195511296" TargetMode="External" /><Relationship Id="rId854" Type="http://schemas.openxmlformats.org/officeDocument/2006/relationships/hyperlink" Target="https://twitter.com/#!/alison_iot/status/1086032620335452160" TargetMode="External" /><Relationship Id="rId855" Type="http://schemas.openxmlformats.org/officeDocument/2006/relationships/hyperlink" Target="https://twitter.com/#!/angelhealthtech/status/1088253988498075648" TargetMode="External" /><Relationship Id="rId856" Type="http://schemas.openxmlformats.org/officeDocument/2006/relationships/hyperlink" Target="https://twitter.com/#!/worldtrendsinfo/status/1092673408490303488" TargetMode="External" /><Relationship Id="rId857" Type="http://schemas.openxmlformats.org/officeDocument/2006/relationships/hyperlink" Target="https://twitter.com/#!/worldtrendsinfo/status/1087030986695630848" TargetMode="External" /><Relationship Id="rId858" Type="http://schemas.openxmlformats.org/officeDocument/2006/relationships/hyperlink" Target="https://twitter.com/#!/worldtrendsinfo/status/1091838858163974144" TargetMode="External" /><Relationship Id="rId859" Type="http://schemas.openxmlformats.org/officeDocument/2006/relationships/hyperlink" Target="https://twitter.com/#!/inovamedialab/status/1089927026700562432" TargetMode="External" /><Relationship Id="rId860" Type="http://schemas.openxmlformats.org/officeDocument/2006/relationships/hyperlink" Target="https://twitter.com/#!/jannajoceli/status/1090651745334841345" TargetMode="External" /><Relationship Id="rId861" Type="http://schemas.openxmlformats.org/officeDocument/2006/relationships/hyperlink" Target="https://twitter.com/#!/digitalspacelab/status/1091495207730929664" TargetMode="External" /><Relationship Id="rId862" Type="http://schemas.openxmlformats.org/officeDocument/2006/relationships/hyperlink" Target="https://twitter.com/#!/jannajoceli/status/1091381824553656321" TargetMode="External" /><Relationship Id="rId863" Type="http://schemas.openxmlformats.org/officeDocument/2006/relationships/hyperlink" Target="https://twitter.com/#!/sophie_icbp/status/1090635259224432640" TargetMode="External" /><Relationship Id="rId864" Type="http://schemas.openxmlformats.org/officeDocument/2006/relationships/hyperlink" Target="https://twitter.com/#!/smr_foundation/status/1090730848012316672" TargetMode="External" /><Relationship Id="rId865" Type="http://schemas.openxmlformats.org/officeDocument/2006/relationships/hyperlink" Target="https://twitter.com/#!/connectedaction/status/1090730285203841024" TargetMode="External" /><Relationship Id="rId866" Type="http://schemas.openxmlformats.org/officeDocument/2006/relationships/hyperlink" Target="https://twitter.com/#!/marc_smith/status/1090647965100736513" TargetMode="External" /><Relationship Id="rId867" Type="http://schemas.openxmlformats.org/officeDocument/2006/relationships/hyperlink" Target="https://twitter.com/#!/nodexl/status/1090657276422062080" TargetMode="External" /><Relationship Id="rId868" Type="http://schemas.openxmlformats.org/officeDocument/2006/relationships/hyperlink" Target="https://twitter.com/#!/nodexl_mktng/status/1090731387907334144" TargetMode="External" /><Relationship Id="rId869" Type="http://schemas.openxmlformats.org/officeDocument/2006/relationships/hyperlink" Target="https://twitter.com/#!/claudiomkd/status/1087366610959122432" TargetMode="External" /><Relationship Id="rId870" Type="http://schemas.openxmlformats.org/officeDocument/2006/relationships/hyperlink" Target="https://twitter.com/#!/girardmaxime33/status/1088197777056825345" TargetMode="External" /><Relationship Id="rId871" Type="http://schemas.openxmlformats.org/officeDocument/2006/relationships/hyperlink" Target="https://twitter.com/#!/s_galimberti/status/1087441558444613634" TargetMode="External" /><Relationship Id="rId872" Type="http://schemas.openxmlformats.org/officeDocument/2006/relationships/hyperlink" Target="https://twitter.com/#!/iot_recruiting/status/1085510713194364928" TargetMode="External" /><Relationship Id="rId873" Type="http://schemas.openxmlformats.org/officeDocument/2006/relationships/hyperlink" Target="https://twitter.com/#!/iot_recruiting/status/1085582355887095808" TargetMode="External" /><Relationship Id="rId874" Type="http://schemas.openxmlformats.org/officeDocument/2006/relationships/hyperlink" Target="https://twitter.com/#!/iot_recruiting/status/1085764483518128128" TargetMode="External" /><Relationship Id="rId875" Type="http://schemas.openxmlformats.org/officeDocument/2006/relationships/hyperlink" Target="https://twitter.com/#!/iot_recruiting/status/1085185050704961546" TargetMode="External" /><Relationship Id="rId876" Type="http://schemas.openxmlformats.org/officeDocument/2006/relationships/hyperlink" Target="https://twitter.com/#!/iot_recruiting/status/1085644344931938304" TargetMode="External" /><Relationship Id="rId877" Type="http://schemas.openxmlformats.org/officeDocument/2006/relationships/hyperlink" Target="https://twitter.com/#!/iot_recruiting/status/1087339883025158144" TargetMode="External" /><Relationship Id="rId878" Type="http://schemas.openxmlformats.org/officeDocument/2006/relationships/hyperlink" Target="https://twitter.com/#!/iot_recruiting/status/1087768581956239360" TargetMode="External" /><Relationship Id="rId879" Type="http://schemas.openxmlformats.org/officeDocument/2006/relationships/hyperlink" Target="https://twitter.com/#!/angelhealthtech/status/1092042695772594177" TargetMode="External" /><Relationship Id="rId880" Type="http://schemas.openxmlformats.org/officeDocument/2006/relationships/hyperlink" Target="https://twitter.com/#!/machine_ml/status/1089180138435162112" TargetMode="External" /><Relationship Id="rId881" Type="http://schemas.openxmlformats.org/officeDocument/2006/relationships/hyperlink" Target="https://twitter.com/#!/gmacscotland/status/1058479238070845442" TargetMode="External" /><Relationship Id="rId882" Type="http://schemas.openxmlformats.org/officeDocument/2006/relationships/hyperlink" Target="https://twitter.com/#!/worldtrendsinfo/status/1090569977566908416" TargetMode="External" /><Relationship Id="rId883" Type="http://schemas.openxmlformats.org/officeDocument/2006/relationships/hyperlink" Target="https://twitter.com/#!/worldtrendsinfo/status/1092923523608104960" TargetMode="External" /><Relationship Id="rId884" Type="http://schemas.openxmlformats.org/officeDocument/2006/relationships/hyperlink" Target="https://twitter.com/#!/motorcycletwitt/status/1079919892210434048" TargetMode="External" /><Relationship Id="rId885" Type="http://schemas.openxmlformats.org/officeDocument/2006/relationships/hyperlink" Target="https://twitter.com/#!/hudson_chatbots/status/1079282933368639488" TargetMode="External" /><Relationship Id="rId886" Type="http://schemas.openxmlformats.org/officeDocument/2006/relationships/hyperlink" Target="https://twitter.com/#!/hudson_chatbots/status/1078434894718525440" TargetMode="External" /><Relationship Id="rId887" Type="http://schemas.openxmlformats.org/officeDocument/2006/relationships/hyperlink" Target="https://twitter.com/#!/hudson_chatbots/status/1085579858858586113" TargetMode="External" /><Relationship Id="rId888" Type="http://schemas.openxmlformats.org/officeDocument/2006/relationships/hyperlink" Target="https://twitter.com/#!/hudson_chatbots/status/1079342254173483008" TargetMode="External" /><Relationship Id="rId889" Type="http://schemas.openxmlformats.org/officeDocument/2006/relationships/hyperlink" Target="https://twitter.com/#!/hudson_chatbots/status/1080016222966562816" TargetMode="External" /><Relationship Id="rId890" Type="http://schemas.openxmlformats.org/officeDocument/2006/relationships/hyperlink" Target="https://twitter.com/#!/hudson_chatbots/status/1081313072411697153" TargetMode="External" /><Relationship Id="rId891" Type="http://schemas.openxmlformats.org/officeDocument/2006/relationships/hyperlink" Target="https://twitter.com/#!/hudson_chatbots/status/1081387646444699649" TargetMode="External" /><Relationship Id="rId892" Type="http://schemas.openxmlformats.org/officeDocument/2006/relationships/hyperlink" Target="https://twitter.com/#!/hudson_chatbots/status/1082096622614376448" TargetMode="External" /><Relationship Id="rId893" Type="http://schemas.openxmlformats.org/officeDocument/2006/relationships/hyperlink" Target="https://twitter.com/#!/hudson_chatbots/status/1082569226697682945" TargetMode="External" /><Relationship Id="rId894" Type="http://schemas.openxmlformats.org/officeDocument/2006/relationships/hyperlink" Target="https://twitter.com/#!/hudson_chatbots/status/1083294831831470080" TargetMode="External" /><Relationship Id="rId895" Type="http://schemas.openxmlformats.org/officeDocument/2006/relationships/hyperlink" Target="https://twitter.com/#!/hudson_chatbots/status/1082958240260845573" TargetMode="External" /><Relationship Id="rId896" Type="http://schemas.openxmlformats.org/officeDocument/2006/relationships/hyperlink" Target="https://twitter.com/#!/hudson_chatbots/status/1084637816078819328" TargetMode="External" /><Relationship Id="rId897" Type="http://schemas.openxmlformats.org/officeDocument/2006/relationships/hyperlink" Target="https://twitter.com/#!/hudson_chatbots/status/1082911117066694657" TargetMode="External" /><Relationship Id="rId898" Type="http://schemas.openxmlformats.org/officeDocument/2006/relationships/hyperlink" Target="https://twitter.com/#!/hudson_chatbots/status/1091673107394322432" TargetMode="External" /><Relationship Id="rId899" Type="http://schemas.openxmlformats.org/officeDocument/2006/relationships/hyperlink" Target="https://twitter.com/#!/hudson_chatbots/status/1092340352411873282" TargetMode="External" /><Relationship Id="rId900" Type="http://schemas.openxmlformats.org/officeDocument/2006/relationships/hyperlink" Target="https://twitter.com/#!/hudson_chatbots/status/1085504563598090242" TargetMode="External" /><Relationship Id="rId901" Type="http://schemas.openxmlformats.org/officeDocument/2006/relationships/hyperlink" Target="https://twitter.com/#!/hudson_chatbots/status/1087010991995383810" TargetMode="External" /><Relationship Id="rId902" Type="http://schemas.openxmlformats.org/officeDocument/2006/relationships/hyperlink" Target="https://twitter.com/#!/hudson_chatbots/status/1087049592993017856" TargetMode="External" /><Relationship Id="rId903" Type="http://schemas.openxmlformats.org/officeDocument/2006/relationships/hyperlink" Target="https://twitter.com/#!/hudson_chatbots/status/1087453787592118272" TargetMode="External" /><Relationship Id="rId904" Type="http://schemas.openxmlformats.org/officeDocument/2006/relationships/hyperlink" Target="https://twitter.com/#!/hudson_chatbots/status/1088138383992320001" TargetMode="External" /><Relationship Id="rId905" Type="http://schemas.openxmlformats.org/officeDocument/2006/relationships/hyperlink" Target="https://twitter.com/#!/hudson_chatbots/status/1088152025689251840" TargetMode="External" /><Relationship Id="rId906" Type="http://schemas.openxmlformats.org/officeDocument/2006/relationships/hyperlink" Target="https://twitter.com/#!/hudson_chatbots/status/1088444597225701377" TargetMode="External" /><Relationship Id="rId907" Type="http://schemas.openxmlformats.org/officeDocument/2006/relationships/hyperlink" Target="https://twitter.com/#!/hudson_chatbots/status/1091494621606100992" TargetMode="External" /><Relationship Id="rId908" Type="http://schemas.openxmlformats.org/officeDocument/2006/relationships/hyperlink" Target="https://twitter.com/#!/hudson_chatbots/status/1091754162163830784" TargetMode="External" /><Relationship Id="rId909" Type="http://schemas.openxmlformats.org/officeDocument/2006/relationships/hyperlink" Target="https://twitter.com/#!/hudson_chatbots/status/1091857622406320128" TargetMode="External" /><Relationship Id="rId910" Type="http://schemas.openxmlformats.org/officeDocument/2006/relationships/hyperlink" Target="https://twitter.com/#!/hudson_chatbots/status/1092141227099664384" TargetMode="External" /><Relationship Id="rId911" Type="http://schemas.openxmlformats.org/officeDocument/2006/relationships/hyperlink" Target="https://twitter.com/#!/hudson_chatbots/status/1092914197841641473" TargetMode="External" /><Relationship Id="rId912" Type="http://schemas.openxmlformats.org/officeDocument/2006/relationships/hyperlink" Target="https://twitter.com/#!/bigdata_joe/status/1087367717428981760" TargetMode="External" /><Relationship Id="rId913" Type="http://schemas.openxmlformats.org/officeDocument/2006/relationships/hyperlink" Target="https://twitter.com/#!/worldtrendsinfo/status/1089159650186911744" TargetMode="External" /><Relationship Id="rId914" Type="http://schemas.openxmlformats.org/officeDocument/2006/relationships/hyperlink" Target="https://twitter.com/#!/kimberl87759219/status/1085521063570751490" TargetMode="External" /><Relationship Id="rId915" Type="http://schemas.openxmlformats.org/officeDocument/2006/relationships/hyperlink" Target="https://twitter.com/#!/kimberl87759219/status/1081383260574437377" TargetMode="External" /><Relationship Id="rId916" Type="http://schemas.openxmlformats.org/officeDocument/2006/relationships/hyperlink" Target="https://twitter.com/#!/kimberl87759219/status/1083496637291524097" TargetMode="External" /><Relationship Id="rId917" Type="http://schemas.openxmlformats.org/officeDocument/2006/relationships/hyperlink" Target="https://twitter.com/#!/kimberl87759219/status/1084815648440635392" TargetMode="External" /><Relationship Id="rId918" Type="http://schemas.openxmlformats.org/officeDocument/2006/relationships/hyperlink" Target="https://twitter.com/#!/kimberl87759219/status/1092018855512338433" TargetMode="External" /><Relationship Id="rId919" Type="http://schemas.openxmlformats.org/officeDocument/2006/relationships/hyperlink" Target="https://twitter.com/#!/kimberl87759219/status/1085662660375515141" TargetMode="External" /><Relationship Id="rId920" Type="http://schemas.openxmlformats.org/officeDocument/2006/relationships/hyperlink" Target="https://twitter.com/#!/kimberl87759219/status/1087436094965198854" TargetMode="External" /><Relationship Id="rId921" Type="http://schemas.openxmlformats.org/officeDocument/2006/relationships/hyperlink" Target="https://twitter.com/#!/kimberl87759219/status/1087851545193009153" TargetMode="External" /><Relationship Id="rId922" Type="http://schemas.openxmlformats.org/officeDocument/2006/relationships/hyperlink" Target="https://twitter.com/#!/kimberl87759219/status/1088195541958356992" TargetMode="External" /><Relationship Id="rId923" Type="http://schemas.openxmlformats.org/officeDocument/2006/relationships/hyperlink" Target="https://twitter.com/#!/kimberl87759219/status/1089576934604976128" TargetMode="External" /><Relationship Id="rId924" Type="http://schemas.openxmlformats.org/officeDocument/2006/relationships/hyperlink" Target="https://twitter.com/#!/kimberl87759219/status/1090287903505297408" TargetMode="External" /><Relationship Id="rId925" Type="http://schemas.openxmlformats.org/officeDocument/2006/relationships/hyperlink" Target="https://twitter.com/#!/kimberl87759219/status/1090660726971224067" TargetMode="External" /><Relationship Id="rId926" Type="http://schemas.openxmlformats.org/officeDocument/2006/relationships/hyperlink" Target="https://twitter.com/#!/kimberl87759219/status/1091055906811506693" TargetMode="External" /><Relationship Id="rId927" Type="http://schemas.openxmlformats.org/officeDocument/2006/relationships/hyperlink" Target="https://twitter.com/#!/kimberl87759219/status/1091830383405092865" TargetMode="External" /><Relationship Id="rId928" Type="http://schemas.openxmlformats.org/officeDocument/2006/relationships/hyperlink" Target="https://twitter.com/#!/kimberl87759219/status/1092208881198075905" TargetMode="External" /><Relationship Id="rId929" Type="http://schemas.openxmlformats.org/officeDocument/2006/relationships/hyperlink" Target="https://twitter.com/#!/kimberl87759219/status/1092447781216768003" TargetMode="External" /><Relationship Id="rId930" Type="http://schemas.openxmlformats.org/officeDocument/2006/relationships/hyperlink" Target="https://twitter.com/#!/angelhealthtech/status/1087800870413074432" TargetMode="External" /><Relationship Id="rId931" Type="http://schemas.openxmlformats.org/officeDocument/2006/relationships/hyperlink" Target="https://twitter.com/#!/angelhealthtech/status/1087817260914229248" TargetMode="External" /><Relationship Id="rId932" Type="http://schemas.openxmlformats.org/officeDocument/2006/relationships/hyperlink" Target="https://twitter.com/#!/angelhealthtech/status/1088551622374961152" TargetMode="External" /><Relationship Id="rId933" Type="http://schemas.openxmlformats.org/officeDocument/2006/relationships/hyperlink" Target="https://twitter.com/#!/angelhealthtech/status/1088915748162924544" TargetMode="External" /><Relationship Id="rId934" Type="http://schemas.openxmlformats.org/officeDocument/2006/relationships/hyperlink" Target="https://twitter.com/#!/angelhealthtech/status/1089235256480165888" TargetMode="External" /><Relationship Id="rId935" Type="http://schemas.openxmlformats.org/officeDocument/2006/relationships/hyperlink" Target="https://twitter.com/#!/angelhealthtech/status/1089998097302712320" TargetMode="External" /><Relationship Id="rId936" Type="http://schemas.openxmlformats.org/officeDocument/2006/relationships/hyperlink" Target="https://twitter.com/#!/angelhealthtech/status/1092169005345849344" TargetMode="External" /><Relationship Id="rId937" Type="http://schemas.openxmlformats.org/officeDocument/2006/relationships/hyperlink" Target="https://twitter.com/#!/angelhealthtech/status/1092543612087283712" TargetMode="External" /><Relationship Id="rId938" Type="http://schemas.openxmlformats.org/officeDocument/2006/relationships/hyperlink" Target="https://twitter.com/#!/iotnewsportal/status/1087390003578261504" TargetMode="External" /><Relationship Id="rId939" Type="http://schemas.openxmlformats.org/officeDocument/2006/relationships/hyperlink" Target="https://twitter.com/#!/claire_harris82/status/1086757621585960960" TargetMode="External" /><Relationship Id="rId940" Type="http://schemas.openxmlformats.org/officeDocument/2006/relationships/hyperlink" Target="https://twitter.com/#!/claire_harris82/status/1088038703186886656" TargetMode="External" /><Relationship Id="rId941" Type="http://schemas.openxmlformats.org/officeDocument/2006/relationships/hyperlink" Target="https://twitter.com/#!/claire_harris82/status/1091932706567405568" TargetMode="External" /><Relationship Id="rId942" Type="http://schemas.openxmlformats.org/officeDocument/2006/relationships/hyperlink" Target="https://twitter.com/#!/claire_harris82/status/1085336031795113984" TargetMode="External" /><Relationship Id="rId943" Type="http://schemas.openxmlformats.org/officeDocument/2006/relationships/hyperlink" Target="https://twitter.com/#!/claire_harris82/status/1087711392419831808" TargetMode="External" /><Relationship Id="rId944" Type="http://schemas.openxmlformats.org/officeDocument/2006/relationships/hyperlink" Target="https://twitter.com/#!/claire_harris82/status/1089155422718578688" TargetMode="External" /><Relationship Id="rId945" Type="http://schemas.openxmlformats.org/officeDocument/2006/relationships/hyperlink" Target="https://twitter.com/#!/claire_harris82/status/1089182767328387072" TargetMode="External" /><Relationship Id="rId946" Type="http://schemas.openxmlformats.org/officeDocument/2006/relationships/hyperlink" Target="https://twitter.com/#!/claire_harris82/status/1089231688587071489" TargetMode="External" /><Relationship Id="rId947" Type="http://schemas.openxmlformats.org/officeDocument/2006/relationships/hyperlink" Target="https://twitter.com/#!/claire_harris82/status/1089941899304042497" TargetMode="External" /><Relationship Id="rId948" Type="http://schemas.openxmlformats.org/officeDocument/2006/relationships/hyperlink" Target="https://twitter.com/#!/claire_harris82/status/1090338932464611328" TargetMode="External" /><Relationship Id="rId949" Type="http://schemas.openxmlformats.org/officeDocument/2006/relationships/hyperlink" Target="https://twitter.com/#!/claire_harris82/status/1090575540442980352" TargetMode="External" /><Relationship Id="rId950" Type="http://schemas.openxmlformats.org/officeDocument/2006/relationships/hyperlink" Target="https://twitter.com/#!/claire_harris82/status/1091832782647488512" TargetMode="External" /><Relationship Id="rId951" Type="http://schemas.openxmlformats.org/officeDocument/2006/relationships/hyperlink" Target="https://twitter.com/#!/claire_harris82/status/1092210522814992384" TargetMode="External" /><Relationship Id="rId952" Type="http://schemas.openxmlformats.org/officeDocument/2006/relationships/hyperlink" Target="https://twitter.com/#!/claire_harris82/status/1092568906915446785" TargetMode="External" /><Relationship Id="rId953" Type="http://schemas.openxmlformats.org/officeDocument/2006/relationships/hyperlink" Target="https://twitter.com/#!/jackcoleman219/status/1092173844691865601" TargetMode="External" /><Relationship Id="rId954" Type="http://schemas.openxmlformats.org/officeDocument/2006/relationships/hyperlink" Target="https://twitter.com/#!/softnet_search/status/1085607856097812480" TargetMode="External" /><Relationship Id="rId955" Type="http://schemas.openxmlformats.org/officeDocument/2006/relationships/hyperlink" Target="https://twitter.com/#!/softnet_search/status/1081382728346460160" TargetMode="External" /><Relationship Id="rId956" Type="http://schemas.openxmlformats.org/officeDocument/2006/relationships/hyperlink" Target="https://twitter.com/#!/softnet_search/status/1091966081411907585" TargetMode="External" /><Relationship Id="rId957" Type="http://schemas.openxmlformats.org/officeDocument/2006/relationships/hyperlink" Target="https://twitter.com/#!/softnet_search/status/1086369146634289152" TargetMode="External" /><Relationship Id="rId958" Type="http://schemas.openxmlformats.org/officeDocument/2006/relationships/hyperlink" Target="https://twitter.com/#!/softnet_search/status/1087028576426192898" TargetMode="External" /><Relationship Id="rId959" Type="http://schemas.openxmlformats.org/officeDocument/2006/relationships/hyperlink" Target="https://twitter.com/#!/softnet_search/status/1087435284399026176" TargetMode="External" /><Relationship Id="rId960" Type="http://schemas.openxmlformats.org/officeDocument/2006/relationships/hyperlink" Target="https://twitter.com/#!/softnet_search/status/1088151531117895680" TargetMode="External" /><Relationship Id="rId961" Type="http://schemas.openxmlformats.org/officeDocument/2006/relationships/hyperlink" Target="https://twitter.com/#!/softnet_search/status/1088566090014195712" TargetMode="External" /><Relationship Id="rId962" Type="http://schemas.openxmlformats.org/officeDocument/2006/relationships/hyperlink" Target="https://twitter.com/#!/softnet_search/status/1089158711065554944" TargetMode="External" /><Relationship Id="rId963" Type="http://schemas.openxmlformats.org/officeDocument/2006/relationships/hyperlink" Target="https://twitter.com/#!/softnet_search/status/1089237511589715968" TargetMode="External" /><Relationship Id="rId964" Type="http://schemas.openxmlformats.org/officeDocument/2006/relationships/hyperlink" Target="https://twitter.com/#!/softnet_search/status/1092169450881613824" TargetMode="External" /><Relationship Id="rId965" Type="http://schemas.openxmlformats.org/officeDocument/2006/relationships/hyperlink" Target="https://twitter.com/#!/softnet_search/status/1092174325950570496" TargetMode="External" /><Relationship Id="rId966" Type="http://schemas.openxmlformats.org/officeDocument/2006/relationships/hyperlink" Target="https://twitter.com/#!/pd_mobileapps/status/1087452163666661377" TargetMode="External" /><Relationship Id="rId967" Type="http://schemas.openxmlformats.org/officeDocument/2006/relationships/hyperlink" Target="https://twitter.com/#!/social_molly/status/1086882404344639488" TargetMode="External" /><Relationship Id="rId968" Type="http://schemas.openxmlformats.org/officeDocument/2006/relationships/hyperlink" Target="https://twitter.com/#!/social_molly/status/1092266005814898688" TargetMode="External" /><Relationship Id="rId969" Type="http://schemas.openxmlformats.org/officeDocument/2006/relationships/hyperlink" Target="https://twitter.com/#!/social_molly/status/1092372131600424960" TargetMode="External" /><Relationship Id="rId970" Type="http://schemas.openxmlformats.org/officeDocument/2006/relationships/hyperlink" Target="https://twitter.com/#!/social_molly/status/1085731708672958464" TargetMode="External" /><Relationship Id="rId971" Type="http://schemas.openxmlformats.org/officeDocument/2006/relationships/hyperlink" Target="https://twitter.com/#!/social_molly/status/1086993054446145538" TargetMode="External" /><Relationship Id="rId972" Type="http://schemas.openxmlformats.org/officeDocument/2006/relationships/hyperlink" Target="https://twitter.com/#!/social_molly/status/1087012154731941890" TargetMode="External" /><Relationship Id="rId973" Type="http://schemas.openxmlformats.org/officeDocument/2006/relationships/hyperlink" Target="https://twitter.com/#!/social_molly/status/1087375916920008704" TargetMode="External" /><Relationship Id="rId974" Type="http://schemas.openxmlformats.org/officeDocument/2006/relationships/hyperlink" Target="https://twitter.com/#!/social_molly/status/1087774633896509440" TargetMode="External" /><Relationship Id="rId975" Type="http://schemas.openxmlformats.org/officeDocument/2006/relationships/hyperlink" Target="https://twitter.com/#!/social_molly/status/1088548534599614464" TargetMode="External" /><Relationship Id="rId976" Type="http://schemas.openxmlformats.org/officeDocument/2006/relationships/hyperlink" Target="https://twitter.com/#!/social_molly/status/1089199212779065344" TargetMode="External" /><Relationship Id="rId977" Type="http://schemas.openxmlformats.org/officeDocument/2006/relationships/hyperlink" Target="https://twitter.com/#!/social_molly/status/1090276471971565568" TargetMode="External" /><Relationship Id="rId978" Type="http://schemas.openxmlformats.org/officeDocument/2006/relationships/hyperlink" Target="https://twitter.com/#!/social_molly/status/1090609895525646336" TargetMode="External" /><Relationship Id="rId979" Type="http://schemas.openxmlformats.org/officeDocument/2006/relationships/hyperlink" Target="https://twitter.com/#!/social_molly/status/1090748710902853632" TargetMode="External" /><Relationship Id="rId980" Type="http://schemas.openxmlformats.org/officeDocument/2006/relationships/hyperlink" Target="https://twitter.com/#!/social_molly/status/1090997655709220864" TargetMode="External" /><Relationship Id="rId981" Type="http://schemas.openxmlformats.org/officeDocument/2006/relationships/hyperlink" Target="https://twitter.com/#!/social_molly/status/1091756845822341120" TargetMode="External" /><Relationship Id="rId982" Type="http://schemas.openxmlformats.org/officeDocument/2006/relationships/hyperlink" Target="https://twitter.com/#!/social_molly/status/1091812632896524288" TargetMode="External" /><Relationship Id="rId983" Type="http://schemas.openxmlformats.org/officeDocument/2006/relationships/hyperlink" Target="https://twitter.com/#!/social_molly/status/1092203971161149440" TargetMode="External" /><Relationship Id="rId984" Type="http://schemas.openxmlformats.org/officeDocument/2006/relationships/hyperlink" Target="https://twitter.com/#!/ronald_vanloon/status/1090657825003577344" TargetMode="External" /><Relationship Id="rId985" Type="http://schemas.openxmlformats.org/officeDocument/2006/relationships/hyperlink" Target="https://twitter.com/#!/alison_iot/status/1086801613031825411" TargetMode="External" /><Relationship Id="rId986" Type="http://schemas.openxmlformats.org/officeDocument/2006/relationships/hyperlink" Target="https://twitter.com/#!/alison_iot/status/1091679191785824256" TargetMode="External" /><Relationship Id="rId987" Type="http://schemas.openxmlformats.org/officeDocument/2006/relationships/hyperlink" Target="https://twitter.com/#!/alison_iot/status/1092096639160877056" TargetMode="External" /><Relationship Id="rId988" Type="http://schemas.openxmlformats.org/officeDocument/2006/relationships/hyperlink" Target="https://twitter.com/#!/alison_iot/status/1092370994407256064" TargetMode="External" /><Relationship Id="rId989" Type="http://schemas.openxmlformats.org/officeDocument/2006/relationships/hyperlink" Target="https://twitter.com/#!/alison_iot/status/1085738090168311808" TargetMode="External" /><Relationship Id="rId990" Type="http://schemas.openxmlformats.org/officeDocument/2006/relationships/hyperlink" Target="https://twitter.com/#!/alison_iot/status/1092763311689523200" TargetMode="External" /><Relationship Id="rId991" Type="http://schemas.openxmlformats.org/officeDocument/2006/relationships/hyperlink" Target="https://twitter.com/#!/alison_iot/status/1085644116254285824" TargetMode="External" /><Relationship Id="rId992" Type="http://schemas.openxmlformats.org/officeDocument/2006/relationships/hyperlink" Target="https://twitter.com/#!/alison_iot/status/1087010016899420160" TargetMode="External" /><Relationship Id="rId993" Type="http://schemas.openxmlformats.org/officeDocument/2006/relationships/hyperlink" Target="https://twitter.com/#!/alison_iot/status/1088300049358938112" TargetMode="External" /><Relationship Id="rId994" Type="http://schemas.openxmlformats.org/officeDocument/2006/relationships/hyperlink" Target="https://twitter.com/#!/alison_iot/status/1088602744749907968" TargetMode="External" /><Relationship Id="rId995" Type="http://schemas.openxmlformats.org/officeDocument/2006/relationships/hyperlink" Target="https://twitter.com/#!/alison_iot/status/1088915227779817472" TargetMode="External" /><Relationship Id="rId996" Type="http://schemas.openxmlformats.org/officeDocument/2006/relationships/hyperlink" Target="https://twitter.com/#!/alison_iot/status/1089215726412455936" TargetMode="External" /><Relationship Id="rId997" Type="http://schemas.openxmlformats.org/officeDocument/2006/relationships/hyperlink" Target="https://twitter.com/#!/alison_iot/status/1090067939523407872" TargetMode="External" /><Relationship Id="rId998" Type="http://schemas.openxmlformats.org/officeDocument/2006/relationships/hyperlink" Target="https://twitter.com/#!/alison_iot/status/1090544728431456256" TargetMode="External" /><Relationship Id="rId999" Type="http://schemas.openxmlformats.org/officeDocument/2006/relationships/hyperlink" Target="https://twitter.com/#!/alison_iot/status/1091466661272506368" TargetMode="External" /><Relationship Id="rId1000" Type="http://schemas.openxmlformats.org/officeDocument/2006/relationships/hyperlink" Target="https://twitter.com/#!/alison_iot/status/1091733996923277312" TargetMode="External" /><Relationship Id="rId1001" Type="http://schemas.openxmlformats.org/officeDocument/2006/relationships/hyperlink" Target="https://twitter.com/#!/alison_iot/status/1092217070987575296" TargetMode="External" /><Relationship Id="rId1002" Type="http://schemas.openxmlformats.org/officeDocument/2006/relationships/hyperlink" Target="https://twitter.com/#!/alison_iot/status/1092495031741497344" TargetMode="External" /><Relationship Id="rId1003" Type="http://schemas.openxmlformats.org/officeDocument/2006/relationships/hyperlink" Target="https://twitter.com/#!/alison_iot/status/1092881477132374016" TargetMode="External" /><Relationship Id="rId1004" Type="http://schemas.openxmlformats.org/officeDocument/2006/relationships/hyperlink" Target="https://twitter.com/#!/alison_iot/status/1092890959099027456" TargetMode="External" /><Relationship Id="rId1005" Type="http://schemas.openxmlformats.org/officeDocument/2006/relationships/hyperlink" Target="https://twitter.com/#!/worldtrendsinfo/status/1092727415040704512" TargetMode="External" /><Relationship Id="rId1006" Type="http://schemas.openxmlformats.org/officeDocument/2006/relationships/hyperlink" Target="https://twitter.com/#!/harry_robots/status/1088505487203565568" TargetMode="External" /><Relationship Id="rId1007" Type="http://schemas.openxmlformats.org/officeDocument/2006/relationships/hyperlink" Target="https://twitter.com/#!/harry_robots/status/1088521837275897856" TargetMode="External" /><Relationship Id="rId1008" Type="http://schemas.openxmlformats.org/officeDocument/2006/relationships/hyperlink" Target="https://twitter.com/#!/pd_mobileapps/status/1092691606719721472" TargetMode="External" /><Relationship Id="rId1009" Type="http://schemas.openxmlformats.org/officeDocument/2006/relationships/hyperlink" Target="https://twitter.com/#!/pd_mobileapps/status/1087092183289614336" TargetMode="External" /><Relationship Id="rId1010" Type="http://schemas.openxmlformats.org/officeDocument/2006/relationships/hyperlink" Target="https://twitter.com/#!/pd_mobileapps/status/1087403220681420800" TargetMode="External" /><Relationship Id="rId1011" Type="http://schemas.openxmlformats.org/officeDocument/2006/relationships/hyperlink" Target="https://twitter.com/#!/pd_mobileapps/status/1088218383827398656" TargetMode="External" /><Relationship Id="rId1012" Type="http://schemas.openxmlformats.org/officeDocument/2006/relationships/hyperlink" Target="https://twitter.com/#!/pd_mobileapps/status/1088437535355809793" TargetMode="External" /><Relationship Id="rId1013" Type="http://schemas.openxmlformats.org/officeDocument/2006/relationships/hyperlink" Target="https://twitter.com/#!/pd_mobileapps/status/1088507397994250240" TargetMode="External" /><Relationship Id="rId1014" Type="http://schemas.openxmlformats.org/officeDocument/2006/relationships/hyperlink" Target="https://twitter.com/#!/pd_mobileapps/status/1089990501040742402" TargetMode="External" /><Relationship Id="rId1015" Type="http://schemas.openxmlformats.org/officeDocument/2006/relationships/hyperlink" Target="https://twitter.com/#!/pd_mobileapps/status/1090322260882186240" TargetMode="External" /><Relationship Id="rId1016" Type="http://schemas.openxmlformats.org/officeDocument/2006/relationships/hyperlink" Target="https://twitter.com/#!/pd_mobileapps/status/1091494085045567488" TargetMode="External" /><Relationship Id="rId1017" Type="http://schemas.openxmlformats.org/officeDocument/2006/relationships/hyperlink" Target="https://twitter.com/#!/bigdata_joe/status/1085466427266461696" TargetMode="External" /><Relationship Id="rId1018" Type="http://schemas.openxmlformats.org/officeDocument/2006/relationships/hyperlink" Target="https://twitter.com/#!/bigdata_joe/status/1086933702741962752" TargetMode="External" /><Relationship Id="rId1019" Type="http://schemas.openxmlformats.org/officeDocument/2006/relationships/hyperlink" Target="https://twitter.com/#!/bigdata_joe/status/1091677223197859840" TargetMode="External" /><Relationship Id="rId1020" Type="http://schemas.openxmlformats.org/officeDocument/2006/relationships/hyperlink" Target="https://twitter.com/#!/bigdata_joe/status/1092099196482539521" TargetMode="External" /><Relationship Id="rId1021" Type="http://schemas.openxmlformats.org/officeDocument/2006/relationships/hyperlink" Target="https://twitter.com/#!/bigdata_joe/status/1086997578082729984" TargetMode="External" /><Relationship Id="rId1022" Type="http://schemas.openxmlformats.org/officeDocument/2006/relationships/hyperlink" Target="https://twitter.com/#!/bigdata_joe/status/1087051410112299009" TargetMode="External" /><Relationship Id="rId1023" Type="http://schemas.openxmlformats.org/officeDocument/2006/relationships/hyperlink" Target="https://twitter.com/#!/bigdata_joe/status/1088153650432696320" TargetMode="External" /><Relationship Id="rId1024" Type="http://schemas.openxmlformats.org/officeDocument/2006/relationships/hyperlink" Target="https://twitter.com/#!/bigdata_joe/status/1089183679690100740" TargetMode="External" /><Relationship Id="rId1025" Type="http://schemas.openxmlformats.org/officeDocument/2006/relationships/hyperlink" Target="https://twitter.com/#!/bigdata_joe/status/1089194764447014913" TargetMode="External" /><Relationship Id="rId1026" Type="http://schemas.openxmlformats.org/officeDocument/2006/relationships/hyperlink" Target="https://twitter.com/#!/bigdata_joe/status/1089882791771172865" TargetMode="External" /><Relationship Id="rId1027" Type="http://schemas.openxmlformats.org/officeDocument/2006/relationships/hyperlink" Target="https://twitter.com/#!/bigdata_joe/status/1090389578672828416" TargetMode="External" /><Relationship Id="rId1028" Type="http://schemas.openxmlformats.org/officeDocument/2006/relationships/hyperlink" Target="https://twitter.com/#!/bigdata_joe/status/1090656122430603264" TargetMode="External" /><Relationship Id="rId1029" Type="http://schemas.openxmlformats.org/officeDocument/2006/relationships/hyperlink" Target="https://twitter.com/#!/bigdata_joe/status/1090683712885252096" TargetMode="External" /><Relationship Id="rId1030" Type="http://schemas.openxmlformats.org/officeDocument/2006/relationships/hyperlink" Target="https://twitter.com/#!/bigdata_joe/status/1092217945353183232" TargetMode="External" /><Relationship Id="rId1031" Type="http://schemas.openxmlformats.org/officeDocument/2006/relationships/hyperlink" Target="https://twitter.com/#!/bigdata_joe/status/1092865705811181568" TargetMode="External" /><Relationship Id="rId1032" Type="http://schemas.openxmlformats.org/officeDocument/2006/relationships/hyperlink" Target="https://twitter.com/#!/clark_robotics/status/1092376479986401280" TargetMode="External" /><Relationship Id="rId1033" Type="http://schemas.openxmlformats.org/officeDocument/2006/relationships/hyperlink" Target="https://twitter.com/#!/clark_robotics/status/1092760411709964290" TargetMode="External" /><Relationship Id="rId1034" Type="http://schemas.openxmlformats.org/officeDocument/2006/relationships/hyperlink" Target="https://twitter.com/#!/clark_robotics/status/1086033648514519040" TargetMode="External" /><Relationship Id="rId1035" Type="http://schemas.openxmlformats.org/officeDocument/2006/relationships/hyperlink" Target="https://twitter.com/#!/clark_robotics/status/1087024348043431936" TargetMode="External" /><Relationship Id="rId1036" Type="http://schemas.openxmlformats.org/officeDocument/2006/relationships/hyperlink" Target="https://twitter.com/#!/clark_robotics/status/1087369784591757312" TargetMode="External" /><Relationship Id="rId1037" Type="http://schemas.openxmlformats.org/officeDocument/2006/relationships/hyperlink" Target="https://twitter.com/#!/clark_robotics/status/1087401114654273537" TargetMode="External" /><Relationship Id="rId1038" Type="http://schemas.openxmlformats.org/officeDocument/2006/relationships/hyperlink" Target="https://twitter.com/#!/clark_robotics/status/1087746813958836224" TargetMode="External" /><Relationship Id="rId1039" Type="http://schemas.openxmlformats.org/officeDocument/2006/relationships/hyperlink" Target="https://twitter.com/#!/clark_robotics/status/1088565207935270914" TargetMode="External" /><Relationship Id="rId1040" Type="http://schemas.openxmlformats.org/officeDocument/2006/relationships/hyperlink" Target="https://twitter.com/#!/clark_robotics/status/1088601478086877185" TargetMode="External" /><Relationship Id="rId1041" Type="http://schemas.openxmlformats.org/officeDocument/2006/relationships/hyperlink" Target="https://twitter.com/#!/clark_robotics/status/1088784235157049344" TargetMode="External" /><Relationship Id="rId1042" Type="http://schemas.openxmlformats.org/officeDocument/2006/relationships/hyperlink" Target="https://twitter.com/#!/clark_robotics/status/1089523699600941062" TargetMode="External" /><Relationship Id="rId1043" Type="http://schemas.openxmlformats.org/officeDocument/2006/relationships/hyperlink" Target="https://twitter.com/#!/clark_robotics/status/1089910935626477568" TargetMode="External" /><Relationship Id="rId1044" Type="http://schemas.openxmlformats.org/officeDocument/2006/relationships/hyperlink" Target="https://twitter.com/#!/clark_robotics/status/1089927083633983493" TargetMode="External" /><Relationship Id="rId1045" Type="http://schemas.openxmlformats.org/officeDocument/2006/relationships/hyperlink" Target="https://twitter.com/#!/clark_robotics/status/1089988529025732608" TargetMode="External" /><Relationship Id="rId1046" Type="http://schemas.openxmlformats.org/officeDocument/2006/relationships/hyperlink" Target="https://twitter.com/#!/clark_robotics/status/1090092555151106048" TargetMode="External" /><Relationship Id="rId1047" Type="http://schemas.openxmlformats.org/officeDocument/2006/relationships/hyperlink" Target="https://twitter.com/#!/clark_robotics/status/1091436567548256256" TargetMode="External" /><Relationship Id="rId1048" Type="http://schemas.openxmlformats.org/officeDocument/2006/relationships/hyperlink" Target="https://twitter.com/#!/clark_robotics/status/1092166096243716096" TargetMode="External" /><Relationship Id="rId1049" Type="http://schemas.openxmlformats.org/officeDocument/2006/relationships/hyperlink" Target="https://twitter.com/#!/jackcoleman219/status/1086918819967168513" TargetMode="External" /><Relationship Id="rId1050" Type="http://schemas.openxmlformats.org/officeDocument/2006/relationships/hyperlink" Target="https://twitter.com/#!/jackcoleman219/status/1092046250826821632" TargetMode="External" /><Relationship Id="rId1051" Type="http://schemas.openxmlformats.org/officeDocument/2006/relationships/hyperlink" Target="https://twitter.com/#!/jackcoleman219/status/1087008547689230336" TargetMode="External" /><Relationship Id="rId1052" Type="http://schemas.openxmlformats.org/officeDocument/2006/relationships/hyperlink" Target="https://twitter.com/#!/jackcoleman219/status/1087340727275728898" TargetMode="External" /><Relationship Id="rId1053" Type="http://schemas.openxmlformats.org/officeDocument/2006/relationships/hyperlink" Target="https://twitter.com/#!/jackcoleman219/status/1087803335023816704" TargetMode="External" /><Relationship Id="rId1054" Type="http://schemas.openxmlformats.org/officeDocument/2006/relationships/hyperlink" Target="https://twitter.com/#!/jackcoleman219/status/1089211575762735104" TargetMode="External" /><Relationship Id="rId1055" Type="http://schemas.openxmlformats.org/officeDocument/2006/relationships/hyperlink" Target="https://twitter.com/#!/jackcoleman219/status/1090237853752127494" TargetMode="External" /><Relationship Id="rId1056" Type="http://schemas.openxmlformats.org/officeDocument/2006/relationships/hyperlink" Target="https://twitter.com/#!/jackcoleman219/status/1091059231996833792" TargetMode="External" /><Relationship Id="rId1057" Type="http://schemas.openxmlformats.org/officeDocument/2006/relationships/hyperlink" Target="https://twitter.com/#!/motorcycletwitt/status/1086850181952225280" TargetMode="External" /><Relationship Id="rId1058" Type="http://schemas.openxmlformats.org/officeDocument/2006/relationships/hyperlink" Target="https://twitter.com/#!/motorcycletwitt/status/1086041709161508865" TargetMode="External" /><Relationship Id="rId1059" Type="http://schemas.openxmlformats.org/officeDocument/2006/relationships/hyperlink" Target="https://twitter.com/#!/motorcycletwitt/status/1087024744593903616" TargetMode="External" /><Relationship Id="rId1060" Type="http://schemas.openxmlformats.org/officeDocument/2006/relationships/hyperlink" Target="https://twitter.com/#!/motorcycletwitt/status/1087086991475232769" TargetMode="External" /><Relationship Id="rId1061" Type="http://schemas.openxmlformats.org/officeDocument/2006/relationships/hyperlink" Target="https://twitter.com/#!/motorcycletwitt/status/1087815302891487232" TargetMode="External" /><Relationship Id="rId1062" Type="http://schemas.openxmlformats.org/officeDocument/2006/relationships/hyperlink" Target="https://twitter.com/#!/motorcycletwitt/status/1089186242590212096" TargetMode="External" /><Relationship Id="rId1063" Type="http://schemas.openxmlformats.org/officeDocument/2006/relationships/hyperlink" Target="https://twitter.com/#!/motorcycletwitt/status/1089197973408366593" TargetMode="External" /><Relationship Id="rId1064" Type="http://schemas.openxmlformats.org/officeDocument/2006/relationships/hyperlink" Target="https://twitter.com/#!/motorcycletwitt/status/1089218397647208449" TargetMode="External" /><Relationship Id="rId1065" Type="http://schemas.openxmlformats.org/officeDocument/2006/relationships/hyperlink" Target="https://twitter.com/#!/motorcycletwitt/status/1089864755307700230" TargetMode="External" /><Relationship Id="rId1066" Type="http://schemas.openxmlformats.org/officeDocument/2006/relationships/hyperlink" Target="https://twitter.com/#!/motorcycletwitt/status/1090362672288215040" TargetMode="External" /><Relationship Id="rId1067" Type="http://schemas.openxmlformats.org/officeDocument/2006/relationships/hyperlink" Target="https://twitter.com/#!/motorcycletwitt/status/1090571543229288448" TargetMode="External" /><Relationship Id="rId1068" Type="http://schemas.openxmlformats.org/officeDocument/2006/relationships/hyperlink" Target="https://twitter.com/#!/motorcycletwitt/status/1090604579455098883" TargetMode="External" /><Relationship Id="rId1069" Type="http://schemas.openxmlformats.org/officeDocument/2006/relationships/hyperlink" Target="https://twitter.com/#!/motorcycletwitt/status/1090998618884993024" TargetMode="External" /><Relationship Id="rId1070" Type="http://schemas.openxmlformats.org/officeDocument/2006/relationships/hyperlink" Target="https://twitter.com/#!/motorcycletwitt/status/1091044125489618944" TargetMode="External" /><Relationship Id="rId1071" Type="http://schemas.openxmlformats.org/officeDocument/2006/relationships/hyperlink" Target="https://twitter.com/#!/motorcycletwitt/status/1091466484071579649" TargetMode="External" /><Relationship Id="rId1072" Type="http://schemas.openxmlformats.org/officeDocument/2006/relationships/hyperlink" Target="https://twitter.com/#!/motorcycletwitt/status/1092562638674944000" TargetMode="External" /><Relationship Id="rId1073" Type="http://schemas.openxmlformats.org/officeDocument/2006/relationships/hyperlink" Target="https://twitter.com/#!/motorcycletwitt/status/1092880103627866112" TargetMode="External" /><Relationship Id="rId1074" Type="http://schemas.openxmlformats.org/officeDocument/2006/relationships/hyperlink" Target="https://twitter.com/#!/worldtrendsinfo/status/1086679273757265921" TargetMode="External" /><Relationship Id="rId1075" Type="http://schemas.openxmlformats.org/officeDocument/2006/relationships/hyperlink" Target="https://twitter.com/#!/worldtrendsinfo/status/1088037767383113729" TargetMode="External" /><Relationship Id="rId1076" Type="http://schemas.openxmlformats.org/officeDocument/2006/relationships/hyperlink" Target="https://twitter.com/#!/worldtrendsinfo/status/1081163799497912320" TargetMode="External" /><Relationship Id="rId1077" Type="http://schemas.openxmlformats.org/officeDocument/2006/relationships/hyperlink" Target="https://twitter.com/#!/worldtrendsinfo/status/1092047195128262656" TargetMode="External" /><Relationship Id="rId1078" Type="http://schemas.openxmlformats.org/officeDocument/2006/relationships/hyperlink" Target="https://twitter.com/#!/worldtrendsinfo/status/1091950352511905793" TargetMode="External" /><Relationship Id="rId1079" Type="http://schemas.openxmlformats.org/officeDocument/2006/relationships/hyperlink" Target="https://twitter.com/#!/worldtrendsinfo/status/1086365374914822145" TargetMode="External" /><Relationship Id="rId1080" Type="http://schemas.openxmlformats.org/officeDocument/2006/relationships/hyperlink" Target="https://twitter.com/#!/worldtrendsinfo/status/1086990499842482181" TargetMode="External" /><Relationship Id="rId1081" Type="http://schemas.openxmlformats.org/officeDocument/2006/relationships/hyperlink" Target="https://twitter.com/#!/worldtrendsinfo/status/1087784282335006720" TargetMode="External" /><Relationship Id="rId1082" Type="http://schemas.openxmlformats.org/officeDocument/2006/relationships/hyperlink" Target="https://twitter.com/#!/worldtrendsinfo/status/1088522636022341632" TargetMode="External" /><Relationship Id="rId1083" Type="http://schemas.openxmlformats.org/officeDocument/2006/relationships/hyperlink" Target="https://twitter.com/#!/worldtrendsinfo/status/1089143951209054208" TargetMode="External" /><Relationship Id="rId1084" Type="http://schemas.openxmlformats.org/officeDocument/2006/relationships/hyperlink" Target="https://twitter.com/#!/worldtrendsinfo/status/1089905820966432768" TargetMode="External" /><Relationship Id="rId1085" Type="http://schemas.openxmlformats.org/officeDocument/2006/relationships/hyperlink" Target="https://twitter.com/#!/harry_robots/status/1092041137131479040" TargetMode="External" /><Relationship Id="rId1086" Type="http://schemas.openxmlformats.org/officeDocument/2006/relationships/hyperlink" Target="https://twitter.com/#!/harry_robots/status/1092428366035054593" TargetMode="External" /><Relationship Id="rId1087" Type="http://schemas.openxmlformats.org/officeDocument/2006/relationships/hyperlink" Target="https://twitter.com/#!/harry_robots/status/1085732827537129472" TargetMode="External" /><Relationship Id="rId1088" Type="http://schemas.openxmlformats.org/officeDocument/2006/relationships/hyperlink" Target="https://twitter.com/#!/harry_robots/status/1086399381895434240" TargetMode="External" /><Relationship Id="rId1089" Type="http://schemas.openxmlformats.org/officeDocument/2006/relationships/hyperlink" Target="https://twitter.com/#!/harry_robots/status/1087014001148551168" TargetMode="External" /><Relationship Id="rId1090" Type="http://schemas.openxmlformats.org/officeDocument/2006/relationships/hyperlink" Target="https://twitter.com/#!/harry_robots/status/1087743698631196673" TargetMode="External" /><Relationship Id="rId1091" Type="http://schemas.openxmlformats.org/officeDocument/2006/relationships/hyperlink" Target="https://twitter.com/#!/harry_robots/status/1087853310344740864" TargetMode="External" /><Relationship Id="rId1092" Type="http://schemas.openxmlformats.org/officeDocument/2006/relationships/hyperlink" Target="https://twitter.com/#!/harry_robots/status/1088893987790872576" TargetMode="External" /><Relationship Id="rId1093" Type="http://schemas.openxmlformats.org/officeDocument/2006/relationships/hyperlink" Target="https://twitter.com/#!/harry_robots/status/1090655653469679617" TargetMode="External" /><Relationship Id="rId1094" Type="http://schemas.openxmlformats.org/officeDocument/2006/relationships/hyperlink" Target="https://twitter.com/#!/harry_robots/status/1091027387842650113" TargetMode="External" /><Relationship Id="rId1095" Type="http://schemas.openxmlformats.org/officeDocument/2006/relationships/hyperlink" Target="https://twitter.com/#!/worldtrendsinfo/status/1092346353429110784" TargetMode="External" /><Relationship Id="rId1096" Type="http://schemas.openxmlformats.org/officeDocument/2006/relationships/hyperlink" Target="https://twitter.com/#!/worldtrendsinfo/status/1092167103233150978" TargetMode="External" /><Relationship Id="rId1097" Type="http://schemas.openxmlformats.org/officeDocument/2006/relationships/hyperlink" Target="https://twitter.com/#!/harry_robots/status/1081295429323517952" TargetMode="External" /><Relationship Id="rId1098" Type="http://schemas.openxmlformats.org/officeDocument/2006/relationships/hyperlink" Target="https://twitter.com/#!/harry_robots/status/1089140008747884544" TargetMode="External" /><Relationship Id="rId1099" Type="http://schemas.openxmlformats.org/officeDocument/2006/relationships/hyperlink" Target="https://twitter.com/#!/harry_robots/status/1090007858635128833" TargetMode="External" /><Relationship Id="rId1100" Type="http://schemas.openxmlformats.org/officeDocument/2006/relationships/hyperlink" Target="https://twitter.com/#!/harry_robots/status/1090283385598033921" TargetMode="External" /><Relationship Id="rId1101" Type="http://schemas.openxmlformats.org/officeDocument/2006/relationships/hyperlink" Target="https://twitter.com/#!/harry_robots/status/1090544767262285824" TargetMode="External" /><Relationship Id="rId1102" Type="http://schemas.openxmlformats.org/officeDocument/2006/relationships/hyperlink" Target="https://twitter.com/#!/harry_robots/status/1090688743009210368" TargetMode="External" /><Relationship Id="rId1103" Type="http://schemas.openxmlformats.org/officeDocument/2006/relationships/hyperlink" Target="https://twitter.com/#!/harry_robots/status/1091752812814319618" TargetMode="External" /><Relationship Id="rId1104" Type="http://schemas.openxmlformats.org/officeDocument/2006/relationships/hyperlink" Target="https://twitter.com/#!/nodexl/status/1085985386764001280" TargetMode="External" /><Relationship Id="rId1105" Type="http://schemas.openxmlformats.org/officeDocument/2006/relationships/hyperlink" Target="https://twitter.com/#!/nodexl/status/1088864073918251008" TargetMode="External" /><Relationship Id="rId1106" Type="http://schemas.openxmlformats.org/officeDocument/2006/relationships/hyperlink" Target="https://twitter.com/#!/nodexl/status/1089935115654840320" TargetMode="External" /><Relationship Id="rId1107" Type="http://schemas.openxmlformats.org/officeDocument/2006/relationships/hyperlink" Target="https://api.twitter.com/1.1/geo/id/99cdab25eddd6bce.json" TargetMode="External" /><Relationship Id="rId1108" Type="http://schemas.openxmlformats.org/officeDocument/2006/relationships/hyperlink" Target="https://api.twitter.com/1.1/geo/id/1ea588c12abd39d7.json" TargetMode="External" /><Relationship Id="rId1109" Type="http://schemas.openxmlformats.org/officeDocument/2006/relationships/hyperlink" Target="https://api.twitter.com/1.1/geo/id/dc4e13302cc5ef12.json" TargetMode="External" /><Relationship Id="rId1110" Type="http://schemas.openxmlformats.org/officeDocument/2006/relationships/hyperlink" Target="https://api.twitter.com/1.1/geo/id/c1430b24da8e9229.json" TargetMode="External" /><Relationship Id="rId1111" Type="http://schemas.openxmlformats.org/officeDocument/2006/relationships/hyperlink" Target="https://api.twitter.com/1.1/geo/id/c1430b24da8e9229.json" TargetMode="External" /><Relationship Id="rId1112" Type="http://schemas.openxmlformats.org/officeDocument/2006/relationships/hyperlink" Target="https://api.twitter.com/1.1/geo/id/52bb236ce4bb9be1.json" TargetMode="External" /><Relationship Id="rId1113" Type="http://schemas.openxmlformats.org/officeDocument/2006/relationships/hyperlink" Target="https://pbs.twimg.com/media/DlUDYyYXoAECz6k.jpg" TargetMode="External" /><Relationship Id="rId1114" Type="http://schemas.openxmlformats.org/officeDocument/2006/relationships/hyperlink" Target="https://pbs.twimg.com/media/DPdgcMJVAAA-8H3.jpg" TargetMode="External" /><Relationship Id="rId1115" Type="http://schemas.openxmlformats.org/officeDocument/2006/relationships/hyperlink" Target="https://pbs.twimg.com/media/DxPQngjU8AAoAnO.jpg" TargetMode="External" /><Relationship Id="rId1116" Type="http://schemas.openxmlformats.org/officeDocument/2006/relationships/hyperlink" Target="https://pbs.twimg.com/media/DxPwC9jVYAA8gVH.jpg" TargetMode="External" /><Relationship Id="rId1117" Type="http://schemas.openxmlformats.org/officeDocument/2006/relationships/hyperlink" Target="https://pbs.twimg.com/media/DxPwC9jVYAA8gVH.jpg" TargetMode="External" /><Relationship Id="rId1118" Type="http://schemas.openxmlformats.org/officeDocument/2006/relationships/hyperlink" Target="https://pbs.twimg.com/media/DxPwC9jVYAA8gVH.jpg" TargetMode="External" /><Relationship Id="rId1119" Type="http://schemas.openxmlformats.org/officeDocument/2006/relationships/hyperlink" Target="https://pbs.twimg.com/media/DxYaUTpW0AA5R7P.jpg" TargetMode="External" /><Relationship Id="rId1120" Type="http://schemas.openxmlformats.org/officeDocument/2006/relationships/hyperlink" Target="https://pbs.twimg.com/media/Dxa4fCoWkAA9Xiu.jpg" TargetMode="External" /><Relationship Id="rId1121" Type="http://schemas.openxmlformats.org/officeDocument/2006/relationships/hyperlink" Target="https://pbs.twimg.com/media/Dxa4fCoWkAA9Xiu.jpg" TargetMode="External" /><Relationship Id="rId1122" Type="http://schemas.openxmlformats.org/officeDocument/2006/relationships/hyperlink" Target="https://pbs.twimg.com/media/Dxa4fCoWkAA9Xiu.jpg" TargetMode="External" /><Relationship Id="rId1123" Type="http://schemas.openxmlformats.org/officeDocument/2006/relationships/hyperlink" Target="https://pbs.twimg.com/media/Dxa4fCoWkAA9Xiu.jpg" TargetMode="External" /><Relationship Id="rId1124" Type="http://schemas.openxmlformats.org/officeDocument/2006/relationships/hyperlink" Target="https://pbs.twimg.com/media/C6k4QiMW0AEdjTp.jpg" TargetMode="External" /><Relationship Id="rId1125" Type="http://schemas.openxmlformats.org/officeDocument/2006/relationships/hyperlink" Target="https://pbs.twimg.com/media/C6k4QiMW0AEdjTp.jpg" TargetMode="External" /><Relationship Id="rId1126" Type="http://schemas.openxmlformats.org/officeDocument/2006/relationships/hyperlink" Target="https://pbs.twimg.com/media/DxcBB4kUwAUGud9.jpg" TargetMode="External" /><Relationship Id="rId1127" Type="http://schemas.openxmlformats.org/officeDocument/2006/relationships/hyperlink" Target="https://pbs.twimg.com/media/DxcNCtLX0AED9Dn.jpg" TargetMode="External" /><Relationship Id="rId1128" Type="http://schemas.openxmlformats.org/officeDocument/2006/relationships/hyperlink" Target="https://pbs.twimg.com/media/DxcNM-vWoAAb71u.jpg" TargetMode="External" /><Relationship Id="rId1129" Type="http://schemas.openxmlformats.org/officeDocument/2006/relationships/hyperlink" Target="https://pbs.twimg.com/media/DxiYqopWkAYPY03.jpg" TargetMode="External" /><Relationship Id="rId1130" Type="http://schemas.openxmlformats.org/officeDocument/2006/relationships/hyperlink" Target="https://pbs.twimg.com/media/Dxy1ws_VsAAa2Wg.jpg" TargetMode="External" /><Relationship Id="rId1131" Type="http://schemas.openxmlformats.org/officeDocument/2006/relationships/hyperlink" Target="https://pbs.twimg.com/media/Dx1nAWDU8AM2QXM.jpg" TargetMode="External" /><Relationship Id="rId1132" Type="http://schemas.openxmlformats.org/officeDocument/2006/relationships/hyperlink" Target="https://pbs.twimg.com/media/Dx7oBF1V4AAiWyc.jpg" TargetMode="External" /><Relationship Id="rId1133" Type="http://schemas.openxmlformats.org/officeDocument/2006/relationships/hyperlink" Target="https://pbs.twimg.com/media/Dw6Z5lYUwAUKNgu.jpg" TargetMode="External" /><Relationship Id="rId1134" Type="http://schemas.openxmlformats.org/officeDocument/2006/relationships/hyperlink" Target="https://pbs.twimg.com/media/DndP6aBXsAA825b.jpg" TargetMode="External" /><Relationship Id="rId1135" Type="http://schemas.openxmlformats.org/officeDocument/2006/relationships/hyperlink" Target="https://pbs.twimg.com/media/DxrfXwsW0AQxYgG.jpg" TargetMode="External" /><Relationship Id="rId1136" Type="http://schemas.openxmlformats.org/officeDocument/2006/relationships/hyperlink" Target="https://pbs.twimg.com/media/DwVWT42WkAEY1V0.jpg" TargetMode="External" /><Relationship Id="rId1137" Type="http://schemas.openxmlformats.org/officeDocument/2006/relationships/hyperlink" Target="https://pbs.twimg.com/media/Dyc2NvBUwAAviW1.jpg" TargetMode="External" /><Relationship Id="rId1138" Type="http://schemas.openxmlformats.org/officeDocument/2006/relationships/hyperlink" Target="https://pbs.twimg.com/media/DxoLhFJX0AAir-l.jpg" TargetMode="External" /><Relationship Id="rId1139" Type="http://schemas.openxmlformats.org/officeDocument/2006/relationships/hyperlink" Target="https://pbs.twimg.com/media/DxoLhFJX0AAir-l.jpg" TargetMode="External" /><Relationship Id="rId1140" Type="http://schemas.openxmlformats.org/officeDocument/2006/relationships/hyperlink" Target="https://pbs.twimg.com/media/DyK2--BW0AAsfXo.jpg" TargetMode="External" /><Relationship Id="rId1141" Type="http://schemas.openxmlformats.org/officeDocument/2006/relationships/hyperlink" Target="https://pbs.twimg.com/media/DyLXiJqVsAAgdZ4.jpg" TargetMode="External" /><Relationship Id="rId1142" Type="http://schemas.openxmlformats.org/officeDocument/2006/relationships/hyperlink" Target="https://pbs.twimg.com/media/DxoLhFJX0AAir-l.jpg" TargetMode="External" /><Relationship Id="rId1143" Type="http://schemas.openxmlformats.org/officeDocument/2006/relationships/hyperlink" Target="https://pbs.twimg.com/media/DxwOut5UUAA8Z9a.jpg" TargetMode="External" /><Relationship Id="rId1144" Type="http://schemas.openxmlformats.org/officeDocument/2006/relationships/hyperlink" Target="https://pbs.twimg.com/tweet_video_thumb/DxuplR0WoAAzfa5.jpg" TargetMode="External" /><Relationship Id="rId1145" Type="http://schemas.openxmlformats.org/officeDocument/2006/relationships/hyperlink" Target="https://pbs.twimg.com/tweet_video_thumb/DxuplR0WoAAzfa5.jpg" TargetMode="External" /><Relationship Id="rId1146" Type="http://schemas.openxmlformats.org/officeDocument/2006/relationships/hyperlink" Target="https://pbs.twimg.com/media/Dx20R2JVsAA8Am3.jpg" TargetMode="External" /><Relationship Id="rId1147" Type="http://schemas.openxmlformats.org/officeDocument/2006/relationships/hyperlink" Target="https://pbs.twimg.com/media/DySEbB5VAAAGA0S.jpg" TargetMode="External" /><Relationship Id="rId1148" Type="http://schemas.openxmlformats.org/officeDocument/2006/relationships/hyperlink" Target="https://pbs.twimg.com/media/Dya3aSqVYAAVphH.jpg" TargetMode="External" /><Relationship Id="rId1149" Type="http://schemas.openxmlformats.org/officeDocument/2006/relationships/hyperlink" Target="https://pbs.twimg.com/media/Dx9WGaSUUAAva1n.jpg" TargetMode="External" /><Relationship Id="rId1150" Type="http://schemas.openxmlformats.org/officeDocument/2006/relationships/hyperlink" Target="https://pbs.twimg.com/media/DyKeuR_XcAEh5M-.jpg" TargetMode="External" /><Relationship Id="rId1151" Type="http://schemas.openxmlformats.org/officeDocument/2006/relationships/hyperlink" Target="https://pbs.twimg.com/media/DyLYZqWWsAADMua.jpg" TargetMode="External" /><Relationship Id="rId1152" Type="http://schemas.openxmlformats.org/officeDocument/2006/relationships/hyperlink" Target="https://pbs.twimg.com/media/DxITh5oX0AUab4a.jpg" TargetMode="External" /><Relationship Id="rId1153" Type="http://schemas.openxmlformats.org/officeDocument/2006/relationships/hyperlink" Target="https://pbs.twimg.com/media/Dw22h8SXQAELy2H.jpg" TargetMode="External" /><Relationship Id="rId1154" Type="http://schemas.openxmlformats.org/officeDocument/2006/relationships/hyperlink" Target="https://pbs.twimg.com/media/DxCP84gUUAABGoJ.jpg" TargetMode="External" /><Relationship Id="rId1155" Type="http://schemas.openxmlformats.org/officeDocument/2006/relationships/hyperlink" Target="https://pbs.twimg.com/media/DxnHIMTW0AAt95K.jpg" TargetMode="External" /><Relationship Id="rId1156" Type="http://schemas.openxmlformats.org/officeDocument/2006/relationships/hyperlink" Target="https://pbs.twimg.com/media/Dxtiw57W0AAp_HM.jpg" TargetMode="External" /><Relationship Id="rId1157" Type="http://schemas.openxmlformats.org/officeDocument/2006/relationships/hyperlink" Target="https://pbs.twimg.com/media/DyG3TroXgAAXM9d.jpg" TargetMode="External" /><Relationship Id="rId1158" Type="http://schemas.openxmlformats.org/officeDocument/2006/relationships/hyperlink" Target="https://pbs.twimg.com/media/DylVcZ0WsAADmRK.jpg" TargetMode="External" /><Relationship Id="rId1159" Type="http://schemas.openxmlformats.org/officeDocument/2006/relationships/hyperlink" Target="https://pbs.twimg.com/media/DybLyw3UYAEsrm5.jpg" TargetMode="External" /><Relationship Id="rId1160" Type="http://schemas.openxmlformats.org/officeDocument/2006/relationships/hyperlink" Target="https://pbs.twimg.com/media/DyQaZIGVYAAYaWu.jpg" TargetMode="External" /><Relationship Id="rId1161" Type="http://schemas.openxmlformats.org/officeDocument/2006/relationships/hyperlink" Target="https://pbs.twimg.com/media/DxJOoeYUcAASiNx.jpg" TargetMode="External" /><Relationship Id="rId1162" Type="http://schemas.openxmlformats.org/officeDocument/2006/relationships/hyperlink" Target="https://pbs.twimg.com/media/DyVY9y8UcAA11nj.jpg" TargetMode="External" /><Relationship Id="rId1163" Type="http://schemas.openxmlformats.org/officeDocument/2006/relationships/hyperlink" Target="https://pbs.twimg.com/media/Dymq5aOUUAE_wQq.jpg" TargetMode="External" /><Relationship Id="rId1164" Type="http://schemas.openxmlformats.org/officeDocument/2006/relationships/hyperlink" Target="https://pbs.twimg.com/media/DyqgP8wVYAAm4vr.jpg" TargetMode="External" /><Relationship Id="rId1165" Type="http://schemas.openxmlformats.org/officeDocument/2006/relationships/hyperlink" Target="https://pbs.twimg.com/media/DwtGDNWUwAEDTeM.jpg" TargetMode="External" /><Relationship Id="rId1166" Type="http://schemas.openxmlformats.org/officeDocument/2006/relationships/hyperlink" Target="https://pbs.twimg.com/media/Dwzh3gkUUAACUWe.jpg" TargetMode="External" /><Relationship Id="rId1167" Type="http://schemas.openxmlformats.org/officeDocument/2006/relationships/hyperlink" Target="https://pbs.twimg.com/media/DyeK0unU0AAPVPt.jpg" TargetMode="External" /><Relationship Id="rId1168" Type="http://schemas.openxmlformats.org/officeDocument/2006/relationships/hyperlink" Target="https://pbs.twimg.com/media/Dyk-dHwVAAAdqQh.jpg" TargetMode="External" /><Relationship Id="rId1169" Type="http://schemas.openxmlformats.org/officeDocument/2006/relationships/hyperlink" Target="https://pbs.twimg.com/media/Dyf_rLEUYAAOdNa.jpg" TargetMode="External" /><Relationship Id="rId1170" Type="http://schemas.openxmlformats.org/officeDocument/2006/relationships/hyperlink" Target="https://pbs.twimg.com/media/DxBMzoyVYAAv8xT.jpg" TargetMode="External" /><Relationship Id="rId1171" Type="http://schemas.openxmlformats.org/officeDocument/2006/relationships/hyperlink" Target="https://pbs.twimg.com/media/DyfxWLPUUAEtAa5.jpg" TargetMode="External" /><Relationship Id="rId1172" Type="http://schemas.openxmlformats.org/officeDocument/2006/relationships/hyperlink" Target="https://pbs.twimg.com/media/DylbcvHWoAAraG1.jpg" TargetMode="External" /><Relationship Id="rId1173" Type="http://schemas.openxmlformats.org/officeDocument/2006/relationships/hyperlink" Target="https://pbs.twimg.com/media/DxXmJ_vU0AALlyM.jpg" TargetMode="External" /><Relationship Id="rId1174" Type="http://schemas.openxmlformats.org/officeDocument/2006/relationships/hyperlink" Target="https://pbs.twimg.com/media/DyjLo31UYAAnDXp.jpg" TargetMode="External" /><Relationship Id="rId1175" Type="http://schemas.openxmlformats.org/officeDocument/2006/relationships/hyperlink" Target="https://pbs.twimg.com/media/DyqwV9cXQAwHMNs.jpg" TargetMode="External" /><Relationship Id="rId1176" Type="http://schemas.openxmlformats.org/officeDocument/2006/relationships/hyperlink" Target="https://pbs.twimg.com/media/Dw6Z5lYUwAUKNgu.jpg" TargetMode="External" /><Relationship Id="rId1177" Type="http://schemas.openxmlformats.org/officeDocument/2006/relationships/hyperlink" Target="https://pbs.twimg.com/media/Dwq1GCbUYAAN_8D.jpg" TargetMode="External" /><Relationship Id="rId1178" Type="http://schemas.openxmlformats.org/officeDocument/2006/relationships/hyperlink" Target="https://pbs.twimg.com/media/DyaTIcDV4AA8Z_q.jpg" TargetMode="External" /><Relationship Id="rId1179" Type="http://schemas.openxmlformats.org/officeDocument/2006/relationships/hyperlink" Target="https://pbs.twimg.com/media/DyThpWUVYAAvgev.jpg" TargetMode="External" /><Relationship Id="rId1180" Type="http://schemas.openxmlformats.org/officeDocument/2006/relationships/hyperlink" Target="https://pbs.twimg.com/tweet_video_thumb/DykvjJFWoAAqJTE.jpg" TargetMode="External" /><Relationship Id="rId1181" Type="http://schemas.openxmlformats.org/officeDocument/2006/relationships/hyperlink" Target="https://pbs.twimg.com/media/Dv7yMscX0AAgjEa.jpg" TargetMode="External" /><Relationship Id="rId1182" Type="http://schemas.openxmlformats.org/officeDocument/2006/relationships/hyperlink" Target="https://pbs.twimg.com/media/DyKeuR_XcAEh5M-.jpg" TargetMode="External" /><Relationship Id="rId1183" Type="http://schemas.openxmlformats.org/officeDocument/2006/relationships/hyperlink" Target="https://pbs.twimg.com/tweet_video_thumb/Dyqx80nWoAIrk63.jpg" TargetMode="External" /><Relationship Id="rId1184" Type="http://schemas.openxmlformats.org/officeDocument/2006/relationships/hyperlink" Target="https://pbs.twimg.com/tweet_video_thumb/Dyq38lzXQAAhI0m.jpg" TargetMode="External" /><Relationship Id="rId1185" Type="http://schemas.openxmlformats.org/officeDocument/2006/relationships/hyperlink" Target="https://pbs.twimg.com/media/DyRYn6wU0AA0bsT.jpg" TargetMode="External" /><Relationship Id="rId1186" Type="http://schemas.openxmlformats.org/officeDocument/2006/relationships/hyperlink" Target="https://pbs.twimg.com/media/Dx27pRkU8AABxQP.jpg" TargetMode="External" /><Relationship Id="rId1187" Type="http://schemas.openxmlformats.org/officeDocument/2006/relationships/hyperlink" Target="https://pbs.twimg.com/media/DwFt89GU0AAVFJ1.jpg" TargetMode="External" /><Relationship Id="rId1188" Type="http://schemas.openxmlformats.org/officeDocument/2006/relationships/hyperlink" Target="https://pbs.twimg.com/media/DymDG8rUYAE2hCA.jpg" TargetMode="External" /><Relationship Id="rId1189" Type="http://schemas.openxmlformats.org/officeDocument/2006/relationships/hyperlink" Target="https://pbs.twimg.com/media/DxhvrWFUYAAeJnX.jpg" TargetMode="External" /><Relationship Id="rId1190" Type="http://schemas.openxmlformats.org/officeDocument/2006/relationships/hyperlink" Target="https://pbs.twimg.com/media/DxxNYnOUcAAvD7P.jpg" TargetMode="External" /><Relationship Id="rId1191" Type="http://schemas.openxmlformats.org/officeDocument/2006/relationships/hyperlink" Target="https://pbs.twimg.com/media/DxmTRFOUYAApJP7.jpg" TargetMode="External" /><Relationship Id="rId1192" Type="http://schemas.openxmlformats.org/officeDocument/2006/relationships/hyperlink" Target="https://pbs.twimg.com/media/Dyibjd4UwAACuvn.jpg" TargetMode="External" /><Relationship Id="rId1193" Type="http://schemas.openxmlformats.org/officeDocument/2006/relationships/hyperlink" Target="https://pbs.twimg.com/media/DyqlXUKUcAEhvAu.jpg" TargetMode="External" /><Relationship Id="rId1194" Type="http://schemas.openxmlformats.org/officeDocument/2006/relationships/hyperlink" Target="https://pbs.twimg.com/media/DyF6E0FUwAAPij3.jpg" TargetMode="External" /><Relationship Id="rId1195" Type="http://schemas.openxmlformats.org/officeDocument/2006/relationships/hyperlink" Target="https://pbs.twimg.com/media/DybKBatWsAAPLKb.jpg" TargetMode="External" /><Relationship Id="rId1196" Type="http://schemas.openxmlformats.org/officeDocument/2006/relationships/hyperlink" Target="https://pbs.twimg.com/media/DxYQSFCXcAAWQN1.jpg" TargetMode="External" /><Relationship Id="rId1197" Type="http://schemas.openxmlformats.org/officeDocument/2006/relationships/hyperlink" Target="https://pbs.twimg.com/media/Dxi-jk6WsAM2n4V.jpg" TargetMode="External" /><Relationship Id="rId1198" Type="http://schemas.openxmlformats.org/officeDocument/2006/relationships/hyperlink" Target="https://pbs.twimg.com/media/DxciksqUwAAt3S7.jpg" TargetMode="External" /><Relationship Id="rId1199" Type="http://schemas.openxmlformats.org/officeDocument/2006/relationships/hyperlink" Target="https://pbs.twimg.com/media/DyMbU2sUwAIhzOT.jpg" TargetMode="External" /><Relationship Id="rId1200" Type="http://schemas.openxmlformats.org/officeDocument/2006/relationships/hyperlink" Target="https://pbs.twimg.com/media/Dxi5B2KVsAAj4ha.jpg" TargetMode="External" /><Relationship Id="rId1201" Type="http://schemas.openxmlformats.org/officeDocument/2006/relationships/hyperlink" Target="https://pbs.twimg.com/media/DygrFnfVYAA71TI.jpg" TargetMode="External" /><Relationship Id="rId1202" Type="http://schemas.openxmlformats.org/officeDocument/2006/relationships/hyperlink" Target="https://pbs.twimg.com/media/DvUOCe3UYAAyXlM.jpg" TargetMode="External" /><Relationship Id="rId1203" Type="http://schemas.openxmlformats.org/officeDocument/2006/relationships/hyperlink" Target="https://pbs.twimg.com/media/DvbM3mvU0AEoU3Y.jpg" TargetMode="External" /><Relationship Id="rId1204" Type="http://schemas.openxmlformats.org/officeDocument/2006/relationships/hyperlink" Target="https://pbs.twimg.com/media/Dvw3Q0mUwAADVF9.jpg" TargetMode="External" /><Relationship Id="rId1205" Type="http://schemas.openxmlformats.org/officeDocument/2006/relationships/hyperlink" Target="https://pbs.twimg.com/media/DvwXp7HV4AIstNT.jpg" TargetMode="External" /><Relationship Id="rId1206" Type="http://schemas.openxmlformats.org/officeDocument/2006/relationships/hyperlink" Target="https://pbs.twimg.com/media/DxXJQXAVYAALt5X.jpg" TargetMode="External" /><Relationship Id="rId1207" Type="http://schemas.openxmlformats.org/officeDocument/2006/relationships/hyperlink" Target="https://pbs.twimg.com/media/DxJc2hGVYAAoGWQ.jpg" TargetMode="External" /><Relationship Id="rId1208" Type="http://schemas.openxmlformats.org/officeDocument/2006/relationships/hyperlink" Target="https://pbs.twimg.com/media/DxpBLESUcAAtCW9.jpg" TargetMode="External" /><Relationship Id="rId1209" Type="http://schemas.openxmlformats.org/officeDocument/2006/relationships/hyperlink" Target="https://pbs.twimg.com/media/Dyn0nIpUwAAAxWU.jpg" TargetMode="External" /><Relationship Id="rId1210" Type="http://schemas.openxmlformats.org/officeDocument/2006/relationships/hyperlink" Target="https://pbs.twimg.com/media/DxXo29uUcAE0Qy3.jpg" TargetMode="External" /><Relationship Id="rId1211" Type="http://schemas.openxmlformats.org/officeDocument/2006/relationships/hyperlink" Target="https://pbs.twimg.com/media/Dyb9mDUUYAIkh_K.jpg" TargetMode="External" /><Relationship Id="rId1212" Type="http://schemas.openxmlformats.org/officeDocument/2006/relationships/hyperlink" Target="https://pbs.twimg.com/media/DyAxxa6X4AYzD5c.jpg" TargetMode="External" /><Relationship Id="rId1213" Type="http://schemas.openxmlformats.org/officeDocument/2006/relationships/hyperlink" Target="https://pbs.twimg.com/media/DyLF-RSXQAA6wAT.jpg" TargetMode="External" /><Relationship Id="rId1214" Type="http://schemas.openxmlformats.org/officeDocument/2006/relationships/hyperlink" Target="https://pbs.twimg.com/media/DyVd-mMW0AIoerB.jpg" TargetMode="External" /><Relationship Id="rId1215" Type="http://schemas.openxmlformats.org/officeDocument/2006/relationships/hyperlink" Target="https://pbs.twimg.com/media/DyVd-mMW0AIoerB.jpg" TargetMode="External" /><Relationship Id="rId1216" Type="http://schemas.openxmlformats.org/officeDocument/2006/relationships/hyperlink" Target="https://pbs.twimg.com/media/DyK2--BW0AAsfXo.jpg" TargetMode="External" /><Relationship Id="rId1217" Type="http://schemas.openxmlformats.org/officeDocument/2006/relationships/hyperlink" Target="https://pbs.twimg.com/media/DyK2--BW0AAsfXo.jpg" TargetMode="External" /><Relationship Id="rId1218" Type="http://schemas.openxmlformats.org/officeDocument/2006/relationships/hyperlink" Target="https://pbs.twimg.com/media/DyK2--BW0AAsfXo.jpg" TargetMode="External" /><Relationship Id="rId1219" Type="http://schemas.openxmlformats.org/officeDocument/2006/relationships/hyperlink" Target="https://pbs.twimg.com/media/DyK2--BW0AAsfXo.jpg" TargetMode="External" /><Relationship Id="rId1220" Type="http://schemas.openxmlformats.org/officeDocument/2006/relationships/hyperlink" Target="https://pbs.twimg.com/media/DyK2--BW0AAsfXo.jpg" TargetMode="External" /><Relationship Id="rId1221" Type="http://schemas.openxmlformats.org/officeDocument/2006/relationships/hyperlink" Target="https://pbs.twimg.com/media/DyK2--BW0AAsfXo.jpg" TargetMode="External" /><Relationship Id="rId1222" Type="http://schemas.openxmlformats.org/officeDocument/2006/relationships/hyperlink" Target="https://pbs.twimg.com/media/DbFQWzCWsAEB-zC.jpg" TargetMode="External" /><Relationship Id="rId1223" Type="http://schemas.openxmlformats.org/officeDocument/2006/relationships/hyperlink" Target="https://pbs.twimg.com/media/DxoLhFJX0AAir-l.jpg" TargetMode="External" /><Relationship Id="rId1224" Type="http://schemas.openxmlformats.org/officeDocument/2006/relationships/hyperlink" Target="https://pbs.twimg.com/media/DxdeU1fWoAEoubR.jpg" TargetMode="External" /><Relationship Id="rId1225" Type="http://schemas.openxmlformats.org/officeDocument/2006/relationships/hyperlink" Target="https://pbs.twimg.com/media/DxCCLaiUYAAUNzQ.jpg" TargetMode="External" /><Relationship Id="rId1226" Type="http://schemas.openxmlformats.org/officeDocument/2006/relationships/hyperlink" Target="https://pbs.twimg.com/media/DxDDVlZUcAI7gwX.jpg" TargetMode="External" /><Relationship Id="rId1227" Type="http://schemas.openxmlformats.org/officeDocument/2006/relationships/hyperlink" Target="https://pbs.twimg.com/media/DxFo-7QVYAINedK.jpg" TargetMode="External" /><Relationship Id="rId1228" Type="http://schemas.openxmlformats.org/officeDocument/2006/relationships/hyperlink" Target="https://pbs.twimg.com/media/Dw9Z_eEVAAAPgiz.jpg" TargetMode="External" /><Relationship Id="rId1229" Type="http://schemas.openxmlformats.org/officeDocument/2006/relationships/hyperlink" Target="https://pbs.twimg.com/media/DxD7tz7VsAEt09N.jpg" TargetMode="External" /><Relationship Id="rId1230" Type="http://schemas.openxmlformats.org/officeDocument/2006/relationships/hyperlink" Target="https://pbs.twimg.com/media/DxcBzHOVYAA1mtt.jpg" TargetMode="External" /><Relationship Id="rId1231" Type="http://schemas.openxmlformats.org/officeDocument/2006/relationships/hyperlink" Target="https://pbs.twimg.com/media/Dye2-2GUYAAOfKH.jpg" TargetMode="External" /><Relationship Id="rId1232" Type="http://schemas.openxmlformats.org/officeDocument/2006/relationships/hyperlink" Target="https://pbs.twimg.com/media/Dx14A-YU8AEovLc.jpg" TargetMode="External" /><Relationship Id="rId1233" Type="http://schemas.openxmlformats.org/officeDocument/2006/relationships/hyperlink" Target="https://pbs.twimg.com/media/DrB3bvFXQAAcf4M.jpg" TargetMode="External" /><Relationship Id="rId1234" Type="http://schemas.openxmlformats.org/officeDocument/2006/relationships/hyperlink" Target="https://pbs.twimg.com/media/DyJ7jflU0AEgBIe.jpg" TargetMode="External" /><Relationship Id="rId1235" Type="http://schemas.openxmlformats.org/officeDocument/2006/relationships/hyperlink" Target="https://pbs.twimg.com/media/DyrYF6LU8AAoYzc.jpg" TargetMode="External" /><Relationship Id="rId1236" Type="http://schemas.openxmlformats.org/officeDocument/2006/relationships/hyperlink" Target="https://pbs.twimg.com/media/DvylW0MVsAEORIV.jpg" TargetMode="External" /><Relationship Id="rId1237" Type="http://schemas.openxmlformats.org/officeDocument/2006/relationships/hyperlink" Target="https://pbs.twimg.com/media/DvpiC91UYAEIjAI.jpg" TargetMode="External" /><Relationship Id="rId1238" Type="http://schemas.openxmlformats.org/officeDocument/2006/relationships/hyperlink" Target="https://pbs.twimg.com/media/DvdewmmVAAAm8-V.jpg" TargetMode="External" /><Relationship Id="rId1239" Type="http://schemas.openxmlformats.org/officeDocument/2006/relationships/hyperlink" Target="https://pbs.twimg.com/media/DxDBEPnU8AA6Khd.jpg" TargetMode="External" /><Relationship Id="rId1240" Type="http://schemas.openxmlformats.org/officeDocument/2006/relationships/hyperlink" Target="https://pbs.twimg.com/media/DvqX_5RVAAAPfEw.jpg" TargetMode="External" /><Relationship Id="rId1241" Type="http://schemas.openxmlformats.org/officeDocument/2006/relationships/hyperlink" Target="https://pbs.twimg.com/media/Dvz8-IOV4AAYcjF.jpg" TargetMode="External" /><Relationship Id="rId1242" Type="http://schemas.openxmlformats.org/officeDocument/2006/relationships/hyperlink" Target="https://pbs.twimg.com/media/DwGYcs0U8AAFYoz.jpg" TargetMode="External" /><Relationship Id="rId1243" Type="http://schemas.openxmlformats.org/officeDocument/2006/relationships/hyperlink" Target="https://pbs.twimg.com/media/DwHcRevVYAAFmS9.jpg" TargetMode="External" /><Relationship Id="rId1244" Type="http://schemas.openxmlformats.org/officeDocument/2006/relationships/hyperlink" Target="https://pbs.twimg.com/media/DwRhFT0UYAANyyX.jpg" TargetMode="External" /><Relationship Id="rId1245" Type="http://schemas.openxmlformats.org/officeDocument/2006/relationships/hyperlink" Target="https://pbs.twimg.com/media/DwYO6aBVsAA1lDQ.jpg" TargetMode="External" /><Relationship Id="rId1246" Type="http://schemas.openxmlformats.org/officeDocument/2006/relationships/hyperlink" Target="https://pbs.twimg.com/media/Dwii2L9VsAAkHWz.jpg" TargetMode="External" /><Relationship Id="rId1247" Type="http://schemas.openxmlformats.org/officeDocument/2006/relationships/hyperlink" Target="https://pbs.twimg.com/media/Dwdwt-sUcAACdgh.jpg" TargetMode="External" /><Relationship Id="rId1248" Type="http://schemas.openxmlformats.org/officeDocument/2006/relationships/hyperlink" Target="https://pbs.twimg.com/media/Dw1oSIsUUAA5_Hi.jpg" TargetMode="External" /><Relationship Id="rId1249" Type="http://schemas.openxmlformats.org/officeDocument/2006/relationships/hyperlink" Target="https://pbs.twimg.com/media/DwdF2_3VAAA11_e.jpg" TargetMode="External" /><Relationship Id="rId1250" Type="http://schemas.openxmlformats.org/officeDocument/2006/relationships/hyperlink" Target="https://pbs.twimg.com/media/DyZm4jIU0AAjj24.jpg" TargetMode="External" /><Relationship Id="rId1251" Type="http://schemas.openxmlformats.org/officeDocument/2006/relationships/hyperlink" Target="https://pbs.twimg.com/media/DyjFs3DUwAEr7he.jpg" TargetMode="External" /><Relationship Id="rId1252" Type="http://schemas.openxmlformats.org/officeDocument/2006/relationships/hyperlink" Target="https://pbs.twimg.com/media/DxB8lndU0AAMtlj.jpg" TargetMode="External" /><Relationship Id="rId1253" Type="http://schemas.openxmlformats.org/officeDocument/2006/relationships/hyperlink" Target="https://pbs.twimg.com/media/DxX5yHzVsAYc-W2.jpg" TargetMode="External" /><Relationship Id="rId1254" Type="http://schemas.openxmlformats.org/officeDocument/2006/relationships/hyperlink" Target="https://pbs.twimg.com/media/DxdpZWVUwAENYDn.jpg" TargetMode="External" /><Relationship Id="rId1255" Type="http://schemas.openxmlformats.org/officeDocument/2006/relationships/hyperlink" Target="https://pbs.twimg.com/media/DxnYCCLUcAAXlll.jpg" TargetMode="External" /><Relationship Id="rId1256" Type="http://schemas.openxmlformats.org/officeDocument/2006/relationships/hyperlink" Target="https://pbs.twimg.com/media/DxnkcKZU0AAl8DT.jpg" TargetMode="External" /><Relationship Id="rId1257" Type="http://schemas.openxmlformats.org/officeDocument/2006/relationships/hyperlink" Target="https://pbs.twimg.com/media/Dxruh-JU8AA70NL.jpg" TargetMode="External" /><Relationship Id="rId1258" Type="http://schemas.openxmlformats.org/officeDocument/2006/relationships/hyperlink" Target="https://pbs.twimg.com/media/DyXEgweUYAEQM3Z.jpg" TargetMode="External" /><Relationship Id="rId1259" Type="http://schemas.openxmlformats.org/officeDocument/2006/relationships/hyperlink" Target="https://pbs.twimg.com/media/DyawkBdV4AASUpJ.jpg" TargetMode="External" /><Relationship Id="rId1260" Type="http://schemas.openxmlformats.org/officeDocument/2006/relationships/hyperlink" Target="https://pbs.twimg.com/media/DycOqR4U0AE7T4r.jpg" TargetMode="External" /><Relationship Id="rId1261" Type="http://schemas.openxmlformats.org/officeDocument/2006/relationships/hyperlink" Target="https://pbs.twimg.com/media/DygQmN7V4AAetuJ.jpg" TargetMode="External" /><Relationship Id="rId1262" Type="http://schemas.openxmlformats.org/officeDocument/2006/relationships/hyperlink" Target="https://pbs.twimg.com/media/DyrPm_wUcAAYzF6.jpg" TargetMode="External" /><Relationship Id="rId1263" Type="http://schemas.openxmlformats.org/officeDocument/2006/relationships/hyperlink" Target="https://pbs.twimg.com/media/DxcbHZlU0AAuAAf.jpg" TargetMode="External" /><Relationship Id="rId1264" Type="http://schemas.openxmlformats.org/officeDocument/2006/relationships/hyperlink" Target="https://pbs.twimg.com/media/Dx143foUwAIUuYx.jpg" TargetMode="External" /><Relationship Id="rId1265" Type="http://schemas.openxmlformats.org/officeDocument/2006/relationships/hyperlink" Target="https://pbs.twimg.com/media/DxCLmB9UUAAVv-n.jpg" TargetMode="External" /><Relationship Id="rId1266" Type="http://schemas.openxmlformats.org/officeDocument/2006/relationships/hyperlink" Target="https://pbs.twimg.com/media/DwHYSCeUYAAHDWF.jpg" TargetMode="External" /><Relationship Id="rId1267" Type="http://schemas.openxmlformats.org/officeDocument/2006/relationships/hyperlink" Target="https://pbs.twimg.com/media/DwlaY5fVYAAn-yo.jpg" TargetMode="External" /><Relationship Id="rId1268" Type="http://schemas.openxmlformats.org/officeDocument/2006/relationships/hyperlink" Target="https://pbs.twimg.com/media/Dw4KBdkWoAAtltG.jpg" TargetMode="External" /><Relationship Id="rId1269" Type="http://schemas.openxmlformats.org/officeDocument/2006/relationships/hyperlink" Target="https://pbs.twimg.com/media/DyehTTdVAAAnABS.jpg" TargetMode="External" /><Relationship Id="rId1270" Type="http://schemas.openxmlformats.org/officeDocument/2006/relationships/hyperlink" Target="https://pbs.twimg.com/media/DxEMYCmV4AssnlE.jpg" TargetMode="External" /><Relationship Id="rId1271" Type="http://schemas.openxmlformats.org/officeDocument/2006/relationships/hyperlink" Target="https://pbs.twimg.com/media/DxdZTidVsAAOgQZ.jpg" TargetMode="External" /><Relationship Id="rId1272" Type="http://schemas.openxmlformats.org/officeDocument/2006/relationships/hyperlink" Target="https://pbs.twimg.com/media/DxjTJwjU8AEeg-q.jpg" TargetMode="External" /><Relationship Id="rId1273" Type="http://schemas.openxmlformats.org/officeDocument/2006/relationships/hyperlink" Target="https://pbs.twimg.com/media/DxoMBATVAAAlxEa.jpg" TargetMode="External" /><Relationship Id="rId1274" Type="http://schemas.openxmlformats.org/officeDocument/2006/relationships/hyperlink" Target="https://pbs.twimg.com/media/Dx70Yw2UYAAhxqr.jpg" TargetMode="External" /><Relationship Id="rId1275" Type="http://schemas.openxmlformats.org/officeDocument/2006/relationships/hyperlink" Target="https://pbs.twimg.com/media/DyF7AeqU8AAf3Zh.jpg" TargetMode="External" /><Relationship Id="rId1276" Type="http://schemas.openxmlformats.org/officeDocument/2006/relationships/hyperlink" Target="https://pbs.twimg.com/media/DyLOFzyVYAEPL5r.jpg" TargetMode="External" /><Relationship Id="rId1277" Type="http://schemas.openxmlformats.org/officeDocument/2006/relationships/hyperlink" Target="https://pbs.twimg.com/media/DyQ1gUFUUAArERa.jpg" TargetMode="External" /><Relationship Id="rId1278" Type="http://schemas.openxmlformats.org/officeDocument/2006/relationships/hyperlink" Target="https://pbs.twimg.com/media/Dyb14yLVYAAfazm.jpg" TargetMode="External" /><Relationship Id="rId1279" Type="http://schemas.openxmlformats.org/officeDocument/2006/relationships/hyperlink" Target="https://pbs.twimg.com/media/DyhOISeV4AEozmJ.jpg" TargetMode="External" /><Relationship Id="rId1280" Type="http://schemas.openxmlformats.org/officeDocument/2006/relationships/hyperlink" Target="https://pbs.twimg.com/media/DyknaDTUYAAXeE1.jpg" TargetMode="External" /><Relationship Id="rId1281" Type="http://schemas.openxmlformats.org/officeDocument/2006/relationships/hyperlink" Target="https://pbs.twimg.com/media/DxilEI6U8AUC4Xc.jpg" TargetMode="External" /><Relationship Id="rId1282" Type="http://schemas.openxmlformats.org/officeDocument/2006/relationships/hyperlink" Target="https://pbs.twimg.com/media/Dxiz-LhUUAAGPJ2.jpg" TargetMode="External" /><Relationship Id="rId1283" Type="http://schemas.openxmlformats.org/officeDocument/2006/relationships/hyperlink" Target="https://pbs.twimg.com/media/DxtP3o2UYAAsiHB.jpg" TargetMode="External" /><Relationship Id="rId1284" Type="http://schemas.openxmlformats.org/officeDocument/2006/relationships/hyperlink" Target="https://pbs.twimg.com/media/DxybCqGU8AA_2ow.jpg" TargetMode="External" /><Relationship Id="rId1285" Type="http://schemas.openxmlformats.org/officeDocument/2006/relationships/hyperlink" Target="https://pbs.twimg.com/media/Dx29oaiU8AALTXq.jpg" TargetMode="External" /><Relationship Id="rId1286" Type="http://schemas.openxmlformats.org/officeDocument/2006/relationships/hyperlink" Target="https://pbs.twimg.com/media/DyBzbjhVYAEvBN4.jpg" TargetMode="External" /><Relationship Id="rId1287" Type="http://schemas.openxmlformats.org/officeDocument/2006/relationships/hyperlink" Target="https://pbs.twimg.com/media/Dygp3JgVsAAg8rt.jpg" TargetMode="External" /><Relationship Id="rId1288" Type="http://schemas.openxmlformats.org/officeDocument/2006/relationships/hyperlink" Target="https://pbs.twimg.com/media/Dyl-kB6U8AACqE8.jpg" TargetMode="External" /><Relationship Id="rId1289" Type="http://schemas.openxmlformats.org/officeDocument/2006/relationships/hyperlink" Target="https://pbs.twimg.com/media/Dxb9ZgBUYAQi5mD.jpg" TargetMode="External" /><Relationship Id="rId1290" Type="http://schemas.openxmlformats.org/officeDocument/2006/relationships/hyperlink" Target="https://pbs.twimg.com/media/DxTwPJrUUAAIx9P.jpg" TargetMode="External" /><Relationship Id="rId1291" Type="http://schemas.openxmlformats.org/officeDocument/2006/relationships/hyperlink" Target="https://pbs.twimg.com/media/Dxl9Xz2U8AAya3x.jpg" TargetMode="External" /><Relationship Id="rId1292" Type="http://schemas.openxmlformats.org/officeDocument/2006/relationships/hyperlink" Target="https://pbs.twimg.com/media/DydS9-NUYAEFsD2.jpg" TargetMode="External" /><Relationship Id="rId1293" Type="http://schemas.openxmlformats.org/officeDocument/2006/relationships/hyperlink" Target="https://pbs.twimg.com/media/Dw_jTtgUUAAmVhd.jpg" TargetMode="External" /><Relationship Id="rId1294" Type="http://schemas.openxmlformats.org/officeDocument/2006/relationships/hyperlink" Target="https://pbs.twimg.com/media/DxhTr22VAAITd8X.jpg" TargetMode="External" /><Relationship Id="rId1295" Type="http://schemas.openxmlformats.org/officeDocument/2006/relationships/hyperlink" Target="https://pbs.twimg.com/media/Dx11CteV4AA6lU0.jpg" TargetMode="External" /><Relationship Id="rId1296" Type="http://schemas.openxmlformats.org/officeDocument/2006/relationships/hyperlink" Target="https://pbs.twimg.com/media/Dx2N7u9UUAA4U06.jpg" TargetMode="External" /><Relationship Id="rId1297" Type="http://schemas.openxmlformats.org/officeDocument/2006/relationships/hyperlink" Target="https://pbs.twimg.com/media/Dx26Y0XUYAAO_8u.jpg" TargetMode="External" /><Relationship Id="rId1298" Type="http://schemas.openxmlformats.org/officeDocument/2006/relationships/hyperlink" Target="https://pbs.twimg.com/media/DyBAVyGUYAAyjHR.jpg" TargetMode="External" /><Relationship Id="rId1299" Type="http://schemas.openxmlformats.org/officeDocument/2006/relationships/hyperlink" Target="https://pbs.twimg.com/media/DyGpayPUYAADGzG.jpg" TargetMode="External" /><Relationship Id="rId1300" Type="http://schemas.openxmlformats.org/officeDocument/2006/relationships/hyperlink" Target="https://pbs.twimg.com/media/DyKAnRnUUAAIkpN.jpg" TargetMode="External" /><Relationship Id="rId1301" Type="http://schemas.openxmlformats.org/officeDocument/2006/relationships/hyperlink" Target="https://pbs.twimg.com/media/DyhPo7jUwAAMlbA.jpg" TargetMode="External" /><Relationship Id="rId1302" Type="http://schemas.openxmlformats.org/officeDocument/2006/relationships/hyperlink" Target="https://pbs.twimg.com/media/DymVkefUYAAF6wz.jpg" TargetMode="External" /><Relationship Id="rId1303" Type="http://schemas.openxmlformats.org/officeDocument/2006/relationships/hyperlink" Target="https://pbs.twimg.com/media/DyguQsuV4AAfRqI.jpg" TargetMode="External" /><Relationship Id="rId1304" Type="http://schemas.openxmlformats.org/officeDocument/2006/relationships/hyperlink" Target="https://pbs.twimg.com/media/DxDah5bU8AAiCw6.jpg" TargetMode="External" /><Relationship Id="rId1305" Type="http://schemas.openxmlformats.org/officeDocument/2006/relationships/hyperlink" Target="https://pbs.twimg.com/media/DwHXzFTU8AAEjxP.jpg" TargetMode="External" /><Relationship Id="rId1306" Type="http://schemas.openxmlformats.org/officeDocument/2006/relationships/hyperlink" Target="https://pbs.twimg.com/media/DydxTUOU8AE1coB.jpg" TargetMode="External" /><Relationship Id="rId1307" Type="http://schemas.openxmlformats.org/officeDocument/2006/relationships/hyperlink" Target="https://pbs.twimg.com/media/DxOO69OVsAAhfdx.jpg" TargetMode="External" /><Relationship Id="rId1308" Type="http://schemas.openxmlformats.org/officeDocument/2006/relationships/hyperlink" Target="https://pbs.twimg.com/media/DxXmqs6V4AAkuvK.jpg" TargetMode="External" /><Relationship Id="rId1309" Type="http://schemas.openxmlformats.org/officeDocument/2006/relationships/hyperlink" Target="https://pbs.twimg.com/media/DxdYkVJU0AE_0So.jpg" TargetMode="External" /><Relationship Id="rId1310" Type="http://schemas.openxmlformats.org/officeDocument/2006/relationships/hyperlink" Target="https://pbs.twimg.com/media/Dxnj_SgV4AAJ7k1.jpg" TargetMode="External" /><Relationship Id="rId1311" Type="http://schemas.openxmlformats.org/officeDocument/2006/relationships/hyperlink" Target="https://pbs.twimg.com/media/DxtdBySVAAAEP4-.jpg" TargetMode="External" /><Relationship Id="rId1312" Type="http://schemas.openxmlformats.org/officeDocument/2006/relationships/hyperlink" Target="https://pbs.twimg.com/media/Dx14A-YU8AEovLc.jpg" TargetMode="External" /><Relationship Id="rId1313" Type="http://schemas.openxmlformats.org/officeDocument/2006/relationships/hyperlink" Target="https://pbs.twimg.com/media/Dx2_rqDVAAExUFV.jpg" TargetMode="External" /><Relationship Id="rId1314" Type="http://schemas.openxmlformats.org/officeDocument/2006/relationships/hyperlink" Target="https://pbs.twimg.com/media/DygqRCxVsAEti7y.jpg" TargetMode="External" /><Relationship Id="rId1315" Type="http://schemas.openxmlformats.org/officeDocument/2006/relationships/hyperlink" Target="https://pbs.twimg.com/media/Dygus2KVsAAHbHf.jpg" TargetMode="External" /><Relationship Id="rId1316" Type="http://schemas.openxmlformats.org/officeDocument/2006/relationships/hyperlink" Target="https://pbs.twimg.com/media/Dxdn60sU8AAoYyJ.jpg" TargetMode="External" /><Relationship Id="rId1317" Type="http://schemas.openxmlformats.org/officeDocument/2006/relationships/hyperlink" Target="https://pbs.twimg.com/media/DxVhuX7V4AESvah.jpg" TargetMode="External" /><Relationship Id="rId1318" Type="http://schemas.openxmlformats.org/officeDocument/2006/relationships/hyperlink" Target="https://pbs.twimg.com/media/DyiCFUaUcAAEteH.jpg" TargetMode="External" /><Relationship Id="rId1319" Type="http://schemas.openxmlformats.org/officeDocument/2006/relationships/hyperlink" Target="https://pbs.twimg.com/media/DyjimkgUcAA94Bb.jpg" TargetMode="External" /><Relationship Id="rId1320" Type="http://schemas.openxmlformats.org/officeDocument/2006/relationships/hyperlink" Target="https://pbs.twimg.com/media/DxFLLFrU8AEPu25.jpg" TargetMode="External" /><Relationship Id="rId1321" Type="http://schemas.openxmlformats.org/officeDocument/2006/relationships/hyperlink" Target="https://pbs.twimg.com/media/DxXGXBYUwAA1t4g.jpg" TargetMode="External" /><Relationship Id="rId1322" Type="http://schemas.openxmlformats.org/officeDocument/2006/relationships/hyperlink" Target="https://pbs.twimg.com/media/DxXXu6kUcAEmNI2.jpg" TargetMode="External" /><Relationship Id="rId1323" Type="http://schemas.openxmlformats.org/officeDocument/2006/relationships/hyperlink" Target="https://pbs.twimg.com/media/DxciksqUwAAt3S7.jpg" TargetMode="External" /><Relationship Id="rId1324" Type="http://schemas.openxmlformats.org/officeDocument/2006/relationships/hyperlink" Target="https://pbs.twimg.com/media/DxiNNDpUwAItgF_.jpg" TargetMode="External" /><Relationship Id="rId1325" Type="http://schemas.openxmlformats.org/officeDocument/2006/relationships/hyperlink" Target="https://pbs.twimg.com/media/DxtNEBUUwAEQokh.jpg" TargetMode="External" /><Relationship Id="rId1326" Type="http://schemas.openxmlformats.org/officeDocument/2006/relationships/hyperlink" Target="https://pbs.twimg.com/media/Dx2c2e1U0AMLNA4.jpg" TargetMode="External" /><Relationship Id="rId1327" Type="http://schemas.openxmlformats.org/officeDocument/2006/relationships/hyperlink" Target="https://pbs.twimg.com/media/DyFwnN-UcAAarI4.jpg" TargetMode="External" /><Relationship Id="rId1328" Type="http://schemas.openxmlformats.org/officeDocument/2006/relationships/hyperlink" Target="https://pbs.twimg.com/media/DyKf27WUwAE9T2K.jpg" TargetMode="External" /><Relationship Id="rId1329" Type="http://schemas.openxmlformats.org/officeDocument/2006/relationships/hyperlink" Target="https://pbs.twimg.com/media/DyMeHJOV4AAHbbc.jpg" TargetMode="External" /><Relationship Id="rId1330" Type="http://schemas.openxmlformats.org/officeDocument/2006/relationships/hyperlink" Target="https://pbs.twimg.com/media/DyQAhoCVAAA64pA.jpg" TargetMode="External" /><Relationship Id="rId1331" Type="http://schemas.openxmlformats.org/officeDocument/2006/relationships/hyperlink" Target="https://pbs.twimg.com/media/DyazBwQV4AExRab.jpg" TargetMode="External" /><Relationship Id="rId1332" Type="http://schemas.openxmlformats.org/officeDocument/2006/relationships/hyperlink" Target="https://pbs.twimg.com/media/Dyblvd8VAAA2B7G.jpg" TargetMode="External" /><Relationship Id="rId1333" Type="http://schemas.openxmlformats.org/officeDocument/2006/relationships/hyperlink" Target="https://pbs.twimg.com/media/DyhJr5KUwAAIVcJ.jpg" TargetMode="External" /><Relationship Id="rId1334" Type="http://schemas.openxmlformats.org/officeDocument/2006/relationships/hyperlink" Target="https://pbs.twimg.com/media/DxUYPm5VYAAjMP2.jpg" TargetMode="External" /><Relationship Id="rId1335" Type="http://schemas.openxmlformats.org/officeDocument/2006/relationships/hyperlink" Target="https://pbs.twimg.com/media/DyZsYF8UYAEeCDY.jpg" TargetMode="External" /><Relationship Id="rId1336" Type="http://schemas.openxmlformats.org/officeDocument/2006/relationships/hyperlink" Target="https://pbs.twimg.com/media/DyfoC3WU0AAP4AW.jpg" TargetMode="External" /><Relationship Id="rId1337" Type="http://schemas.openxmlformats.org/officeDocument/2006/relationships/hyperlink" Target="https://pbs.twimg.com/media/DyjhkXMUcAEfpc-.jpg" TargetMode="External" /><Relationship Id="rId1338" Type="http://schemas.openxmlformats.org/officeDocument/2006/relationships/hyperlink" Target="https://pbs.twimg.com/media/DxFQ-gMVsAAhYBF.jpg" TargetMode="External" /><Relationship Id="rId1339" Type="http://schemas.openxmlformats.org/officeDocument/2006/relationships/hyperlink" Target="https://pbs.twimg.com/media/DypGYSkUwAAntFH.jpg" TargetMode="External" /><Relationship Id="rId1340" Type="http://schemas.openxmlformats.org/officeDocument/2006/relationships/hyperlink" Target="https://pbs.twimg.com/media/DxD7glYV4AALy1o.jpg" TargetMode="External" /><Relationship Id="rId1341" Type="http://schemas.openxmlformats.org/officeDocument/2006/relationships/hyperlink" Target="https://pbs.twimg.com/media/DxXVyY4V4AEidi6.jpg" TargetMode="External" /><Relationship Id="rId1342" Type="http://schemas.openxmlformats.org/officeDocument/2006/relationships/hyperlink" Target="https://pbs.twimg.com/media/DxprEKTU8AECPJV.jpg" TargetMode="External" /><Relationship Id="rId1343" Type="http://schemas.openxmlformats.org/officeDocument/2006/relationships/hyperlink" Target="https://pbs.twimg.com/media/Dxt-XdiU8AACLUn.jpg" TargetMode="External" /><Relationship Id="rId1344" Type="http://schemas.openxmlformats.org/officeDocument/2006/relationships/hyperlink" Target="https://pbs.twimg.com/media/DxyakXYUcAIul4m.jpg" TargetMode="External" /><Relationship Id="rId1345" Type="http://schemas.openxmlformats.org/officeDocument/2006/relationships/hyperlink" Target="https://pbs.twimg.com/media/Dx2r3kyV4AApzJW.jpg" TargetMode="External" /><Relationship Id="rId1346" Type="http://schemas.openxmlformats.org/officeDocument/2006/relationships/hyperlink" Target="https://pbs.twimg.com/media/DyCy9AUUcAEVZY4.jpg" TargetMode="External" /><Relationship Id="rId1347" Type="http://schemas.openxmlformats.org/officeDocument/2006/relationships/hyperlink" Target="https://pbs.twimg.com/media/DyJklrxUYAElat0.jpg" TargetMode="External" /><Relationship Id="rId1348" Type="http://schemas.openxmlformats.org/officeDocument/2006/relationships/hyperlink" Target="https://pbs.twimg.com/media/DyWrFXZUUAAWq0e.jpg" TargetMode="External" /><Relationship Id="rId1349" Type="http://schemas.openxmlformats.org/officeDocument/2006/relationships/hyperlink" Target="https://pbs.twimg.com/media/DyaeONLV4AI0K8Y.jpg" TargetMode="External" /><Relationship Id="rId1350" Type="http://schemas.openxmlformats.org/officeDocument/2006/relationships/hyperlink" Target="https://pbs.twimg.com/media/DyhVk11U8AAF4pn.jpg" TargetMode="External" /><Relationship Id="rId1351" Type="http://schemas.openxmlformats.org/officeDocument/2006/relationships/hyperlink" Target="https://pbs.twimg.com/media/DylSYSmUUAENvUJ.jpg" TargetMode="External" /><Relationship Id="rId1352" Type="http://schemas.openxmlformats.org/officeDocument/2006/relationships/hyperlink" Target="https://pbs.twimg.com/media/Dyqx2dRUYAARM3h.jpg" TargetMode="External" /><Relationship Id="rId1353" Type="http://schemas.openxmlformats.org/officeDocument/2006/relationships/hyperlink" Target="https://pbs.twimg.com/media/Dyq6eaQU8AAjrc_.jpg" TargetMode="External" /><Relationship Id="rId1354" Type="http://schemas.openxmlformats.org/officeDocument/2006/relationships/hyperlink" Target="https://pbs.twimg.com/media/DyolwHQVsAc4O83.jpg" TargetMode="External" /><Relationship Id="rId1355" Type="http://schemas.openxmlformats.org/officeDocument/2006/relationships/hyperlink" Target="https://pbs.twimg.com/media/Dxsl6VwVsAEkDEY.jpg" TargetMode="External" /><Relationship Id="rId1356" Type="http://schemas.openxmlformats.org/officeDocument/2006/relationships/hyperlink" Target="https://pbs.twimg.com/media/Dxs0x27UUAAP-kN.jpg" TargetMode="External" /><Relationship Id="rId1357" Type="http://schemas.openxmlformats.org/officeDocument/2006/relationships/hyperlink" Target="https://pbs.twimg.com/media/DyoFKkYVAAIF2kT.jpg" TargetMode="External" /><Relationship Id="rId1358" Type="http://schemas.openxmlformats.org/officeDocument/2006/relationships/hyperlink" Target="https://pbs.twimg.com/media/DxYghI8V4AAimgG.jpg" TargetMode="External" /><Relationship Id="rId1359" Type="http://schemas.openxmlformats.org/officeDocument/2006/relationships/hyperlink" Target="https://pbs.twimg.com/media/Dxc7Z7HVAAch8tI.jpg" TargetMode="External" /><Relationship Id="rId1360" Type="http://schemas.openxmlformats.org/officeDocument/2006/relationships/hyperlink" Target="https://pbs.twimg.com/media/DxogypqUYAAbWEM.jpg" TargetMode="External" /><Relationship Id="rId1361" Type="http://schemas.openxmlformats.org/officeDocument/2006/relationships/hyperlink" Target="https://pbs.twimg.com/media/DxroHAhUYAIRrt-.jpg" TargetMode="External" /><Relationship Id="rId1362" Type="http://schemas.openxmlformats.org/officeDocument/2006/relationships/hyperlink" Target="https://pbs.twimg.com/media/Dxsnq0VUUAA6L5B.jpg" TargetMode="External" /><Relationship Id="rId1363" Type="http://schemas.openxmlformats.org/officeDocument/2006/relationships/hyperlink" Target="https://pbs.twimg.com/media/DyBshfuVsAAP_2p.jpg" TargetMode="External" /><Relationship Id="rId1364" Type="http://schemas.openxmlformats.org/officeDocument/2006/relationships/hyperlink" Target="https://pbs.twimg.com/media/DyGaQeKUUAAGp-6.jpg" TargetMode="External" /><Relationship Id="rId1365" Type="http://schemas.openxmlformats.org/officeDocument/2006/relationships/hyperlink" Target="https://pbs.twimg.com/media/DyXEBmrU0AAkQNG.jpg" TargetMode="External" /><Relationship Id="rId1366" Type="http://schemas.openxmlformats.org/officeDocument/2006/relationships/hyperlink" Target="https://pbs.twimg.com/media/DxBZ5rsUwAA_Rnk.jpg" TargetMode="External" /><Relationship Id="rId1367" Type="http://schemas.openxmlformats.org/officeDocument/2006/relationships/hyperlink" Target="https://pbs.twimg.com/media/DxWQYWeVsAEG-a7.jpg" TargetMode="External" /><Relationship Id="rId1368" Type="http://schemas.openxmlformats.org/officeDocument/2006/relationships/hyperlink" Target="https://pbs.twimg.com/media/DyZqlnYVsAAH5bv.jpg" TargetMode="External" /><Relationship Id="rId1369" Type="http://schemas.openxmlformats.org/officeDocument/2006/relationships/hyperlink" Target="https://pbs.twimg.com/media/DyfqXwYVAAA5nRv.jpg" TargetMode="External" /><Relationship Id="rId1370" Type="http://schemas.openxmlformats.org/officeDocument/2006/relationships/hyperlink" Target="https://pbs.twimg.com/media/DxXKeazUUAEj6OX.jpg" TargetMode="External" /><Relationship Id="rId1371" Type="http://schemas.openxmlformats.org/officeDocument/2006/relationships/hyperlink" Target="https://pbs.twimg.com/media/DxX7dTtUUAAPxbg.jpg" TargetMode="External" /><Relationship Id="rId1372" Type="http://schemas.openxmlformats.org/officeDocument/2006/relationships/hyperlink" Target="https://pbs.twimg.com/media/Dxnl6r-UUAAV8RA.jpg" TargetMode="External" /><Relationship Id="rId1373" Type="http://schemas.openxmlformats.org/officeDocument/2006/relationships/hyperlink" Target="https://pbs.twimg.com/media/Dx2OuRTVYAEpORR.jpg" TargetMode="External" /><Relationship Id="rId1374" Type="http://schemas.openxmlformats.org/officeDocument/2006/relationships/hyperlink" Target="https://pbs.twimg.com/media/Dx2YzjSUcAUMU3X.jpg" TargetMode="External" /><Relationship Id="rId1375" Type="http://schemas.openxmlformats.org/officeDocument/2006/relationships/hyperlink" Target="https://pbs.twimg.com/media/DyAKj_cVYAEB3wM.jpg" TargetMode="External" /><Relationship Id="rId1376" Type="http://schemas.openxmlformats.org/officeDocument/2006/relationships/hyperlink" Target="https://pbs.twimg.com/media/DyHXe37V4AAJ1l8.jpg" TargetMode="External" /><Relationship Id="rId1377" Type="http://schemas.openxmlformats.org/officeDocument/2006/relationships/hyperlink" Target="https://pbs.twimg.com/media/DyLJ7JVU0AEdeeo.jpg" TargetMode="External" /><Relationship Id="rId1378" Type="http://schemas.openxmlformats.org/officeDocument/2006/relationships/hyperlink" Target="https://pbs.twimg.com/media/DyLi_xeUYAAWtjn.jpg" TargetMode="External" /><Relationship Id="rId1379" Type="http://schemas.openxmlformats.org/officeDocument/2006/relationships/hyperlink" Target="https://pbs.twimg.com/media/DyhWX0XUwAEj90d.jpg" TargetMode="External" /><Relationship Id="rId1380" Type="http://schemas.openxmlformats.org/officeDocument/2006/relationships/hyperlink" Target="https://pbs.twimg.com/media/DyqjgZpVsAE_ynW.jpg" TargetMode="External" /><Relationship Id="rId1381" Type="http://schemas.openxmlformats.org/officeDocument/2006/relationships/hyperlink" Target="https://pbs.twimg.com/media/Dyjmjx4UYAAeFuI.jpg" TargetMode="External" /><Relationship Id="rId1382" Type="http://schemas.openxmlformats.org/officeDocument/2006/relationships/hyperlink" Target="https://pbs.twimg.com/media/DypDvb6VAAAwTI9.jpg" TargetMode="External" /><Relationship Id="rId1383" Type="http://schemas.openxmlformats.org/officeDocument/2006/relationships/hyperlink" Target="https://pbs.twimg.com/media/DxJdyYOUwAAGhpy.jpg" TargetMode="External" /><Relationship Id="rId1384" Type="http://schemas.openxmlformats.org/officeDocument/2006/relationships/hyperlink" Target="https://pbs.twimg.com/media/DxXi1_QU0AEA316.jpg" TargetMode="External" /><Relationship Id="rId1385" Type="http://schemas.openxmlformats.org/officeDocument/2006/relationships/hyperlink" Target="https://pbs.twimg.com/media/Dxcc_prVYAAC5jJ.jpg" TargetMode="External" /><Relationship Id="rId1386" Type="http://schemas.openxmlformats.org/officeDocument/2006/relationships/hyperlink" Target="https://pbs.twimg.com/media/Dxc5gtdVsAAnIQ6.jpg" TargetMode="External" /><Relationship Id="rId1387" Type="http://schemas.openxmlformats.org/officeDocument/2006/relationships/hyperlink" Target="https://pbs.twimg.com/media/Dxhz5vuU8AAcqzu.jpg" TargetMode="External" /><Relationship Id="rId1388" Type="http://schemas.openxmlformats.org/officeDocument/2006/relationships/hyperlink" Target="https://pbs.twimg.com/media/DxtcOeCVYAEyX5Z.jpg" TargetMode="External" /><Relationship Id="rId1389" Type="http://schemas.openxmlformats.org/officeDocument/2006/relationships/hyperlink" Target="https://pbs.twimg.com/media/Dxt9NpgUYAADSOM.jpg" TargetMode="External" /><Relationship Id="rId1390" Type="http://schemas.openxmlformats.org/officeDocument/2006/relationships/hyperlink" Target="https://pbs.twimg.com/media/DxwjbfBVsAAwCeI.jpg" TargetMode="External" /><Relationship Id="rId1391" Type="http://schemas.openxmlformats.org/officeDocument/2006/relationships/hyperlink" Target="https://pbs.twimg.com/media/Dx7D-AsUcAE1egD.jpg" TargetMode="External" /><Relationship Id="rId1392" Type="http://schemas.openxmlformats.org/officeDocument/2006/relationships/hyperlink" Target="https://pbs.twimg.com/media/DyAkKMkU8AEo0lk.jpg" TargetMode="External" /><Relationship Id="rId1393" Type="http://schemas.openxmlformats.org/officeDocument/2006/relationships/hyperlink" Target="https://pbs.twimg.com/media/DyAy2C2UwAI_Lfp.jpg" TargetMode="External" /><Relationship Id="rId1394" Type="http://schemas.openxmlformats.org/officeDocument/2006/relationships/hyperlink" Target="https://pbs.twimg.com/media/DyBquuyUUAA2Ev_.jpg" TargetMode="External" /><Relationship Id="rId1395" Type="http://schemas.openxmlformats.org/officeDocument/2006/relationships/hyperlink" Target="https://pbs.twimg.com/media/DyDJV09UcAAqY5l.jpg" TargetMode="External" /><Relationship Id="rId1396" Type="http://schemas.openxmlformats.org/officeDocument/2006/relationships/hyperlink" Target="https://pbs.twimg.com/media/DyWPtqaVsAA0mmO.jpg" TargetMode="External" /><Relationship Id="rId1397" Type="http://schemas.openxmlformats.org/officeDocument/2006/relationships/hyperlink" Target="https://pbs.twimg.com/media/DygnPKPVYAAADqW.jpg" TargetMode="External" /><Relationship Id="rId1398" Type="http://schemas.openxmlformats.org/officeDocument/2006/relationships/hyperlink" Target="https://pbs.twimg.com/media/DxWC2JpVsAI4RQ5.jpg" TargetMode="External" /><Relationship Id="rId1399" Type="http://schemas.openxmlformats.org/officeDocument/2006/relationships/hyperlink" Target="https://pbs.twimg.com/media/Dye6N7dU0AA6cjH.jpg" TargetMode="External" /><Relationship Id="rId1400" Type="http://schemas.openxmlformats.org/officeDocument/2006/relationships/hyperlink" Target="https://pbs.twimg.com/media/DxXUc9GUcAAmiCh.jpg" TargetMode="External" /><Relationship Id="rId1401" Type="http://schemas.openxmlformats.org/officeDocument/2006/relationships/hyperlink" Target="https://pbs.twimg.com/media/DxcCkalU0AAl4E7.jpg" TargetMode="External" /><Relationship Id="rId1402" Type="http://schemas.openxmlformats.org/officeDocument/2006/relationships/hyperlink" Target="https://pbs.twimg.com/media/DxinTs3UcAAijXF.jpg" TargetMode="External" /><Relationship Id="rId1403" Type="http://schemas.openxmlformats.org/officeDocument/2006/relationships/hyperlink" Target="https://pbs.twimg.com/media/Dx2oGH_UwAA-A3b.jpg" TargetMode="External" /><Relationship Id="rId1404" Type="http://schemas.openxmlformats.org/officeDocument/2006/relationships/hyperlink" Target="https://pbs.twimg.com/media/DyFNfT2U0AE3SyL.jpg" TargetMode="External" /><Relationship Id="rId1405" Type="http://schemas.openxmlformats.org/officeDocument/2006/relationships/hyperlink" Target="https://pbs.twimg.com/media/DyQ4h2wUcAEh8id.jpg" TargetMode="External" /><Relationship Id="rId1406" Type="http://schemas.openxmlformats.org/officeDocument/2006/relationships/hyperlink" Target="https://pbs.twimg.com/media/DxVEayBUYAE9v63.jpg" TargetMode="External" /><Relationship Id="rId1407" Type="http://schemas.openxmlformats.org/officeDocument/2006/relationships/hyperlink" Target="https://pbs.twimg.com/media/DxJlHe0V4AAdlhy.jpg" TargetMode="External" /><Relationship Id="rId1408" Type="http://schemas.openxmlformats.org/officeDocument/2006/relationships/hyperlink" Target="https://pbs.twimg.com/media/DxXjLxEUUAIeWBS.jpg" TargetMode="External" /><Relationship Id="rId1409" Type="http://schemas.openxmlformats.org/officeDocument/2006/relationships/hyperlink" Target="https://pbs.twimg.com/media/DxYby4nV4AAsYwc.jpg" TargetMode="External" /><Relationship Id="rId1410" Type="http://schemas.openxmlformats.org/officeDocument/2006/relationships/hyperlink" Target="https://pbs.twimg.com/media/DxiyMT_V4AA5Gq6.jpg" TargetMode="External" /><Relationship Id="rId1411" Type="http://schemas.openxmlformats.org/officeDocument/2006/relationships/hyperlink" Target="https://pbs.twimg.com/media/Dx2RDeiUYAAGuFG.jpg" TargetMode="External" /><Relationship Id="rId1412" Type="http://schemas.openxmlformats.org/officeDocument/2006/relationships/hyperlink" Target="https://pbs.twimg.com/media/Dx2buMRUYAAO59H.jpg" TargetMode="External" /><Relationship Id="rId1413" Type="http://schemas.openxmlformats.org/officeDocument/2006/relationships/hyperlink" Target="https://pbs.twimg.com/media/Dx2uTE2VsAAHNdg.jpg" TargetMode="External" /><Relationship Id="rId1414" Type="http://schemas.openxmlformats.org/officeDocument/2006/relationships/hyperlink" Target="https://pbs.twimg.com/media/Dx_6KCJUUAAJ7ry.jpg" TargetMode="External" /><Relationship Id="rId1415" Type="http://schemas.openxmlformats.org/officeDocument/2006/relationships/hyperlink" Target="https://pbs.twimg.com/media/DyG_AvEV4AAi_dW.jpg" TargetMode="External" /><Relationship Id="rId1416" Type="http://schemas.openxmlformats.org/officeDocument/2006/relationships/hyperlink" Target="https://pbs.twimg.com/media/DyJ8_1CVAAA2e_1.jpg" TargetMode="External" /><Relationship Id="rId1417" Type="http://schemas.openxmlformats.org/officeDocument/2006/relationships/hyperlink" Target="https://pbs.twimg.com/media/DyKbBdXVYAI9Ter.jpg" TargetMode="External" /><Relationship Id="rId1418" Type="http://schemas.openxmlformats.org/officeDocument/2006/relationships/hyperlink" Target="https://pbs.twimg.com/media/DyQBZlJU0AApEfb.jpg" TargetMode="External" /><Relationship Id="rId1419" Type="http://schemas.openxmlformats.org/officeDocument/2006/relationships/hyperlink" Target="https://pbs.twimg.com/media/DyQqyaPU8AAw92p.jpg" TargetMode="External" /><Relationship Id="rId1420" Type="http://schemas.openxmlformats.org/officeDocument/2006/relationships/hyperlink" Target="https://pbs.twimg.com/media/DyWq67GV4AEATE_.jpg" TargetMode="External" /><Relationship Id="rId1421" Type="http://schemas.openxmlformats.org/officeDocument/2006/relationships/hyperlink" Target="https://pbs.twimg.com/media/DymP3p1UcAA3_Aa.jpg" TargetMode="External" /><Relationship Id="rId1422" Type="http://schemas.openxmlformats.org/officeDocument/2006/relationships/hyperlink" Target="https://pbs.twimg.com/media/DyqwmdEUcAAtv0D.jpg" TargetMode="External" /><Relationship Id="rId1423" Type="http://schemas.openxmlformats.org/officeDocument/2006/relationships/hyperlink" Target="https://pbs.twimg.com/media/DxSpAC3UYAAO21K.jpg" TargetMode="External" /><Relationship Id="rId1424" Type="http://schemas.openxmlformats.org/officeDocument/2006/relationships/hyperlink" Target="https://pbs.twimg.com/media/Dxl8hVqVAAEp8z8.jpg" TargetMode="External" /><Relationship Id="rId1425" Type="http://schemas.openxmlformats.org/officeDocument/2006/relationships/hyperlink" Target="https://pbs.twimg.com/media/DwEQr2uVAAEe7tV.jpg" TargetMode="External" /><Relationship Id="rId1426" Type="http://schemas.openxmlformats.org/officeDocument/2006/relationships/hyperlink" Target="https://pbs.twimg.com/media/Dye7EwcUwAcwkBT.jpg" TargetMode="External" /><Relationship Id="rId1427" Type="http://schemas.openxmlformats.org/officeDocument/2006/relationships/hyperlink" Target="https://pbs.twimg.com/media/Dydi_w5UYAAEDcs.jpg" TargetMode="External" /><Relationship Id="rId1428" Type="http://schemas.openxmlformats.org/officeDocument/2006/relationships/hyperlink" Target="https://pbs.twimg.com/media/DxOLfTAUYAIwsrZ.jpg" TargetMode="External" /><Relationship Id="rId1429" Type="http://schemas.openxmlformats.org/officeDocument/2006/relationships/hyperlink" Target="https://pbs.twimg.com/media/DxXECVlU0AEaAcV.jpg" TargetMode="External" /><Relationship Id="rId1430" Type="http://schemas.openxmlformats.org/officeDocument/2006/relationships/hyperlink" Target="https://pbs.twimg.com/media/DxiV-jpU8AE2Elj.jpg" TargetMode="External" /><Relationship Id="rId1431" Type="http://schemas.openxmlformats.org/officeDocument/2006/relationships/hyperlink" Target="https://pbs.twimg.com/media/Dxs1giAVAAAO7PQ.jpg" TargetMode="External" /><Relationship Id="rId1432" Type="http://schemas.openxmlformats.org/officeDocument/2006/relationships/hyperlink" Target="https://pbs.twimg.com/media/Dx1qlthUUAAX2mx.jpg" TargetMode="External" /><Relationship Id="rId1433" Type="http://schemas.openxmlformats.org/officeDocument/2006/relationships/hyperlink" Target="https://pbs.twimg.com/media/DyAfgd7UwAAOrQ5.jpg" TargetMode="External" /><Relationship Id="rId1434" Type="http://schemas.openxmlformats.org/officeDocument/2006/relationships/hyperlink" Target="https://pbs.twimg.com/media/Dye1kQPVAAA3rEA.jpg" TargetMode="External" /><Relationship Id="rId1435" Type="http://schemas.openxmlformats.org/officeDocument/2006/relationships/hyperlink" Target="https://pbs.twimg.com/media/DykVv8lUwAAajCn.jpg" TargetMode="External" /><Relationship Id="rId1436" Type="http://schemas.openxmlformats.org/officeDocument/2006/relationships/hyperlink" Target="https://pbs.twimg.com/media/DxFMMJvU0AAPhxA.jpg" TargetMode="External" /><Relationship Id="rId1437" Type="http://schemas.openxmlformats.org/officeDocument/2006/relationships/hyperlink" Target="https://pbs.twimg.com/media/DxOqawzVYAAu3_Q.jpg" TargetMode="External" /><Relationship Id="rId1438" Type="http://schemas.openxmlformats.org/officeDocument/2006/relationships/hyperlink" Target="https://pbs.twimg.com/media/DxXZaSpUcAIxdxY.jpg" TargetMode="External" /><Relationship Id="rId1439" Type="http://schemas.openxmlformats.org/officeDocument/2006/relationships/hyperlink" Target="https://pbs.twimg.com/media/DxhxERTVYAEJ-Ue.jpg" TargetMode="External" /><Relationship Id="rId1440" Type="http://schemas.openxmlformats.org/officeDocument/2006/relationships/hyperlink" Target="https://pbs.twimg.com/media/DxjUwhUUcAEazaN.jpg" TargetMode="External" /><Relationship Id="rId1441" Type="http://schemas.openxmlformats.org/officeDocument/2006/relationships/hyperlink" Target="https://pbs.twimg.com/media/DxyHQBkUwAAGo5G.jpg" TargetMode="External" /><Relationship Id="rId1442" Type="http://schemas.openxmlformats.org/officeDocument/2006/relationships/hyperlink" Target="https://pbs.twimg.com/media/DyLJeeuVsAADYSs.jpg" TargetMode="External" /><Relationship Id="rId1443" Type="http://schemas.openxmlformats.org/officeDocument/2006/relationships/hyperlink" Target="https://pbs.twimg.com/media/DyQbkR3UcAAooD8.jpg" TargetMode="External" /><Relationship Id="rId1444" Type="http://schemas.openxmlformats.org/officeDocument/2006/relationships/hyperlink" Target="https://pbs.twimg.com/media/DyjLKDRU0AAHlSa.jpg" TargetMode="External" /><Relationship Id="rId1445" Type="http://schemas.openxmlformats.org/officeDocument/2006/relationships/hyperlink" Target="https://pbs.twimg.com/media/DygoIcsU8AEyTLR.jpg" TargetMode="External" /><Relationship Id="rId1446" Type="http://schemas.openxmlformats.org/officeDocument/2006/relationships/hyperlink" Target="https://pbs.twimg.com/media/DwGIZnRU0AENd9h.jpg" TargetMode="External" /><Relationship Id="rId1447" Type="http://schemas.openxmlformats.org/officeDocument/2006/relationships/hyperlink" Target="https://pbs.twimg.com/media/Dx1nAWDU8AM2QXM.jpg" TargetMode="External" /><Relationship Id="rId1448" Type="http://schemas.openxmlformats.org/officeDocument/2006/relationships/hyperlink" Target="https://pbs.twimg.com/media/DyB8T3iUUAEbNPl.jpg" TargetMode="External" /><Relationship Id="rId1449" Type="http://schemas.openxmlformats.org/officeDocument/2006/relationships/hyperlink" Target="https://pbs.twimg.com/media/DyF25joVYAE9J6O.jpg" TargetMode="External" /><Relationship Id="rId1450" Type="http://schemas.openxmlformats.org/officeDocument/2006/relationships/hyperlink" Target="https://pbs.twimg.com/media/DyJkn99V4AAs1Pp.jpg" TargetMode="External" /><Relationship Id="rId1451" Type="http://schemas.openxmlformats.org/officeDocument/2006/relationships/hyperlink" Target="https://pbs.twimg.com/media/DyLnkbvU8AAvlfj.jpg" TargetMode="External" /><Relationship Id="rId1452" Type="http://schemas.openxmlformats.org/officeDocument/2006/relationships/hyperlink" Target="https://pbs.twimg.com/media/DyavVbLV4AAtgFF.jpg" TargetMode="External" /><Relationship Id="rId1453" Type="http://schemas.openxmlformats.org/officeDocument/2006/relationships/hyperlink" Target="https://pbs.twimg.com/media/DxIx3rrV4AA3v8j.jpg" TargetMode="External" /><Relationship Id="rId1454" Type="http://schemas.openxmlformats.org/officeDocument/2006/relationships/hyperlink" Target="https://pbs.twimg.com/media/Dxxry9qVsAAUDEV.jpg" TargetMode="External" /><Relationship Id="rId1455" Type="http://schemas.openxmlformats.org/officeDocument/2006/relationships/hyperlink" Target="https://pbs.twimg.com/media/DyA5xCIUwAkf-YH.jpg" TargetMode="External" /><Relationship Id="rId1456" Type="http://schemas.openxmlformats.org/officeDocument/2006/relationships/comments" Target="../comments12.xml" /><Relationship Id="rId1457" Type="http://schemas.openxmlformats.org/officeDocument/2006/relationships/vmlDrawing" Target="../drawings/vmlDrawing6.vml" /><Relationship Id="rId1458" Type="http://schemas.openxmlformats.org/officeDocument/2006/relationships/table" Target="../tables/table15.xml" /><Relationship Id="rId145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hyperlink" Target="http://nodexlgraphgallery.org/Pages/Graph.aspx?graphID=138241&amp;utm_content=buffer00ebb&amp;utm_medium=social&amp;utm_source=twitter.com&amp;utm_campaign=buffer" TargetMode="External" /><Relationship Id="rId2" Type="http://schemas.openxmlformats.org/officeDocument/2006/relationships/hyperlink" Target="https://nodexlgraphgallery.org/Pages/Graph.aspx?graphID=145506" TargetMode="External" /><Relationship Id="rId3" Type="http://schemas.openxmlformats.org/officeDocument/2006/relationships/hyperlink" Target="https://nodexlgraphgallery.org/Pages/Graph.aspx?graphID=138241" TargetMode="External" /><Relationship Id="rId4" Type="http://schemas.openxmlformats.org/officeDocument/2006/relationships/hyperlink" Target="https://www.forbes.com/sites/danielmarlin/2018/01/16/millennials-this-is-how-artificial-intelligence-will-impact-your-job-for-better-and-worse/" TargetMode="External" /><Relationship Id="rId5" Type="http://schemas.openxmlformats.org/officeDocument/2006/relationships/hyperlink" Target="https://nodexlgraphgallery.org/Pages/Graph.aspx?graphID=181428" TargetMode="External" /><Relationship Id="rId6" Type="http://schemas.openxmlformats.org/officeDocument/2006/relationships/hyperlink" Target="https://nodexlgraphgallery.org/Pages/Graph.aspx?graphID=178049" TargetMode="External" /><Relationship Id="rId7" Type="http://schemas.openxmlformats.org/officeDocument/2006/relationships/hyperlink" Target="https://nodexlgraphgallery.org/Pages/Graph.aspx?graphID=155615" TargetMode="External" /><Relationship Id="rId8" Type="http://schemas.openxmlformats.org/officeDocument/2006/relationships/hyperlink" Target="https://nodexlgraphgallery.org/Pages/Graph.aspx?graphID=130982" TargetMode="External" /><Relationship Id="rId9" Type="http://schemas.openxmlformats.org/officeDocument/2006/relationships/hyperlink" Target="https://nodexlgraphgallery.org/Pages/Graph.aspx?graphID=183576" TargetMode="External" /><Relationship Id="rId10" Type="http://schemas.openxmlformats.org/officeDocument/2006/relationships/hyperlink" Target="https://nodexlgraphgallery.org/Pages/Graph.aspx?graphID=165004" TargetMode="External" /><Relationship Id="rId11" Type="http://schemas.openxmlformats.org/officeDocument/2006/relationships/hyperlink" Target="https://nodexlgraphgallery.org/Pages/Graph.aspx?graphID=138241" TargetMode="External" /><Relationship Id="rId12" Type="http://schemas.openxmlformats.org/officeDocument/2006/relationships/hyperlink" Target="http://nodexlgraphgallery.org/Pages/Graph.aspx?graphID=138241&amp;utm_content=buffer00ebb&amp;utm_medium=social&amp;utm_source=twitter.com&amp;utm_campaign=buffer" TargetMode="External" /><Relationship Id="rId13" Type="http://schemas.openxmlformats.org/officeDocument/2006/relationships/hyperlink" Target="http://nodexlgraphgallery.org/Pages/Graph.aspx?graphID=138241&amp;utm_content=buffer00ebb&amp;utm_medium=social&amp;utm_source=twitter.com&amp;utm_campaign=buffer" TargetMode="External" /><Relationship Id="rId14" Type="http://schemas.openxmlformats.org/officeDocument/2006/relationships/hyperlink" Target="https://nodexlgraphgallery.org/Pages/Graph.aspx?graphID=181428" TargetMode="External" /><Relationship Id="rId15" Type="http://schemas.openxmlformats.org/officeDocument/2006/relationships/hyperlink" Target="http://nodexlgraphgallery.org/Pages/Graph.aspx?graphID=138241&amp;utm_content=buffer00ebb&amp;utm_medium=social&amp;utm_source=twitter.com&amp;utm_campaign=buffer" TargetMode="External" /><Relationship Id="rId16" Type="http://schemas.openxmlformats.org/officeDocument/2006/relationships/hyperlink" Target="http://nodexlgraphgallery.org/Pages/Graph.aspx?graphID=138241&amp;utm_content=buffer00ebb&amp;utm_medium=social&amp;utm_source=twitter.com&amp;utm_campaign=buffer" TargetMode="External" /><Relationship Id="rId17" Type="http://schemas.openxmlformats.org/officeDocument/2006/relationships/hyperlink" Target="http://nodexlgraphgallery.org/Pages/Graph.aspx?graphID=138241&amp;utm_content=buffer00ebb&amp;utm_medium=social&amp;utm_source=twitter.com&amp;utm_campaign=buffer" TargetMode="External" /><Relationship Id="rId18" Type="http://schemas.openxmlformats.org/officeDocument/2006/relationships/hyperlink" Target="https://nodexlgraphgallery.org/Pages/Graph.aspx?graphID=124454#headerTopVertices" TargetMode="External" /><Relationship Id="rId19" Type="http://schemas.openxmlformats.org/officeDocument/2006/relationships/hyperlink" Target="https://nodexlgraphgallery.org/Pages/Graph.aspx?graphID=155615" TargetMode="External" /><Relationship Id="rId20" Type="http://schemas.openxmlformats.org/officeDocument/2006/relationships/hyperlink" Target="https://twitter.com/jackcoleman219/status/1068401549871738880" TargetMode="External" /><Relationship Id="rId21" Type="http://schemas.openxmlformats.org/officeDocument/2006/relationships/hyperlink" Target="https://nodexlgraphgallery.org/Pages/Graph.aspx?graphID=138241" TargetMode="External" /><Relationship Id="rId22" Type="http://schemas.openxmlformats.org/officeDocument/2006/relationships/hyperlink" Target="https://www.forbes.com/sites/danielmarlin/2018/01/16/millennials-this-is-how-artificial-intelligence-will-impact-your-job-for-better-and-worse/" TargetMode="External" /><Relationship Id="rId23" Type="http://schemas.openxmlformats.org/officeDocument/2006/relationships/hyperlink" Target="https://nodexlgraphgallery.org/Pages/Graph.aspx?graphID=138241" TargetMode="External" /><Relationship Id="rId24" Type="http://schemas.openxmlformats.org/officeDocument/2006/relationships/hyperlink" Target="https://nodexlgraphgallery.org/Pages/Graph.aspx?graphID=178049" TargetMode="External" /><Relationship Id="rId25" Type="http://schemas.openxmlformats.org/officeDocument/2006/relationships/hyperlink" Target="https://nodexlgraphgallery.org/Pages/Graph.aspx?graphID=123704" TargetMode="External" /><Relationship Id="rId26" Type="http://schemas.openxmlformats.org/officeDocument/2006/relationships/hyperlink" Target="http://nodexlgraphgallery.org/Pages/Graph.aspx?graphID=138241&amp;utm_content=buffer00ebb&amp;utm_medium=social&amp;utm_source=twitter.com&amp;utm_campaign=buffer" TargetMode="External" /><Relationship Id="rId27" Type="http://schemas.openxmlformats.org/officeDocument/2006/relationships/hyperlink" Target="https://nodexlgraphgallery.org/Pages/Graph.aspx?graphID=155615" TargetMode="External" /><Relationship Id="rId28" Type="http://schemas.openxmlformats.org/officeDocument/2006/relationships/hyperlink" Target="https://www.forbes.com/sites/danielmarlin/2018/01/16/millennials-this-is-how-artificial-intelligence-will-impact-your-job-for-better-and-worse/" TargetMode="External" /><Relationship Id="rId29" Type="http://schemas.openxmlformats.org/officeDocument/2006/relationships/hyperlink" Target="https://nodexlgraphgallery.org/Pages/Graph.aspx?graphID=169420" TargetMode="External" /><Relationship Id="rId30" Type="http://schemas.openxmlformats.org/officeDocument/2006/relationships/hyperlink" Target="http://nodexlgraphgallery.org/Pages/Graph.aspx?graphID=138241&amp;utm_content=buffer00ebb&amp;utm_medium=social&amp;utm_source=twitter.com&amp;utm_campaign=buffer" TargetMode="External" /><Relationship Id="rId31" Type="http://schemas.openxmlformats.org/officeDocument/2006/relationships/hyperlink" Target="https://nodexlgraphgallery.org/Pages/Graph.aspx?graphID=151232" TargetMode="External" /><Relationship Id="rId32" Type="http://schemas.openxmlformats.org/officeDocument/2006/relationships/hyperlink" Target="https://nodexlgraphgallery.org/Pages/Graph.aspx?graphID=97459" TargetMode="External" /><Relationship Id="rId33" Type="http://schemas.openxmlformats.org/officeDocument/2006/relationships/hyperlink" Target="https://nodexlgraphgallery.org/Pages/Graph.aspx?graphID=145506" TargetMode="External" /><Relationship Id="rId34" Type="http://schemas.openxmlformats.org/officeDocument/2006/relationships/hyperlink" Target="https://nodexlgraphgallery.org/Pages/Graph.aspx?graphID=130982" TargetMode="External" /><Relationship Id="rId35" Type="http://schemas.openxmlformats.org/officeDocument/2006/relationships/table" Target="../tables/table16.xml" /><Relationship Id="rId36" Type="http://schemas.openxmlformats.org/officeDocument/2006/relationships/table" Target="../tables/table17.xml" /><Relationship Id="rId37" Type="http://schemas.openxmlformats.org/officeDocument/2006/relationships/table" Target="../tables/table18.xm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nodexlgraphgallery.org/Pages/Registration.aspx" TargetMode="External" /><Relationship Id="rId2" Type="http://schemas.openxmlformats.org/officeDocument/2006/relationships/hyperlink" Target="https://www.linkedin.com/in/francesco-ciulla-227071163/" TargetMode="External" /><Relationship Id="rId3" Type="http://schemas.openxmlformats.org/officeDocument/2006/relationships/hyperlink" Target="https://t.co/FKKr76FLpx" TargetMode="External" /><Relationship Id="rId4" Type="http://schemas.openxmlformats.org/officeDocument/2006/relationships/hyperlink" Target="https://t.co/l8qpXn9ZRL" TargetMode="External" /><Relationship Id="rId5" Type="http://schemas.openxmlformats.org/officeDocument/2006/relationships/hyperlink" Target="https://t.co/D99he0MOak" TargetMode="External" /><Relationship Id="rId6" Type="http://schemas.openxmlformats.org/officeDocument/2006/relationships/hyperlink" Target="http://www.internetofthingsrecruiting.com/" TargetMode="External" /><Relationship Id="rId7" Type="http://schemas.openxmlformats.org/officeDocument/2006/relationships/hyperlink" Target="https://t.co/h7gImgSIlK" TargetMode="External" /><Relationship Id="rId8" Type="http://schemas.openxmlformats.org/officeDocument/2006/relationships/hyperlink" Target="https://t.co/ANfWqWqqSU" TargetMode="External" /><Relationship Id="rId9" Type="http://schemas.openxmlformats.org/officeDocument/2006/relationships/hyperlink" Target="http://t.co/X1s40eTq9M" TargetMode="External" /><Relationship Id="rId10" Type="http://schemas.openxmlformats.org/officeDocument/2006/relationships/hyperlink" Target="https://t.co/zAH0NMDG1n" TargetMode="External" /><Relationship Id="rId11" Type="http://schemas.openxmlformats.org/officeDocument/2006/relationships/hyperlink" Target="https://t.co/hbTWQzesBA" TargetMode="External" /><Relationship Id="rId12" Type="http://schemas.openxmlformats.org/officeDocument/2006/relationships/hyperlink" Target="https://t.co/jIMzhokwJQ" TargetMode="External" /><Relationship Id="rId13" Type="http://schemas.openxmlformats.org/officeDocument/2006/relationships/hyperlink" Target="https://t.co/MqIziHGn33" TargetMode="External" /><Relationship Id="rId14" Type="http://schemas.openxmlformats.org/officeDocument/2006/relationships/hyperlink" Target="https://t.co/BdtpXV8XzG" TargetMode="External" /><Relationship Id="rId15" Type="http://schemas.openxmlformats.org/officeDocument/2006/relationships/hyperlink" Target="https://t.co/nNRt8jC93W" TargetMode="External" /><Relationship Id="rId16" Type="http://schemas.openxmlformats.org/officeDocument/2006/relationships/hyperlink" Target="https://t.co/jlQUuXGQ4S" TargetMode="External" /><Relationship Id="rId17" Type="http://schemas.openxmlformats.org/officeDocument/2006/relationships/hyperlink" Target="https://t.co/qSLcCTjaON" TargetMode="External" /><Relationship Id="rId18" Type="http://schemas.openxmlformats.org/officeDocument/2006/relationships/hyperlink" Target="https://t.co/fnfsmuY39Q" TargetMode="External" /><Relationship Id="rId19" Type="http://schemas.openxmlformats.org/officeDocument/2006/relationships/hyperlink" Target="https://t.co/FKKr76FLpx" TargetMode="External" /><Relationship Id="rId20" Type="http://schemas.openxmlformats.org/officeDocument/2006/relationships/hyperlink" Target="https://t.co/LhecLereaz" TargetMode="External" /><Relationship Id="rId21" Type="http://schemas.openxmlformats.org/officeDocument/2006/relationships/hyperlink" Target="https://t.co/qyIhb7tR2e" TargetMode="External" /><Relationship Id="rId22" Type="http://schemas.openxmlformats.org/officeDocument/2006/relationships/hyperlink" Target="https://t.co/xNaNFEMqth" TargetMode="External" /><Relationship Id="rId23" Type="http://schemas.openxmlformats.org/officeDocument/2006/relationships/hyperlink" Target="http://yrbk.io/" TargetMode="External" /><Relationship Id="rId24" Type="http://schemas.openxmlformats.org/officeDocument/2006/relationships/hyperlink" Target="https://t.co/aHDM3CQ6PE" TargetMode="External" /><Relationship Id="rId25" Type="http://schemas.openxmlformats.org/officeDocument/2006/relationships/hyperlink" Target="https://t.co/9NuIkUrzic" TargetMode="External" /><Relationship Id="rId26" Type="http://schemas.openxmlformats.org/officeDocument/2006/relationships/hyperlink" Target="https://t.co/D8g6qQXvG0" TargetMode="External" /><Relationship Id="rId27" Type="http://schemas.openxmlformats.org/officeDocument/2006/relationships/hyperlink" Target="https://t.co/NQzv3Y5KXx" TargetMode="External" /><Relationship Id="rId28" Type="http://schemas.openxmlformats.org/officeDocument/2006/relationships/hyperlink" Target="http://cloudcomputingexpo.com/" TargetMode="External" /><Relationship Id="rId29" Type="http://schemas.openxmlformats.org/officeDocument/2006/relationships/hyperlink" Target="https://t.co/Z7KlVQkIca" TargetMode="External" /><Relationship Id="rId30" Type="http://schemas.openxmlformats.org/officeDocument/2006/relationships/hyperlink" Target="https://t.co/CLKfmOO7TX" TargetMode="External" /><Relationship Id="rId31" Type="http://schemas.openxmlformats.org/officeDocument/2006/relationships/hyperlink" Target="http://inspisuccess.com/" TargetMode="External" /><Relationship Id="rId32" Type="http://schemas.openxmlformats.org/officeDocument/2006/relationships/hyperlink" Target="http://t.co/gYVfylkehI" TargetMode="External" /><Relationship Id="rId33" Type="http://schemas.openxmlformats.org/officeDocument/2006/relationships/hyperlink" Target="https://t.co/OKEKn7Pidq" TargetMode="External" /><Relationship Id="rId34" Type="http://schemas.openxmlformats.org/officeDocument/2006/relationships/hyperlink" Target="https://t.co/mBSalnh73K" TargetMode="External" /><Relationship Id="rId35" Type="http://schemas.openxmlformats.org/officeDocument/2006/relationships/hyperlink" Target="https://t.co/nnU39mHFoa" TargetMode="External" /><Relationship Id="rId36" Type="http://schemas.openxmlformats.org/officeDocument/2006/relationships/hyperlink" Target="https://t.co/y07ZXRNwLV" TargetMode="External" /><Relationship Id="rId37" Type="http://schemas.openxmlformats.org/officeDocument/2006/relationships/hyperlink" Target="https://t.co/nrRG8ZX0zO" TargetMode="External" /><Relationship Id="rId38" Type="http://schemas.openxmlformats.org/officeDocument/2006/relationships/hyperlink" Target="https://t.co/HgMzt25ILt" TargetMode="External" /><Relationship Id="rId39" Type="http://schemas.openxmlformats.org/officeDocument/2006/relationships/hyperlink" Target="https://t.co/tIIckBoX8g" TargetMode="External" /><Relationship Id="rId40" Type="http://schemas.openxmlformats.org/officeDocument/2006/relationships/hyperlink" Target="https://t.co/w709fKAuYe" TargetMode="External" /><Relationship Id="rId41" Type="http://schemas.openxmlformats.org/officeDocument/2006/relationships/hyperlink" Target="https://t.co/177njUHwyH" TargetMode="External" /><Relationship Id="rId42" Type="http://schemas.openxmlformats.org/officeDocument/2006/relationships/hyperlink" Target="https://t.co/GrGxEahKiP" TargetMode="External" /><Relationship Id="rId43" Type="http://schemas.openxmlformats.org/officeDocument/2006/relationships/hyperlink" Target="https://t.co/RplHtdh6c0" TargetMode="External" /><Relationship Id="rId44" Type="http://schemas.openxmlformats.org/officeDocument/2006/relationships/hyperlink" Target="https://t.co/g0d0tlfxUb" TargetMode="External" /><Relationship Id="rId45" Type="http://schemas.openxmlformats.org/officeDocument/2006/relationships/hyperlink" Target="https://t.co/8JntlrlrjX" TargetMode="External" /><Relationship Id="rId46" Type="http://schemas.openxmlformats.org/officeDocument/2006/relationships/hyperlink" Target="https://t.co/48M6titcvX" TargetMode="External" /><Relationship Id="rId47" Type="http://schemas.openxmlformats.org/officeDocument/2006/relationships/hyperlink" Target="https://t.co/iRK8J0MnIk" TargetMode="External" /><Relationship Id="rId48" Type="http://schemas.openxmlformats.org/officeDocument/2006/relationships/hyperlink" Target="https://t.co/XZClL2aoBQ" TargetMode="External" /><Relationship Id="rId49" Type="http://schemas.openxmlformats.org/officeDocument/2006/relationships/hyperlink" Target="https://t.co/tAqAyb8gYZ" TargetMode="External" /><Relationship Id="rId50" Type="http://schemas.openxmlformats.org/officeDocument/2006/relationships/hyperlink" Target="https://t.co/x9fnnpwBNT" TargetMode="External" /><Relationship Id="rId51" Type="http://schemas.openxmlformats.org/officeDocument/2006/relationships/hyperlink" Target="https://t.co/zrePgMaT7u" TargetMode="External" /><Relationship Id="rId52" Type="http://schemas.openxmlformats.org/officeDocument/2006/relationships/hyperlink" Target="https://t.co/ERLuaawHXL" TargetMode="External" /><Relationship Id="rId53" Type="http://schemas.openxmlformats.org/officeDocument/2006/relationships/hyperlink" Target="https://thesocialplatforms.wordpress.com/" TargetMode="External" /><Relationship Id="rId54" Type="http://schemas.openxmlformats.org/officeDocument/2006/relationships/hyperlink" Target="http://www.inovamedialab.org/" TargetMode="External" /><Relationship Id="rId55" Type="http://schemas.openxmlformats.org/officeDocument/2006/relationships/hyperlink" Target="https://t.co/CM4huFUqm1" TargetMode="External" /><Relationship Id="rId56" Type="http://schemas.openxmlformats.org/officeDocument/2006/relationships/hyperlink" Target="https://t.co/O31vxksahJ" TargetMode="External" /><Relationship Id="rId57" Type="http://schemas.openxmlformats.org/officeDocument/2006/relationships/hyperlink" Target="http://t.co/LQUeKhyhWJ" TargetMode="External" /><Relationship Id="rId58" Type="http://schemas.openxmlformats.org/officeDocument/2006/relationships/hyperlink" Target="https://t.co/NEik9mZgbo" TargetMode="External" /><Relationship Id="rId59" Type="http://schemas.openxmlformats.org/officeDocument/2006/relationships/hyperlink" Target="https://pbs.twimg.com/profile_banners/1704118916/1532465695" TargetMode="External" /><Relationship Id="rId60" Type="http://schemas.openxmlformats.org/officeDocument/2006/relationships/hyperlink" Target="https://pbs.twimg.com/profile_banners/4700114665/1537862830" TargetMode="External" /><Relationship Id="rId61" Type="http://schemas.openxmlformats.org/officeDocument/2006/relationships/hyperlink" Target="https://pbs.twimg.com/profile_banners/87606674/1405285356" TargetMode="External" /><Relationship Id="rId62" Type="http://schemas.openxmlformats.org/officeDocument/2006/relationships/hyperlink" Target="https://pbs.twimg.com/profile_banners/974136656281374720/1536670859" TargetMode="External" /><Relationship Id="rId63" Type="http://schemas.openxmlformats.org/officeDocument/2006/relationships/hyperlink" Target="https://pbs.twimg.com/profile_banners/973879232722956288/1523569246" TargetMode="External" /><Relationship Id="rId64" Type="http://schemas.openxmlformats.org/officeDocument/2006/relationships/hyperlink" Target="https://pbs.twimg.com/profile_banners/2930156653/1521699534" TargetMode="External" /><Relationship Id="rId65" Type="http://schemas.openxmlformats.org/officeDocument/2006/relationships/hyperlink" Target="https://pbs.twimg.com/profile_banners/2344530218/1527574812" TargetMode="External" /><Relationship Id="rId66" Type="http://schemas.openxmlformats.org/officeDocument/2006/relationships/hyperlink" Target="https://pbs.twimg.com/profile_banners/12160482/1423267766" TargetMode="External" /><Relationship Id="rId67" Type="http://schemas.openxmlformats.org/officeDocument/2006/relationships/hyperlink" Target="https://pbs.twimg.com/profile_banners/974140999118319616/1524354570" TargetMode="External" /><Relationship Id="rId68" Type="http://schemas.openxmlformats.org/officeDocument/2006/relationships/hyperlink" Target="https://pbs.twimg.com/profile_banners/974134415407419392/1537073908" TargetMode="External" /><Relationship Id="rId69" Type="http://schemas.openxmlformats.org/officeDocument/2006/relationships/hyperlink" Target="https://pbs.twimg.com/profile_banners/2297381593/1521700346" TargetMode="External" /><Relationship Id="rId70" Type="http://schemas.openxmlformats.org/officeDocument/2006/relationships/hyperlink" Target="https://pbs.twimg.com/profile_banners/973882991486357505/1522462769" TargetMode="External" /><Relationship Id="rId71" Type="http://schemas.openxmlformats.org/officeDocument/2006/relationships/hyperlink" Target="https://pbs.twimg.com/profile_banners/973880024360108032/1523749289" TargetMode="External" /><Relationship Id="rId72" Type="http://schemas.openxmlformats.org/officeDocument/2006/relationships/hyperlink" Target="https://pbs.twimg.com/profile_banners/974252989450928128/1536901774" TargetMode="External" /><Relationship Id="rId73" Type="http://schemas.openxmlformats.org/officeDocument/2006/relationships/hyperlink" Target="https://pbs.twimg.com/profile_banners/974142390507393024/1523819043" TargetMode="External" /><Relationship Id="rId74" Type="http://schemas.openxmlformats.org/officeDocument/2006/relationships/hyperlink" Target="https://pbs.twimg.com/profile_banners/2176358690/1523136921" TargetMode="External" /><Relationship Id="rId75" Type="http://schemas.openxmlformats.org/officeDocument/2006/relationships/hyperlink" Target="https://pbs.twimg.com/profile_banners/555031989/1504691055" TargetMode="External" /><Relationship Id="rId76" Type="http://schemas.openxmlformats.org/officeDocument/2006/relationships/hyperlink" Target="https://pbs.twimg.com/profile_banners/151934168/1391403981" TargetMode="External" /><Relationship Id="rId77" Type="http://schemas.openxmlformats.org/officeDocument/2006/relationships/hyperlink" Target="https://pbs.twimg.com/profile_banners/98097823/1538797822" TargetMode="External" /><Relationship Id="rId78" Type="http://schemas.openxmlformats.org/officeDocument/2006/relationships/hyperlink" Target="https://pbs.twimg.com/profile_banners/973888390050471936/1522649468" TargetMode="External" /><Relationship Id="rId79" Type="http://schemas.openxmlformats.org/officeDocument/2006/relationships/hyperlink" Target="https://pbs.twimg.com/profile_banners/864995845673897984/1495066628" TargetMode="External" /><Relationship Id="rId80" Type="http://schemas.openxmlformats.org/officeDocument/2006/relationships/hyperlink" Target="https://pbs.twimg.com/profile_banners/254716975/1460124149" TargetMode="External" /><Relationship Id="rId81" Type="http://schemas.openxmlformats.org/officeDocument/2006/relationships/hyperlink" Target="https://pbs.twimg.com/profile_banners/973871778190643202/1522229335" TargetMode="External" /><Relationship Id="rId82" Type="http://schemas.openxmlformats.org/officeDocument/2006/relationships/hyperlink" Target="https://pbs.twimg.com/profile_banners/625469795/1502039529" TargetMode="External" /><Relationship Id="rId83" Type="http://schemas.openxmlformats.org/officeDocument/2006/relationships/hyperlink" Target="https://pbs.twimg.com/profile_banners/116533346/1399924009" TargetMode="External" /><Relationship Id="rId84" Type="http://schemas.openxmlformats.org/officeDocument/2006/relationships/hyperlink" Target="https://pbs.twimg.com/profile_banners/215309395/1466618743" TargetMode="External" /><Relationship Id="rId85" Type="http://schemas.openxmlformats.org/officeDocument/2006/relationships/hyperlink" Target="https://pbs.twimg.com/profile_banners/408440808/1510065131" TargetMode="External" /><Relationship Id="rId86" Type="http://schemas.openxmlformats.org/officeDocument/2006/relationships/hyperlink" Target="https://pbs.twimg.com/profile_banners/18854457/1526137583" TargetMode="External" /><Relationship Id="rId87" Type="http://schemas.openxmlformats.org/officeDocument/2006/relationships/hyperlink" Target="https://pbs.twimg.com/profile_banners/18903165/1475082296" TargetMode="External" /><Relationship Id="rId88" Type="http://schemas.openxmlformats.org/officeDocument/2006/relationships/hyperlink" Target="https://pbs.twimg.com/profile_banners/973892651522166785/1522517080" TargetMode="External" /><Relationship Id="rId89" Type="http://schemas.openxmlformats.org/officeDocument/2006/relationships/hyperlink" Target="https://pbs.twimg.com/profile_banners/742028657615613953/1508235244" TargetMode="External" /><Relationship Id="rId90" Type="http://schemas.openxmlformats.org/officeDocument/2006/relationships/hyperlink" Target="https://pbs.twimg.com/profile_banners/39584114/1398267962" TargetMode="External" /><Relationship Id="rId91" Type="http://schemas.openxmlformats.org/officeDocument/2006/relationships/hyperlink" Target="https://pbs.twimg.com/profile_banners/174044007/1503062513" TargetMode="External" /><Relationship Id="rId92" Type="http://schemas.openxmlformats.org/officeDocument/2006/relationships/hyperlink" Target="https://pbs.twimg.com/profile_banners/1688187541/1455748389" TargetMode="External" /><Relationship Id="rId93" Type="http://schemas.openxmlformats.org/officeDocument/2006/relationships/hyperlink" Target="https://pbs.twimg.com/profile_banners/205117304/1543096670" TargetMode="External" /><Relationship Id="rId94" Type="http://schemas.openxmlformats.org/officeDocument/2006/relationships/hyperlink" Target="https://pbs.twimg.com/profile_banners/202590356/1533565228" TargetMode="External" /><Relationship Id="rId95" Type="http://schemas.openxmlformats.org/officeDocument/2006/relationships/hyperlink" Target="https://pbs.twimg.com/profile_banners/722592726/1547848718" TargetMode="External" /><Relationship Id="rId96" Type="http://schemas.openxmlformats.org/officeDocument/2006/relationships/hyperlink" Target="https://pbs.twimg.com/profile_banners/736185001457287169/1539735091" TargetMode="External" /><Relationship Id="rId97" Type="http://schemas.openxmlformats.org/officeDocument/2006/relationships/hyperlink" Target="https://pbs.twimg.com/profile_banners/3166017158/1509135106" TargetMode="External" /><Relationship Id="rId98" Type="http://schemas.openxmlformats.org/officeDocument/2006/relationships/hyperlink" Target="https://pbs.twimg.com/profile_banners/756791670914572288/1469268688" TargetMode="External" /><Relationship Id="rId99" Type="http://schemas.openxmlformats.org/officeDocument/2006/relationships/hyperlink" Target="https://pbs.twimg.com/profile_banners/1206145507/1545000937" TargetMode="External" /><Relationship Id="rId100" Type="http://schemas.openxmlformats.org/officeDocument/2006/relationships/hyperlink" Target="https://pbs.twimg.com/profile_banners/226310002/1521139334" TargetMode="External" /><Relationship Id="rId101" Type="http://schemas.openxmlformats.org/officeDocument/2006/relationships/hyperlink" Target="https://pbs.twimg.com/profile_banners/736879332321329152/1464521828" TargetMode="External" /><Relationship Id="rId102" Type="http://schemas.openxmlformats.org/officeDocument/2006/relationships/hyperlink" Target="https://pbs.twimg.com/profile_banners/75673231/1548686447" TargetMode="External" /><Relationship Id="rId103" Type="http://schemas.openxmlformats.org/officeDocument/2006/relationships/hyperlink" Target="https://pbs.twimg.com/profile_banners/874714397968650245/1528396303" TargetMode="External" /><Relationship Id="rId104" Type="http://schemas.openxmlformats.org/officeDocument/2006/relationships/hyperlink" Target="https://pbs.twimg.com/profile_banners/747040693/1544926138" TargetMode="External" /><Relationship Id="rId105" Type="http://schemas.openxmlformats.org/officeDocument/2006/relationships/hyperlink" Target="https://pbs.twimg.com/profile_banners/457973298/1546754628" TargetMode="External" /><Relationship Id="rId106" Type="http://schemas.openxmlformats.org/officeDocument/2006/relationships/hyperlink" Target="https://pbs.twimg.com/profile_banners/2660112860/1497957330" TargetMode="External" /><Relationship Id="rId107" Type="http://schemas.openxmlformats.org/officeDocument/2006/relationships/hyperlink" Target="https://pbs.twimg.com/profile_banners/2515557685/1404050375" TargetMode="External" /><Relationship Id="rId108" Type="http://schemas.openxmlformats.org/officeDocument/2006/relationships/hyperlink" Target="https://pbs.twimg.com/profile_banners/93782410/1400274875" TargetMode="External" /><Relationship Id="rId109" Type="http://schemas.openxmlformats.org/officeDocument/2006/relationships/hyperlink" Target="https://pbs.twimg.com/profile_banners/348923789/1513934329" TargetMode="External" /><Relationship Id="rId110" Type="http://schemas.openxmlformats.org/officeDocument/2006/relationships/hyperlink" Target="https://pbs.twimg.com/profile_banners/3177139460/1547734795" TargetMode="External" /><Relationship Id="rId111" Type="http://schemas.openxmlformats.org/officeDocument/2006/relationships/hyperlink" Target="https://pbs.twimg.com/profile_banners/917058346225684480/1509369076" TargetMode="External" /><Relationship Id="rId112" Type="http://schemas.openxmlformats.org/officeDocument/2006/relationships/hyperlink" Target="https://pbs.twimg.com/profile_banners/959178517228523521/1548268329" TargetMode="External" /><Relationship Id="rId113" Type="http://schemas.openxmlformats.org/officeDocument/2006/relationships/hyperlink" Target="https://pbs.twimg.com/profile_banners/106236526/1398359741" TargetMode="External" /><Relationship Id="rId114" Type="http://schemas.openxmlformats.org/officeDocument/2006/relationships/hyperlink" Target="https://pbs.twimg.com/profile_banners/705772915615211520/1524068793" TargetMode="External" /><Relationship Id="rId115" Type="http://schemas.openxmlformats.org/officeDocument/2006/relationships/hyperlink" Target="https://pbs.twimg.com/profile_banners/2893445801/1458132224" TargetMode="External" /><Relationship Id="rId116" Type="http://schemas.openxmlformats.org/officeDocument/2006/relationships/hyperlink" Target="https://pbs.twimg.com/profile_banners/935091154667876353/1511778384" TargetMode="External" /><Relationship Id="rId117" Type="http://schemas.openxmlformats.org/officeDocument/2006/relationships/hyperlink" Target="https://pbs.twimg.com/profile_banners/62952341/1534346495" TargetMode="External" /><Relationship Id="rId118" Type="http://schemas.openxmlformats.org/officeDocument/2006/relationships/hyperlink" Target="https://pbs.twimg.com/profile_banners/974146012016234496/1549404227" TargetMode="External" /><Relationship Id="rId119" Type="http://schemas.openxmlformats.org/officeDocument/2006/relationships/hyperlink" Target="https://pbs.twimg.com/profile_banners/17268874/1364847821" TargetMode="External" /><Relationship Id="rId120" Type="http://schemas.openxmlformats.org/officeDocument/2006/relationships/hyperlink" Target="https://pbs.twimg.com/profile_banners/19695907/1488423347" TargetMode="External" /><Relationship Id="rId121" Type="http://schemas.openxmlformats.org/officeDocument/2006/relationships/hyperlink" Target="https://pbs.twimg.com/profile_banners/3244504141/1515611118"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4/bg.gif" TargetMode="External" /><Relationship Id="rId128" Type="http://schemas.openxmlformats.org/officeDocument/2006/relationships/hyperlink" Target="http://abs.twimg.com/images/themes/theme3/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4/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9/bg.gif" TargetMode="External" /><Relationship Id="rId149" Type="http://schemas.openxmlformats.org/officeDocument/2006/relationships/hyperlink" Target="http://abs.twimg.com/images/themes/theme16/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6/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4/bg.gif" TargetMode="External" /><Relationship Id="rId160" Type="http://schemas.openxmlformats.org/officeDocument/2006/relationships/hyperlink" Target="http://abs.twimg.com/images/themes/theme14/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6/bg.gif"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2/bg.gif" TargetMode="External" /><Relationship Id="rId173" Type="http://schemas.openxmlformats.org/officeDocument/2006/relationships/hyperlink" Target="http://abs.twimg.com/images/themes/theme14/bg.gif"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pbs.twimg.com/profile_images/1088848814088302592/JeuCW7XI_normal.jpg" TargetMode="External" /><Relationship Id="rId176" Type="http://schemas.openxmlformats.org/officeDocument/2006/relationships/hyperlink" Target="http://pbs.twimg.com/profile_images/1091496447529213952/uf76HTVb_normal.jpg" TargetMode="External" /><Relationship Id="rId177" Type="http://schemas.openxmlformats.org/officeDocument/2006/relationships/hyperlink" Target="http://pbs.twimg.com/profile_images/849132774661308416/pa2Uplq1_normal.jpg" TargetMode="External" /><Relationship Id="rId178" Type="http://schemas.openxmlformats.org/officeDocument/2006/relationships/hyperlink" Target="http://pbs.twimg.com/profile_images/985621665118797824/3ATfZ8e1_normal.jpg" TargetMode="External" /><Relationship Id="rId179" Type="http://schemas.openxmlformats.org/officeDocument/2006/relationships/hyperlink" Target="http://pbs.twimg.com/profile_images/1039497806577197058/l4P7SyrU_normal.jpg" TargetMode="External" /><Relationship Id="rId180" Type="http://schemas.openxmlformats.org/officeDocument/2006/relationships/hyperlink" Target="http://pbs.twimg.com/profile_images/985344969765404672/r2zjovkd_normal.jpg" TargetMode="External" /><Relationship Id="rId181" Type="http://schemas.openxmlformats.org/officeDocument/2006/relationships/hyperlink" Target="http://pbs.twimg.com/profile_images/976703867344703488/ZXpt0cl0_normal.jpg" TargetMode="External" /><Relationship Id="rId182" Type="http://schemas.openxmlformats.org/officeDocument/2006/relationships/hyperlink" Target="http://pbs.twimg.com/profile_images/986333512067301376/k0XKQzVO_normal.jpg" TargetMode="External" /><Relationship Id="rId183" Type="http://schemas.openxmlformats.org/officeDocument/2006/relationships/hyperlink" Target="http://pbs.twimg.com/profile_images/943596894831255552/cMOzkc5i_normal.jpg" TargetMode="External" /><Relationship Id="rId184" Type="http://schemas.openxmlformats.org/officeDocument/2006/relationships/hyperlink" Target="http://pbs.twimg.com/profile_images/987840487762616321/BYdtt0Ol_normal.jpg" TargetMode="External" /><Relationship Id="rId185" Type="http://schemas.openxmlformats.org/officeDocument/2006/relationships/hyperlink" Target="http://pbs.twimg.com/profile_images/1041189914728062976/9ZwL6l6o_normal.jpg" TargetMode="External" /><Relationship Id="rId186" Type="http://schemas.openxmlformats.org/officeDocument/2006/relationships/hyperlink" Target="http://pbs.twimg.com/profile_images/976706803533725698/-B5y-7mI_normal.jpg" TargetMode="External" /><Relationship Id="rId187" Type="http://schemas.openxmlformats.org/officeDocument/2006/relationships/hyperlink" Target="http://pbs.twimg.com/profile_images/979907202155606016/Rn2YaHvB_normal.jpg" TargetMode="External" /><Relationship Id="rId188" Type="http://schemas.openxmlformats.org/officeDocument/2006/relationships/hyperlink" Target="http://pbs.twimg.com/profile_images/985302356060336129/oRCuriQ0_normal.jpg" TargetMode="External" /><Relationship Id="rId189" Type="http://schemas.openxmlformats.org/officeDocument/2006/relationships/hyperlink" Target="http://pbs.twimg.com/profile_images/1004235176082321408/sr8WYJoB_normal.jpg" TargetMode="External" /><Relationship Id="rId190" Type="http://schemas.openxmlformats.org/officeDocument/2006/relationships/hyperlink" Target="http://pbs.twimg.com/profile_images/1040466754063876101/celiHUf3_normal.jpg" TargetMode="External" /><Relationship Id="rId191" Type="http://schemas.openxmlformats.org/officeDocument/2006/relationships/hyperlink" Target="http://pbs.twimg.com/profile_images/985595187685556224/klJlr2j1_normal.jpg" TargetMode="External" /><Relationship Id="rId192" Type="http://schemas.openxmlformats.org/officeDocument/2006/relationships/hyperlink" Target="http://pbs.twimg.com/profile_images/1016786934423851009/vQv36Hdy_normal.jpg" TargetMode="External" /><Relationship Id="rId193" Type="http://schemas.openxmlformats.org/officeDocument/2006/relationships/hyperlink" Target="http://pbs.twimg.com/profile_images/456884052847386624/a69hONyQ_normal.jpeg" TargetMode="External" /><Relationship Id="rId194" Type="http://schemas.openxmlformats.org/officeDocument/2006/relationships/hyperlink" Target="http://pbs.twimg.com/profile_images/849133030237061120/6hUrNP0a_normal.jpg" TargetMode="External" /><Relationship Id="rId195" Type="http://schemas.openxmlformats.org/officeDocument/2006/relationships/hyperlink" Target="http://pbs.twimg.com/profile_images/1058449535112867841/JP-rVYlW_normal.jpg" TargetMode="External" /><Relationship Id="rId196" Type="http://schemas.openxmlformats.org/officeDocument/2006/relationships/hyperlink" Target="http://pbs.twimg.com/profile_images/980689338685181952/6JrzTr9x_normal.jpg" TargetMode="External" /><Relationship Id="rId197" Type="http://schemas.openxmlformats.org/officeDocument/2006/relationships/hyperlink" Target="http://pbs.twimg.com/profile_images/1068692831399624704/VwRZ1GKG_normal.jpg" TargetMode="External" /><Relationship Id="rId198" Type="http://schemas.openxmlformats.org/officeDocument/2006/relationships/hyperlink" Target="http://pbs.twimg.com/profile_images/864997760621174784/AUqwmm07_normal.jpg" TargetMode="External" /><Relationship Id="rId199" Type="http://schemas.openxmlformats.org/officeDocument/2006/relationships/hyperlink" Target="http://pbs.twimg.com/profile_images/1069143363327209472/WAQ_sq7A_normal.jpg" TargetMode="External" /><Relationship Id="rId200" Type="http://schemas.openxmlformats.org/officeDocument/2006/relationships/hyperlink" Target="http://pbs.twimg.com/profile_images/1068766202397249536/JhOC7fXu_normal.jpg" TargetMode="External" /><Relationship Id="rId201" Type="http://schemas.openxmlformats.org/officeDocument/2006/relationships/hyperlink" Target="http://pbs.twimg.com/profile_images/1078611234872672256/WyMo19OP_normal.jpg" TargetMode="External" /><Relationship Id="rId202" Type="http://schemas.openxmlformats.org/officeDocument/2006/relationships/hyperlink" Target="http://pbs.twimg.com/profile_images/978928169293037568/Z8BFo_Tx_normal.jpg" TargetMode="External" /><Relationship Id="rId203" Type="http://schemas.openxmlformats.org/officeDocument/2006/relationships/hyperlink" Target="http://pbs.twimg.com/profile_images/1006226633580269568/H0GjfNhr_normal.jpg" TargetMode="External" /><Relationship Id="rId204" Type="http://schemas.openxmlformats.org/officeDocument/2006/relationships/hyperlink" Target="http://pbs.twimg.com/profile_images/1036225197555294208/WlLpB4jJ_normal.jpg" TargetMode="External" /><Relationship Id="rId205" Type="http://schemas.openxmlformats.org/officeDocument/2006/relationships/hyperlink" Target="http://pbs.twimg.com/profile_images/981743224749408256/OTsOfujW_normal.jpg" TargetMode="External" /><Relationship Id="rId206" Type="http://schemas.openxmlformats.org/officeDocument/2006/relationships/hyperlink" Target="http://pbs.twimg.com/profile_images/741586823214968833/TwDideuB_normal.jpg" TargetMode="External" /><Relationship Id="rId207" Type="http://schemas.openxmlformats.org/officeDocument/2006/relationships/hyperlink" Target="http://pbs.twimg.com/profile_images/1083293821339926528/9eQW_IOH_normal.jpg" TargetMode="External" /><Relationship Id="rId208" Type="http://schemas.openxmlformats.org/officeDocument/2006/relationships/hyperlink" Target="http://pbs.twimg.com/profile_images/1057989083639791617/GkoAnQ5d_normal.jpg" TargetMode="External" /><Relationship Id="rId209" Type="http://schemas.openxmlformats.org/officeDocument/2006/relationships/hyperlink" Target="http://pbs.twimg.com/profile_images/423842728850759680/Up51DBGK_normal.jpeg" TargetMode="External" /><Relationship Id="rId210" Type="http://schemas.openxmlformats.org/officeDocument/2006/relationships/hyperlink" Target="http://pbs.twimg.com/profile_images/980134048214409216/9hzujrdU_normal.jpg" TargetMode="External" /><Relationship Id="rId211" Type="http://schemas.openxmlformats.org/officeDocument/2006/relationships/hyperlink" Target="http://pbs.twimg.com/profile_images/998871925781753856/ZQOhpDSP_normal.jpg" TargetMode="External" /><Relationship Id="rId212" Type="http://schemas.openxmlformats.org/officeDocument/2006/relationships/hyperlink" Target="http://pbs.twimg.com/profile_images/427750582/banner_normal.jpg" TargetMode="External" /><Relationship Id="rId213" Type="http://schemas.openxmlformats.org/officeDocument/2006/relationships/hyperlink" Target="http://pbs.twimg.com/profile_images/1061619432345100288/-9dXzZTP_normal.jpg" TargetMode="External" /><Relationship Id="rId214" Type="http://schemas.openxmlformats.org/officeDocument/2006/relationships/hyperlink" Target="http://pbs.twimg.com/profile_images/877858689922871299/OH5IOlQv_normal.jpg" TargetMode="External" /><Relationship Id="rId215" Type="http://schemas.openxmlformats.org/officeDocument/2006/relationships/hyperlink" Target="http://pbs.twimg.com/profile_images/688140202565476352/EvprkhJd_normal.jpg" TargetMode="External" /><Relationship Id="rId216" Type="http://schemas.openxmlformats.org/officeDocument/2006/relationships/hyperlink" Target="http://pbs.twimg.com/profile_images/860227512273584128/Z5BKic-s_normal.jpg" TargetMode="External" /><Relationship Id="rId217" Type="http://schemas.openxmlformats.org/officeDocument/2006/relationships/hyperlink" Target="http://pbs.twimg.com/profile_images/1066430720715968512/jwFuZlDp_normal.jpg" TargetMode="External" /><Relationship Id="rId218" Type="http://schemas.openxmlformats.org/officeDocument/2006/relationships/hyperlink" Target="http://pbs.twimg.com/profile_images/728262981847547904/3-YivPUj_normal.jpg" TargetMode="External" /><Relationship Id="rId219" Type="http://schemas.openxmlformats.org/officeDocument/2006/relationships/hyperlink" Target="http://pbs.twimg.com/profile_images/847067137793495042/H3VYc-xp_normal.jpg" TargetMode="External" /><Relationship Id="rId220" Type="http://schemas.openxmlformats.org/officeDocument/2006/relationships/hyperlink" Target="http://pbs.twimg.com/profile_images/518381091929853952/xxUmPXKc_normal.jpeg" TargetMode="External" /><Relationship Id="rId221" Type="http://schemas.openxmlformats.org/officeDocument/2006/relationships/hyperlink" Target="http://pbs.twimg.com/profile_images/925266281258823682/QFgUHJP0_normal.jpg" TargetMode="External" /><Relationship Id="rId222" Type="http://schemas.openxmlformats.org/officeDocument/2006/relationships/hyperlink" Target="http://pbs.twimg.com/profile_images/1058002496965304320/1caozvki_normal.jpg" TargetMode="External" /><Relationship Id="rId223" Type="http://schemas.openxmlformats.org/officeDocument/2006/relationships/hyperlink" Target="http://pbs.twimg.com/profile_images/756799283135819777/Zt02sfV3_normal.jpg" TargetMode="External" /><Relationship Id="rId224" Type="http://schemas.openxmlformats.org/officeDocument/2006/relationships/hyperlink" Target="http://pbs.twimg.com/profile_images/1014272128689033216/QGL0FELi_normal.jpg" TargetMode="External" /><Relationship Id="rId225" Type="http://schemas.openxmlformats.org/officeDocument/2006/relationships/hyperlink" Target="http://pbs.twimg.com/profile_images/701708113653669888/Nzm67hhC_normal.png" TargetMode="External" /><Relationship Id="rId226" Type="http://schemas.openxmlformats.org/officeDocument/2006/relationships/hyperlink" Target="http://pbs.twimg.com/profile_images/736879472750780416/_GsBKi2F_normal.jpg" TargetMode="External" /><Relationship Id="rId227" Type="http://schemas.openxmlformats.org/officeDocument/2006/relationships/hyperlink" Target="http://pbs.twimg.com/profile_images/1019753125647962117/PpT7i__F_normal.jpg" TargetMode="External" /><Relationship Id="rId228" Type="http://schemas.openxmlformats.org/officeDocument/2006/relationships/hyperlink" Target="http://pbs.twimg.com/profile_images/1089894324001742848/rBFMek1N_normal.jpg" TargetMode="External" /><Relationship Id="rId229" Type="http://schemas.openxmlformats.org/officeDocument/2006/relationships/hyperlink" Target="http://pbs.twimg.com/profile_images/1005142515564142592/5LFagGW2_normal.jpg" TargetMode="External" /><Relationship Id="rId230" Type="http://schemas.openxmlformats.org/officeDocument/2006/relationships/hyperlink" Target="http://pbs.twimg.com/profile_images/1027171852492439552/nelWuciE_normal.jpg" TargetMode="External" /><Relationship Id="rId231" Type="http://schemas.openxmlformats.org/officeDocument/2006/relationships/hyperlink" Target="http://pbs.twimg.com/profile_images/965744821167099909/i1msRUkz_normal.jpg" TargetMode="External" /><Relationship Id="rId232" Type="http://schemas.openxmlformats.org/officeDocument/2006/relationships/hyperlink" Target="http://pbs.twimg.com/profile_images/877122403125669889/Sa2riJ20_normal.jpg" TargetMode="External" /><Relationship Id="rId233" Type="http://schemas.openxmlformats.org/officeDocument/2006/relationships/hyperlink" Target="http://pbs.twimg.com/profile_images/1069637508932210689/QloaU2hx_normal.jpg" TargetMode="External" /><Relationship Id="rId234" Type="http://schemas.openxmlformats.org/officeDocument/2006/relationships/hyperlink" Target="http://pbs.twimg.com/profile_images/564511042416283648/ZTjphuDH_normal.png" TargetMode="External" /><Relationship Id="rId235" Type="http://schemas.openxmlformats.org/officeDocument/2006/relationships/hyperlink" Target="http://pbs.twimg.com/profile_images/506985389546938368/P8lHZLf7_normal.jpeg" TargetMode="External" /><Relationship Id="rId236" Type="http://schemas.openxmlformats.org/officeDocument/2006/relationships/hyperlink" Target="http://pbs.twimg.com/profile_images/1566195135/IMK-083v2_normal.jpg" TargetMode="External" /><Relationship Id="rId237" Type="http://schemas.openxmlformats.org/officeDocument/2006/relationships/hyperlink" Target="http://pbs.twimg.com/profile_images/1085546770975707136/CM9p90Ic_normal.jpg" TargetMode="External" /><Relationship Id="rId238" Type="http://schemas.openxmlformats.org/officeDocument/2006/relationships/hyperlink" Target="http://pbs.twimg.com/profile_images/924987148536893440/XqD5PpfN_normal.jpg" TargetMode="External" /><Relationship Id="rId239" Type="http://schemas.openxmlformats.org/officeDocument/2006/relationships/hyperlink" Target="http://pbs.twimg.com/profile_images/959179243849682945/rjOnDzi2_normal.jpg" TargetMode="External" /><Relationship Id="rId240" Type="http://schemas.openxmlformats.org/officeDocument/2006/relationships/hyperlink" Target="http://pbs.twimg.com/profile_images/801724817418440704/iaTcBsC6_normal.jpg" TargetMode="External" /><Relationship Id="rId241" Type="http://schemas.openxmlformats.org/officeDocument/2006/relationships/hyperlink" Target="http://pbs.twimg.com/profile_images/1089257966061146112/h5vfYLbZ_normal.jpg" TargetMode="External" /><Relationship Id="rId242" Type="http://schemas.openxmlformats.org/officeDocument/2006/relationships/hyperlink" Target="http://pbs.twimg.com/profile_images/690218859895373824/JEdDRzpE_normal.jpg" TargetMode="External" /><Relationship Id="rId243" Type="http://schemas.openxmlformats.org/officeDocument/2006/relationships/hyperlink" Target="http://pbs.twimg.com/profile_images/935092339139334144/6Vzhb_Zb_normal.jpg" TargetMode="External" /><Relationship Id="rId244" Type="http://schemas.openxmlformats.org/officeDocument/2006/relationships/hyperlink" Target="http://pbs.twimg.com/profile_images/1029749323775594497/XZISkekG_normal.jpg" TargetMode="External" /><Relationship Id="rId245" Type="http://schemas.openxmlformats.org/officeDocument/2006/relationships/hyperlink" Target="http://pbs.twimg.com/profile_images/1092906058501185536/t1OG-L4A_normal.jpg" TargetMode="External" /><Relationship Id="rId246" Type="http://schemas.openxmlformats.org/officeDocument/2006/relationships/hyperlink" Target="http://pbs.twimg.com/profile_images/63973398/ZC4U9863cr2_normal.JPG" TargetMode="External" /><Relationship Id="rId247" Type="http://schemas.openxmlformats.org/officeDocument/2006/relationships/hyperlink" Target="http://pbs.twimg.com/profile_images/73928251/Hope_Frank_2-08_normal.jpg" TargetMode="External" /><Relationship Id="rId248" Type="http://schemas.openxmlformats.org/officeDocument/2006/relationships/hyperlink" Target="http://pbs.twimg.com/profile_images/609792912465920000/XftYpuc7_normal.jpg" TargetMode="External" /><Relationship Id="rId249" Type="http://schemas.openxmlformats.org/officeDocument/2006/relationships/hyperlink" Target="https://twitter.com/francescociull4" TargetMode="External" /><Relationship Id="rId250" Type="http://schemas.openxmlformats.org/officeDocument/2006/relationships/hyperlink" Target="https://twitter.com/anastasiasmihai" TargetMode="External" /><Relationship Id="rId251" Type="http://schemas.openxmlformats.org/officeDocument/2006/relationships/hyperlink" Target="https://twitter.com/nodexl" TargetMode="External" /><Relationship Id="rId252" Type="http://schemas.openxmlformats.org/officeDocument/2006/relationships/hyperlink" Target="https://twitter.com/alison_iot" TargetMode="External" /><Relationship Id="rId253" Type="http://schemas.openxmlformats.org/officeDocument/2006/relationships/hyperlink" Target="https://twitter.com/jackcoleman219" TargetMode="External" /><Relationship Id="rId254" Type="http://schemas.openxmlformats.org/officeDocument/2006/relationships/hyperlink" Target="https://twitter.com/iot_recruiting" TargetMode="External" /><Relationship Id="rId255" Type="http://schemas.openxmlformats.org/officeDocument/2006/relationships/hyperlink" Target="https://twitter.com/worldtrendsinfo" TargetMode="External" /><Relationship Id="rId256" Type="http://schemas.openxmlformats.org/officeDocument/2006/relationships/hyperlink" Target="https://twitter.com/mikequindazzi" TargetMode="External" /><Relationship Id="rId257" Type="http://schemas.openxmlformats.org/officeDocument/2006/relationships/hyperlink" Target="https://twitter.com/marc_smith" TargetMode="External" /><Relationship Id="rId258" Type="http://schemas.openxmlformats.org/officeDocument/2006/relationships/hyperlink" Target="https://twitter.com/hudson_chatbots" TargetMode="External" /><Relationship Id="rId259" Type="http://schemas.openxmlformats.org/officeDocument/2006/relationships/hyperlink" Target="https://twitter.com/kimberl87759219" TargetMode="External" /><Relationship Id="rId260" Type="http://schemas.openxmlformats.org/officeDocument/2006/relationships/hyperlink" Target="https://twitter.com/motorcycletwitt" TargetMode="External" /><Relationship Id="rId261" Type="http://schemas.openxmlformats.org/officeDocument/2006/relationships/hyperlink" Target="https://twitter.com/bigdata_joe" TargetMode="External" /><Relationship Id="rId262" Type="http://schemas.openxmlformats.org/officeDocument/2006/relationships/hyperlink" Target="https://twitter.com/softnet_search" TargetMode="External" /><Relationship Id="rId263" Type="http://schemas.openxmlformats.org/officeDocument/2006/relationships/hyperlink" Target="https://twitter.com/machine_ml" TargetMode="External" /><Relationship Id="rId264" Type="http://schemas.openxmlformats.org/officeDocument/2006/relationships/hyperlink" Target="https://twitter.com/claire_harris82" TargetMode="External" /><Relationship Id="rId265" Type="http://schemas.openxmlformats.org/officeDocument/2006/relationships/hyperlink" Target="https://twitter.com/clark_robotics" TargetMode="External" /><Relationship Id="rId266" Type="http://schemas.openxmlformats.org/officeDocument/2006/relationships/hyperlink" Target="https://twitter.com/was3210" TargetMode="External" /><Relationship Id="rId267" Type="http://schemas.openxmlformats.org/officeDocument/2006/relationships/hyperlink" Target="https://twitter.com/ronald_vanloon" TargetMode="External" /><Relationship Id="rId268" Type="http://schemas.openxmlformats.org/officeDocument/2006/relationships/hyperlink" Target="https://twitter.com/smr_foundation" TargetMode="External" /><Relationship Id="rId269" Type="http://schemas.openxmlformats.org/officeDocument/2006/relationships/hyperlink" Target="https://twitter.com/connectedaction" TargetMode="External" /><Relationship Id="rId270" Type="http://schemas.openxmlformats.org/officeDocument/2006/relationships/hyperlink" Target="https://twitter.com/pd_mobileapps" TargetMode="External" /><Relationship Id="rId271" Type="http://schemas.openxmlformats.org/officeDocument/2006/relationships/hyperlink" Target="https://twitter.com/chengningy" TargetMode="External" /><Relationship Id="rId272" Type="http://schemas.openxmlformats.org/officeDocument/2006/relationships/hyperlink" Target="https://twitter.com/nodexl_mktng" TargetMode="External" /><Relationship Id="rId273" Type="http://schemas.openxmlformats.org/officeDocument/2006/relationships/hyperlink" Target="https://twitter.com/gabrielacmourao" TargetMode="External" /><Relationship Id="rId274" Type="http://schemas.openxmlformats.org/officeDocument/2006/relationships/hyperlink" Target="https://twitter.com/chenxiaoyan17" TargetMode="External" /><Relationship Id="rId275" Type="http://schemas.openxmlformats.org/officeDocument/2006/relationships/hyperlink" Target="https://twitter.com/m_i_ananse" TargetMode="External" /><Relationship Id="rId276" Type="http://schemas.openxmlformats.org/officeDocument/2006/relationships/hyperlink" Target="https://twitter.com/angelhealthtech" TargetMode="External" /><Relationship Id="rId277" Type="http://schemas.openxmlformats.org/officeDocument/2006/relationships/hyperlink" Target="https://twitter.com/khamisambusaidi" TargetMode="External" /><Relationship Id="rId278" Type="http://schemas.openxmlformats.org/officeDocument/2006/relationships/hyperlink" Target="https://twitter.com/strategicplanet" TargetMode="External" /><Relationship Id="rId279" Type="http://schemas.openxmlformats.org/officeDocument/2006/relationships/hyperlink" Target="https://twitter.com/social_molly" TargetMode="External" /><Relationship Id="rId280" Type="http://schemas.openxmlformats.org/officeDocument/2006/relationships/hyperlink" Target="https://twitter.com/guidokerkhof" TargetMode="External" /><Relationship Id="rId281" Type="http://schemas.openxmlformats.org/officeDocument/2006/relationships/hyperlink" Target="https://twitter.com/bigdataexpo" TargetMode="External" /><Relationship Id="rId282" Type="http://schemas.openxmlformats.org/officeDocument/2006/relationships/hyperlink" Target="https://twitter.com/cloudexpo" TargetMode="External" /><Relationship Id="rId283" Type="http://schemas.openxmlformats.org/officeDocument/2006/relationships/hyperlink" Target="https://twitter.com/devopssummit" TargetMode="External" /><Relationship Id="rId284" Type="http://schemas.openxmlformats.org/officeDocument/2006/relationships/hyperlink" Target="https://twitter.com/harry_robots" TargetMode="External" /><Relationship Id="rId285" Type="http://schemas.openxmlformats.org/officeDocument/2006/relationships/hyperlink" Target="https://twitter.com/deb_kumar_c" TargetMode="External" /><Relationship Id="rId286" Type="http://schemas.openxmlformats.org/officeDocument/2006/relationships/hyperlink" Target="https://twitter.com/magnifyk" TargetMode="External" /><Relationship Id="rId287" Type="http://schemas.openxmlformats.org/officeDocument/2006/relationships/hyperlink" Target="https://twitter.com/ghantyprasenjit" TargetMode="External" /><Relationship Id="rId288" Type="http://schemas.openxmlformats.org/officeDocument/2006/relationships/hyperlink" Target="https://twitter.com/andrekerygma" TargetMode="External" /><Relationship Id="rId289" Type="http://schemas.openxmlformats.org/officeDocument/2006/relationships/hyperlink" Target="https://twitter.com/s_galimberti" TargetMode="External" /><Relationship Id="rId290" Type="http://schemas.openxmlformats.org/officeDocument/2006/relationships/hyperlink" Target="https://twitter.com/iotnewsportal" TargetMode="External" /><Relationship Id="rId291" Type="http://schemas.openxmlformats.org/officeDocument/2006/relationships/hyperlink" Target="https://twitter.com/claudiomkd" TargetMode="External" /><Relationship Id="rId292" Type="http://schemas.openxmlformats.org/officeDocument/2006/relationships/hyperlink" Target="https://twitter.com/haroldsinnott" TargetMode="External" /><Relationship Id="rId293" Type="http://schemas.openxmlformats.org/officeDocument/2006/relationships/hyperlink" Target="https://twitter.com/timelybooks" TargetMode="External" /><Relationship Id="rId294" Type="http://schemas.openxmlformats.org/officeDocument/2006/relationships/hyperlink" Target="https://twitter.com/terence_mills" TargetMode="External" /><Relationship Id="rId295" Type="http://schemas.openxmlformats.org/officeDocument/2006/relationships/hyperlink" Target="https://twitter.com/helene_wpli" TargetMode="External" /><Relationship Id="rId296" Type="http://schemas.openxmlformats.org/officeDocument/2006/relationships/hyperlink" Target="https://twitter.com/jbarbosapr" TargetMode="External" /><Relationship Id="rId297" Type="http://schemas.openxmlformats.org/officeDocument/2006/relationships/hyperlink" Target="https://twitter.com/startupshireme" TargetMode="External" /><Relationship Id="rId298" Type="http://schemas.openxmlformats.org/officeDocument/2006/relationships/hyperlink" Target="https://twitter.com/gmacscotland" TargetMode="External" /><Relationship Id="rId299" Type="http://schemas.openxmlformats.org/officeDocument/2006/relationships/hyperlink" Target="https://twitter.com/infopronetwork" TargetMode="External" /><Relationship Id="rId300" Type="http://schemas.openxmlformats.org/officeDocument/2006/relationships/hyperlink" Target="https://twitter.com/dmalert" TargetMode="External" /><Relationship Id="rId301" Type="http://schemas.openxmlformats.org/officeDocument/2006/relationships/hyperlink" Target="https://twitter.com/rodrigonunesca6" TargetMode="External" /><Relationship Id="rId302" Type="http://schemas.openxmlformats.org/officeDocument/2006/relationships/hyperlink" Target="https://twitter.com/enricomolinari" TargetMode="External" /><Relationship Id="rId303" Type="http://schemas.openxmlformats.org/officeDocument/2006/relationships/hyperlink" Target="https://twitter.com/personalautodm" TargetMode="External" /><Relationship Id="rId304" Type="http://schemas.openxmlformats.org/officeDocument/2006/relationships/hyperlink" Target="https://twitter.com/girardmaxime33" TargetMode="External" /><Relationship Id="rId305" Type="http://schemas.openxmlformats.org/officeDocument/2006/relationships/hyperlink" Target="https://twitter.com/theiotwarehouse" TargetMode="External" /><Relationship Id="rId306" Type="http://schemas.openxmlformats.org/officeDocument/2006/relationships/hyperlink" Target="https://twitter.com/smnewsdaily" TargetMode="External" /><Relationship Id="rId307" Type="http://schemas.openxmlformats.org/officeDocument/2006/relationships/hyperlink" Target="https://twitter.com/5herrycxz" TargetMode="External" /><Relationship Id="rId308" Type="http://schemas.openxmlformats.org/officeDocument/2006/relationships/hyperlink" Target="https://twitter.com/sophie_icbp" TargetMode="External" /><Relationship Id="rId309" Type="http://schemas.openxmlformats.org/officeDocument/2006/relationships/hyperlink" Target="https://twitter.com/katypearce" TargetMode="External" /><Relationship Id="rId310" Type="http://schemas.openxmlformats.org/officeDocument/2006/relationships/hyperlink" Target="https://twitter.com/ianknowlson" TargetMode="External" /><Relationship Id="rId311" Type="http://schemas.openxmlformats.org/officeDocument/2006/relationships/hyperlink" Target="https://twitter.com/socialmediavia" TargetMode="External" /><Relationship Id="rId312" Type="http://schemas.openxmlformats.org/officeDocument/2006/relationships/hyperlink" Target="https://twitter.com/vitoshamedia" TargetMode="External" /><Relationship Id="rId313" Type="http://schemas.openxmlformats.org/officeDocument/2006/relationships/hyperlink" Target="https://twitter.com/combat_cyber" TargetMode="External" /><Relationship Id="rId314" Type="http://schemas.openxmlformats.org/officeDocument/2006/relationships/hyperlink" Target="https://twitter.com/jannajoceli" TargetMode="External" /><Relationship Id="rId315" Type="http://schemas.openxmlformats.org/officeDocument/2006/relationships/hyperlink" Target="https://twitter.com/inovamedialab" TargetMode="External" /><Relationship Id="rId316" Type="http://schemas.openxmlformats.org/officeDocument/2006/relationships/hyperlink" Target="https://twitter.com/digitalspacelab" TargetMode="External" /><Relationship Id="rId317" Type="http://schemas.openxmlformats.org/officeDocument/2006/relationships/hyperlink" Target="https://twitter.com/_innovascape" TargetMode="External" /><Relationship Id="rId318" Type="http://schemas.openxmlformats.org/officeDocument/2006/relationships/hyperlink" Target="https://twitter.com/eudyzerpa" TargetMode="External" /><Relationship Id="rId319" Type="http://schemas.openxmlformats.org/officeDocument/2006/relationships/hyperlink" Target="https://twitter.com/virginiakelly78" TargetMode="External" /><Relationship Id="rId320" Type="http://schemas.openxmlformats.org/officeDocument/2006/relationships/hyperlink" Target="https://twitter.com/benbendc" TargetMode="External" /><Relationship Id="rId321" Type="http://schemas.openxmlformats.org/officeDocument/2006/relationships/hyperlink" Target="https://twitter.com/hopefrank" TargetMode="External" /><Relationship Id="rId322" Type="http://schemas.openxmlformats.org/officeDocument/2006/relationships/hyperlink" Target="https://twitter.com/archonsec" TargetMode="External" /><Relationship Id="rId323" Type="http://schemas.openxmlformats.org/officeDocument/2006/relationships/comments" Target="../comments2.xml" /><Relationship Id="rId324" Type="http://schemas.openxmlformats.org/officeDocument/2006/relationships/vmlDrawing" Target="../drawings/vmlDrawing2.vml" /><Relationship Id="rId325" Type="http://schemas.openxmlformats.org/officeDocument/2006/relationships/table" Target="../tables/table2.xml" /><Relationship Id="rId3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352"/>
  <sheetViews>
    <sheetView tabSelected="1" workbookViewId="0" topLeftCell="A1">
      <pane xSplit="2" ySplit="2" topLeftCell="AT3" activePane="bottomRight" state="frozen"/>
      <selection pane="topRight" activeCell="C1" sqref="C1"/>
      <selection pane="bottomLeft" activeCell="A3" sqref="A3"/>
      <selection pane="bottomRight" activeCell="A2" sqref="A2:BL2"/>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6.00390625" style="0"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2636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t="s">
        <v>2637</v>
      </c>
      <c r="BB2" s="13" t="s">
        <v>2705</v>
      </c>
      <c r="BC2" s="13" t="s">
        <v>2706</v>
      </c>
      <c r="BD2" s="52" t="s">
        <v>2881</v>
      </c>
      <c r="BE2" s="52" t="s">
        <v>2882</v>
      </c>
      <c r="BF2" s="52" t="s">
        <v>2883</v>
      </c>
      <c r="BG2" s="52" t="s">
        <v>2884</v>
      </c>
      <c r="BH2" s="52" t="s">
        <v>2885</v>
      </c>
      <c r="BI2" s="52" t="s">
        <v>2886</v>
      </c>
      <c r="BJ2" s="52" t="s">
        <v>2887</v>
      </c>
      <c r="BK2" s="52" t="s">
        <v>2888</v>
      </c>
      <c r="BL2" s="52" t="s">
        <v>2889</v>
      </c>
    </row>
    <row r="3" spans="1:64" ht="15" customHeight="1">
      <c r="A3" s="65" t="s">
        <v>254</v>
      </c>
      <c r="B3" s="83" t="s">
        <v>970</v>
      </c>
      <c r="C3" s="66" t="s">
        <v>3439</v>
      </c>
      <c r="D3" s="67">
        <v>3</v>
      </c>
      <c r="E3" s="68" t="s">
        <v>132</v>
      </c>
      <c r="F3" s="69">
        <v>32</v>
      </c>
      <c r="G3" s="66"/>
      <c r="H3" s="70"/>
      <c r="I3" s="71"/>
      <c r="J3" s="71"/>
      <c r="K3" s="34" t="s">
        <v>65</v>
      </c>
      <c r="L3" s="78">
        <v>3</v>
      </c>
      <c r="M3" s="78"/>
      <c r="N3" s="73" t="s">
        <v>334</v>
      </c>
      <c r="O3" s="80" t="s">
        <v>461</v>
      </c>
      <c r="P3" s="82">
        <v>42804.7602662037</v>
      </c>
      <c r="Q3" s="80" t="s">
        <v>471</v>
      </c>
      <c r="R3" s="80"/>
      <c r="S3" s="80"/>
      <c r="T3" s="80"/>
      <c r="U3" s="83" t="s">
        <v>970</v>
      </c>
      <c r="V3" s="83" t="s">
        <v>970</v>
      </c>
      <c r="W3" s="82">
        <v>42804.7602662037</v>
      </c>
      <c r="X3" s="83" t="s">
        <v>1352</v>
      </c>
      <c r="Y3" s="80"/>
      <c r="Z3" s="80"/>
      <c r="AA3" s="86" t="s">
        <v>1702</v>
      </c>
      <c r="AB3" s="80"/>
      <c r="AC3" s="80" t="b">
        <v>0</v>
      </c>
      <c r="AD3" s="80">
        <v>109</v>
      </c>
      <c r="AE3" s="86" t="s">
        <v>2052</v>
      </c>
      <c r="AF3" s="80" t="b">
        <v>0</v>
      </c>
      <c r="AG3" s="80" t="s">
        <v>2064</v>
      </c>
      <c r="AH3" s="80"/>
      <c r="AI3" s="86" t="s">
        <v>2052</v>
      </c>
      <c r="AJ3" s="80" t="b">
        <v>0</v>
      </c>
      <c r="AK3" s="80">
        <v>69</v>
      </c>
      <c r="AL3" s="86" t="s">
        <v>2052</v>
      </c>
      <c r="AM3" s="80" t="s">
        <v>2073</v>
      </c>
      <c r="AN3" s="80" t="b">
        <v>0</v>
      </c>
      <c r="AO3" s="86" t="s">
        <v>1702</v>
      </c>
      <c r="AP3" s="80" t="s">
        <v>2082</v>
      </c>
      <c r="AQ3" s="80">
        <v>0</v>
      </c>
      <c r="AR3" s="80">
        <v>0</v>
      </c>
      <c r="AS3" s="80"/>
      <c r="AT3" s="80"/>
      <c r="AU3" s="80"/>
      <c r="AV3" s="80"/>
      <c r="AW3" s="80"/>
      <c r="AX3" s="80"/>
      <c r="AY3" s="80"/>
      <c r="AZ3" s="80"/>
      <c r="BA3">
        <v>1</v>
      </c>
      <c r="BB3" s="79" t="str">
        <f>REPLACE(INDEX(GroupVertices[Group],MATCH(Edges[[#This Row],[Vertex 1]],GroupVertices[Vertex],0)),1,1,"")</f>
        <v>29</v>
      </c>
      <c r="BC3" s="79" t="str">
        <f>REPLACE(INDEX(GroupVertices[Group],MATCH(Edges[[#This Row],[Vertex 2]],GroupVertices[Vertex],0)),1,1,"")</f>
        <v>29</v>
      </c>
      <c r="BD3" s="48">
        <v>1</v>
      </c>
      <c r="BE3" s="49">
        <v>7.6923076923076925</v>
      </c>
      <c r="BF3" s="48">
        <v>0</v>
      </c>
      <c r="BG3" s="49">
        <v>0</v>
      </c>
      <c r="BH3" s="48">
        <v>0</v>
      </c>
      <c r="BI3" s="49">
        <v>0</v>
      </c>
      <c r="BJ3" s="48">
        <v>12</v>
      </c>
      <c r="BK3" s="49">
        <v>92.3076923076923</v>
      </c>
      <c r="BL3" s="48">
        <v>13</v>
      </c>
    </row>
    <row r="4" spans="1:64" ht="15" customHeight="1">
      <c r="A4" s="65" t="s">
        <v>255</v>
      </c>
      <c r="B4" s="83" t="s">
        <v>970</v>
      </c>
      <c r="C4" s="66" t="s">
        <v>3439</v>
      </c>
      <c r="D4" s="67">
        <v>3</v>
      </c>
      <c r="E4" s="68" t="s">
        <v>132</v>
      </c>
      <c r="F4" s="69">
        <v>32</v>
      </c>
      <c r="G4" s="66"/>
      <c r="H4" s="70"/>
      <c r="I4" s="71"/>
      <c r="J4" s="71"/>
      <c r="K4" s="34" t="s">
        <v>65</v>
      </c>
      <c r="L4" s="78">
        <v>4</v>
      </c>
      <c r="M4" s="78"/>
      <c r="N4" s="73" t="s">
        <v>254</v>
      </c>
      <c r="O4" s="80" t="s">
        <v>461</v>
      </c>
      <c r="P4" s="82">
        <v>43486.55194444444</v>
      </c>
      <c r="Q4" s="80" t="s">
        <v>472</v>
      </c>
      <c r="R4" s="80"/>
      <c r="S4" s="80"/>
      <c r="T4" s="80"/>
      <c r="U4" s="83" t="s">
        <v>970</v>
      </c>
      <c r="V4" s="83" t="s">
        <v>970</v>
      </c>
      <c r="W4" s="82">
        <v>43486.55194444444</v>
      </c>
      <c r="X4" s="83" t="s">
        <v>1353</v>
      </c>
      <c r="Y4" s="80"/>
      <c r="Z4" s="80"/>
      <c r="AA4" s="86" t="s">
        <v>1703</v>
      </c>
      <c r="AB4" s="80"/>
      <c r="AC4" s="80" t="b">
        <v>0</v>
      </c>
      <c r="AD4" s="80">
        <v>0</v>
      </c>
      <c r="AE4" s="86" t="s">
        <v>2052</v>
      </c>
      <c r="AF4" s="80" t="b">
        <v>0</v>
      </c>
      <c r="AG4" s="80" t="s">
        <v>2064</v>
      </c>
      <c r="AH4" s="80"/>
      <c r="AI4" s="86" t="s">
        <v>2052</v>
      </c>
      <c r="AJ4" s="80" t="b">
        <v>0</v>
      </c>
      <c r="AK4" s="80">
        <v>69</v>
      </c>
      <c r="AL4" s="86" t="s">
        <v>1702</v>
      </c>
      <c r="AM4" s="80" t="s">
        <v>2074</v>
      </c>
      <c r="AN4" s="80" t="b">
        <v>0</v>
      </c>
      <c r="AO4" s="86" t="s">
        <v>1702</v>
      </c>
      <c r="AP4" s="80" t="s">
        <v>207</v>
      </c>
      <c r="AQ4" s="80">
        <v>0</v>
      </c>
      <c r="AR4" s="80">
        <v>0</v>
      </c>
      <c r="AS4" s="80"/>
      <c r="AT4" s="80"/>
      <c r="AU4" s="80"/>
      <c r="AV4" s="80"/>
      <c r="AW4" s="80"/>
      <c r="AX4" s="80"/>
      <c r="AY4" s="80"/>
      <c r="AZ4" s="80"/>
      <c r="BA4">
        <v>1</v>
      </c>
      <c r="BB4" s="79" t="str">
        <f>REPLACE(INDEX(GroupVertices[Group],MATCH(Edges[[#This Row],[Vertex 1]],GroupVertices[Vertex],0)),1,1,"")</f>
        <v>29</v>
      </c>
      <c r="BC4" s="79" t="str">
        <f>REPLACE(INDEX(GroupVertices[Group],MATCH(Edges[[#This Row],[Vertex 2]],GroupVertices[Vertex],0)),1,1,"")</f>
        <v>29</v>
      </c>
      <c r="BD4" s="48">
        <v>1</v>
      </c>
      <c r="BE4" s="49">
        <v>6.666666666666667</v>
      </c>
      <c r="BF4" s="48">
        <v>0</v>
      </c>
      <c r="BG4" s="49">
        <v>0</v>
      </c>
      <c r="BH4" s="48">
        <v>0</v>
      </c>
      <c r="BI4" s="49">
        <v>0</v>
      </c>
      <c r="BJ4" s="48">
        <v>14</v>
      </c>
      <c r="BK4" s="49">
        <v>93.33333333333333</v>
      </c>
      <c r="BL4" s="48">
        <v>15</v>
      </c>
    </row>
    <row r="5" spans="1:64" ht="15">
      <c r="A5" s="65" t="s">
        <v>350</v>
      </c>
      <c r="B5" s="83" t="s">
        <v>1058</v>
      </c>
      <c r="C5" s="66" t="s">
        <v>3439</v>
      </c>
      <c r="D5" s="67">
        <v>3</v>
      </c>
      <c r="E5" s="68" t="s">
        <v>132</v>
      </c>
      <c r="F5" s="69">
        <v>32</v>
      </c>
      <c r="G5" s="66"/>
      <c r="H5" s="70"/>
      <c r="I5" s="71"/>
      <c r="J5" s="71"/>
      <c r="K5" s="34" t="s">
        <v>65</v>
      </c>
      <c r="L5" s="78">
        <v>5</v>
      </c>
      <c r="M5" s="78"/>
      <c r="N5" s="73" t="s">
        <v>350</v>
      </c>
      <c r="O5" s="80" t="s">
        <v>207</v>
      </c>
      <c r="P5" s="82">
        <v>43486.63167824074</v>
      </c>
      <c r="Q5" s="80" t="s">
        <v>567</v>
      </c>
      <c r="R5" s="83" t="s">
        <v>826</v>
      </c>
      <c r="S5" s="80" t="s">
        <v>850</v>
      </c>
      <c r="T5" s="80" t="s">
        <v>939</v>
      </c>
      <c r="U5" s="83" t="s">
        <v>1058</v>
      </c>
      <c r="V5" s="83" t="s">
        <v>1058</v>
      </c>
      <c r="W5" s="82">
        <v>43486.63167824074</v>
      </c>
      <c r="X5" s="83" t="s">
        <v>1453</v>
      </c>
      <c r="Y5" s="80"/>
      <c r="Z5" s="80"/>
      <c r="AA5" s="86" t="s">
        <v>1808</v>
      </c>
      <c r="AB5" s="80"/>
      <c r="AC5" s="80" t="b">
        <v>0</v>
      </c>
      <c r="AD5" s="80">
        <v>6</v>
      </c>
      <c r="AE5" s="86" t="s">
        <v>2052</v>
      </c>
      <c r="AF5" s="80" t="b">
        <v>0</v>
      </c>
      <c r="AG5" s="80" t="s">
        <v>2064</v>
      </c>
      <c r="AH5" s="80"/>
      <c r="AI5" s="86" t="s">
        <v>2052</v>
      </c>
      <c r="AJ5" s="80" t="b">
        <v>0</v>
      </c>
      <c r="AK5" s="80">
        <v>2</v>
      </c>
      <c r="AL5" s="86" t="s">
        <v>2052</v>
      </c>
      <c r="AM5" s="80" t="s">
        <v>2072</v>
      </c>
      <c r="AN5" s="80" t="b">
        <v>0</v>
      </c>
      <c r="AO5" s="86" t="s">
        <v>1808</v>
      </c>
      <c r="AP5" s="80" t="s">
        <v>207</v>
      </c>
      <c r="AQ5" s="80">
        <v>0</v>
      </c>
      <c r="AR5" s="80">
        <v>0</v>
      </c>
      <c r="AS5" s="80"/>
      <c r="AT5" s="80"/>
      <c r="AU5" s="80"/>
      <c r="AV5" s="80"/>
      <c r="AW5" s="80"/>
      <c r="AX5" s="80"/>
      <c r="AY5" s="80"/>
      <c r="AZ5" s="80"/>
      <c r="BA5">
        <v>1</v>
      </c>
      <c r="BB5" s="79" t="str">
        <f>REPLACE(INDEX(GroupVertices[Group],MATCH(Edges[[#This Row],[Vertex 1]],GroupVertices[Vertex],0)),1,1,"")</f>
        <v>54</v>
      </c>
      <c r="BC5" s="79" t="str">
        <f>REPLACE(INDEX(GroupVertices[Group],MATCH(Edges[[#This Row],[Vertex 2]],GroupVertices[Vertex],0)),1,1,"")</f>
        <v>54</v>
      </c>
      <c r="BD5" s="48">
        <v>2</v>
      </c>
      <c r="BE5" s="49">
        <v>7.6923076923076925</v>
      </c>
      <c r="BF5" s="48">
        <v>0</v>
      </c>
      <c r="BG5" s="49">
        <v>0</v>
      </c>
      <c r="BH5" s="48">
        <v>0</v>
      </c>
      <c r="BI5" s="49">
        <v>0</v>
      </c>
      <c r="BJ5" s="48">
        <v>24</v>
      </c>
      <c r="BK5" s="49">
        <v>92.3076923076923</v>
      </c>
      <c r="BL5" s="48">
        <v>26</v>
      </c>
    </row>
    <row r="6" spans="1:64" ht="15">
      <c r="A6" s="65" t="s">
        <v>243</v>
      </c>
      <c r="B6" s="83" t="s">
        <v>964</v>
      </c>
      <c r="C6" s="66" t="s">
        <v>3439</v>
      </c>
      <c r="D6" s="67">
        <v>3</v>
      </c>
      <c r="E6" s="68" t="s">
        <v>132</v>
      </c>
      <c r="F6" s="69">
        <v>32</v>
      </c>
      <c r="G6" s="66"/>
      <c r="H6" s="70"/>
      <c r="I6" s="71"/>
      <c r="J6" s="71"/>
      <c r="K6" s="34" t="s">
        <v>65</v>
      </c>
      <c r="L6" s="78">
        <v>6</v>
      </c>
      <c r="M6" s="78"/>
      <c r="N6" s="73" t="s">
        <v>359</v>
      </c>
      <c r="O6" s="80" t="s">
        <v>461</v>
      </c>
      <c r="P6" s="82">
        <v>43335.88412037037</v>
      </c>
      <c r="Q6" s="80" t="s">
        <v>463</v>
      </c>
      <c r="R6" s="80"/>
      <c r="S6" s="80"/>
      <c r="T6" s="80"/>
      <c r="U6" s="83" t="s">
        <v>964</v>
      </c>
      <c r="V6" s="83" t="s">
        <v>964</v>
      </c>
      <c r="W6" s="82">
        <v>43335.88412037037</v>
      </c>
      <c r="X6" s="83" t="s">
        <v>1341</v>
      </c>
      <c r="Y6" s="80"/>
      <c r="Z6" s="80"/>
      <c r="AA6" s="86" t="s">
        <v>1691</v>
      </c>
      <c r="AB6" s="80"/>
      <c r="AC6" s="80" t="b">
        <v>0</v>
      </c>
      <c r="AD6" s="80">
        <v>113</v>
      </c>
      <c r="AE6" s="86" t="s">
        <v>2052</v>
      </c>
      <c r="AF6" s="80" t="b">
        <v>0</v>
      </c>
      <c r="AG6" s="80" t="s">
        <v>2064</v>
      </c>
      <c r="AH6" s="80"/>
      <c r="AI6" s="86" t="s">
        <v>2052</v>
      </c>
      <c r="AJ6" s="80" t="b">
        <v>0</v>
      </c>
      <c r="AK6" s="80">
        <v>29</v>
      </c>
      <c r="AL6" s="86" t="s">
        <v>2052</v>
      </c>
      <c r="AM6" s="80" t="s">
        <v>2071</v>
      </c>
      <c r="AN6" s="80" t="b">
        <v>0</v>
      </c>
      <c r="AO6" s="86" t="s">
        <v>1691</v>
      </c>
      <c r="AP6" s="80" t="s">
        <v>2082</v>
      </c>
      <c r="AQ6" s="80">
        <v>0</v>
      </c>
      <c r="AR6" s="80">
        <v>0</v>
      </c>
      <c r="AS6" s="80"/>
      <c r="AT6" s="80"/>
      <c r="AU6" s="80"/>
      <c r="AV6" s="80"/>
      <c r="AW6" s="80"/>
      <c r="AX6" s="80"/>
      <c r="AY6" s="80"/>
      <c r="AZ6" s="80"/>
      <c r="BA6">
        <v>1</v>
      </c>
      <c r="BB6" s="79" t="str">
        <f>REPLACE(INDEX(GroupVertices[Group],MATCH(Edges[[#This Row],[Vertex 1]],GroupVertices[Vertex],0)),1,1,"")</f>
        <v>53</v>
      </c>
      <c r="BC6" s="79" t="str">
        <f>REPLACE(INDEX(GroupVertices[Group],MATCH(Edges[[#This Row],[Vertex 2]],GroupVertices[Vertex],0)),1,1,"")</f>
        <v>53</v>
      </c>
      <c r="BD6" s="48">
        <v>2</v>
      </c>
      <c r="BE6" s="49">
        <v>8</v>
      </c>
      <c r="BF6" s="48">
        <v>0</v>
      </c>
      <c r="BG6" s="49">
        <v>0</v>
      </c>
      <c r="BH6" s="48">
        <v>0</v>
      </c>
      <c r="BI6" s="49">
        <v>0</v>
      </c>
      <c r="BJ6" s="48">
        <v>23</v>
      </c>
      <c r="BK6" s="49">
        <v>92</v>
      </c>
      <c r="BL6" s="48">
        <v>25</v>
      </c>
    </row>
    <row r="7" spans="1:64" ht="15">
      <c r="A7" s="65" t="s">
        <v>264</v>
      </c>
      <c r="B7" s="83" t="s">
        <v>979</v>
      </c>
      <c r="C7" s="66" t="s">
        <v>3439</v>
      </c>
      <c r="D7" s="67">
        <v>3</v>
      </c>
      <c r="E7" s="68" t="s">
        <v>132</v>
      </c>
      <c r="F7" s="69">
        <v>32</v>
      </c>
      <c r="G7" s="66"/>
      <c r="H7" s="70"/>
      <c r="I7" s="71"/>
      <c r="J7" s="71"/>
      <c r="K7" s="34" t="s">
        <v>65</v>
      </c>
      <c r="L7" s="78">
        <v>7</v>
      </c>
      <c r="M7" s="78"/>
      <c r="N7" s="73" t="s">
        <v>394</v>
      </c>
      <c r="O7" s="80" t="s">
        <v>461</v>
      </c>
      <c r="P7" s="82">
        <v>43362.52856481481</v>
      </c>
      <c r="Q7" s="80" t="s">
        <v>481</v>
      </c>
      <c r="R7" s="83" t="s">
        <v>820</v>
      </c>
      <c r="S7" s="80" t="s">
        <v>850</v>
      </c>
      <c r="T7" s="80" t="s">
        <v>896</v>
      </c>
      <c r="U7" s="83" t="s">
        <v>979</v>
      </c>
      <c r="V7" s="83" t="s">
        <v>979</v>
      </c>
      <c r="W7" s="82">
        <v>43362.52856481481</v>
      </c>
      <c r="X7" s="83" t="s">
        <v>1362</v>
      </c>
      <c r="Y7" s="80"/>
      <c r="Z7" s="80"/>
      <c r="AA7" s="86" t="s">
        <v>1712</v>
      </c>
      <c r="AB7" s="80"/>
      <c r="AC7" s="80" t="b">
        <v>0</v>
      </c>
      <c r="AD7" s="80">
        <v>108</v>
      </c>
      <c r="AE7" s="86" t="s">
        <v>2052</v>
      </c>
      <c r="AF7" s="80" t="b">
        <v>0</v>
      </c>
      <c r="AG7" s="80" t="s">
        <v>2064</v>
      </c>
      <c r="AH7" s="80"/>
      <c r="AI7" s="86" t="s">
        <v>2052</v>
      </c>
      <c r="AJ7" s="80" t="b">
        <v>0</v>
      </c>
      <c r="AK7" s="80">
        <v>46</v>
      </c>
      <c r="AL7" s="86" t="s">
        <v>2052</v>
      </c>
      <c r="AM7" s="80" t="s">
        <v>2071</v>
      </c>
      <c r="AN7" s="80" t="b">
        <v>0</v>
      </c>
      <c r="AO7" s="86" t="s">
        <v>1712</v>
      </c>
      <c r="AP7" s="80" t="s">
        <v>2082</v>
      </c>
      <c r="AQ7" s="80">
        <v>0</v>
      </c>
      <c r="AR7" s="80">
        <v>0</v>
      </c>
      <c r="AS7" s="80" t="s">
        <v>2084</v>
      </c>
      <c r="AT7" s="80" t="s">
        <v>2090</v>
      </c>
      <c r="AU7" s="80" t="s">
        <v>2096</v>
      </c>
      <c r="AV7" s="80" t="s">
        <v>2101</v>
      </c>
      <c r="AW7" s="80" t="s">
        <v>2108</v>
      </c>
      <c r="AX7" s="80" t="s">
        <v>2113</v>
      </c>
      <c r="AY7" s="80" t="s">
        <v>2118</v>
      </c>
      <c r="AZ7" s="83" t="s">
        <v>2120</v>
      </c>
      <c r="BA7">
        <v>1</v>
      </c>
      <c r="BB7" s="79" t="str">
        <f>REPLACE(INDEX(GroupVertices[Group],MATCH(Edges[[#This Row],[Vertex 1]],GroupVertices[Vertex],0)),1,1,"")</f>
        <v>52</v>
      </c>
      <c r="BC7" s="79" t="str">
        <f>REPLACE(INDEX(GroupVertices[Group],MATCH(Edges[[#This Row],[Vertex 2]],GroupVertices[Vertex],0)),1,1,"")</f>
        <v>52</v>
      </c>
      <c r="BD7" s="48">
        <v>3</v>
      </c>
      <c r="BE7" s="49">
        <v>11.538461538461538</v>
      </c>
      <c r="BF7" s="48">
        <v>0</v>
      </c>
      <c r="BG7" s="49">
        <v>0</v>
      </c>
      <c r="BH7" s="48">
        <v>0</v>
      </c>
      <c r="BI7" s="49">
        <v>0</v>
      </c>
      <c r="BJ7" s="48">
        <v>23</v>
      </c>
      <c r="BK7" s="49">
        <v>88.46153846153847</v>
      </c>
      <c r="BL7" s="48">
        <v>26</v>
      </c>
    </row>
    <row r="8" spans="1:64" ht="15">
      <c r="A8" s="65" t="s">
        <v>244</v>
      </c>
      <c r="B8" s="83" t="s">
        <v>965</v>
      </c>
      <c r="C8" s="66" t="s">
        <v>3439</v>
      </c>
      <c r="D8" s="67">
        <v>3</v>
      </c>
      <c r="E8" s="68" t="s">
        <v>132</v>
      </c>
      <c r="F8" s="69">
        <v>32</v>
      </c>
      <c r="G8" s="66"/>
      <c r="H8" s="70"/>
      <c r="I8" s="71"/>
      <c r="J8" s="71"/>
      <c r="K8" s="34" t="s">
        <v>65</v>
      </c>
      <c r="L8" s="78">
        <v>8</v>
      </c>
      <c r="M8" s="78"/>
      <c r="N8" s="73" t="s">
        <v>360</v>
      </c>
      <c r="O8" s="80" t="s">
        <v>461</v>
      </c>
      <c r="P8" s="82">
        <v>43064.31091435185</v>
      </c>
      <c r="Q8" s="80" t="s">
        <v>464</v>
      </c>
      <c r="R8" s="83" t="s">
        <v>805</v>
      </c>
      <c r="S8" s="80" t="s">
        <v>851</v>
      </c>
      <c r="T8" s="80"/>
      <c r="U8" s="83" t="s">
        <v>965</v>
      </c>
      <c r="V8" s="83" t="s">
        <v>965</v>
      </c>
      <c r="W8" s="82">
        <v>43064.31091435185</v>
      </c>
      <c r="X8" s="83" t="s">
        <v>1342</v>
      </c>
      <c r="Y8" s="80"/>
      <c r="Z8" s="80"/>
      <c r="AA8" s="86" t="s">
        <v>1692</v>
      </c>
      <c r="AB8" s="86" t="s">
        <v>2047</v>
      </c>
      <c r="AC8" s="80" t="b">
        <v>0</v>
      </c>
      <c r="AD8" s="80">
        <v>13</v>
      </c>
      <c r="AE8" s="86" t="s">
        <v>2053</v>
      </c>
      <c r="AF8" s="80" t="b">
        <v>0</v>
      </c>
      <c r="AG8" s="80" t="s">
        <v>2064</v>
      </c>
      <c r="AH8" s="80"/>
      <c r="AI8" s="86" t="s">
        <v>2052</v>
      </c>
      <c r="AJ8" s="80" t="b">
        <v>0</v>
      </c>
      <c r="AK8" s="80">
        <v>4</v>
      </c>
      <c r="AL8" s="86" t="s">
        <v>2052</v>
      </c>
      <c r="AM8" s="80" t="s">
        <v>2071</v>
      </c>
      <c r="AN8" s="80" t="b">
        <v>0</v>
      </c>
      <c r="AO8" s="86" t="s">
        <v>2047</v>
      </c>
      <c r="AP8" s="80" t="s">
        <v>2082</v>
      </c>
      <c r="AQ8" s="80">
        <v>0</v>
      </c>
      <c r="AR8" s="80">
        <v>0</v>
      </c>
      <c r="AS8" s="80"/>
      <c r="AT8" s="80"/>
      <c r="AU8" s="80"/>
      <c r="AV8" s="80"/>
      <c r="AW8" s="80"/>
      <c r="AX8" s="80"/>
      <c r="AY8" s="80"/>
      <c r="AZ8" s="80"/>
      <c r="BA8">
        <v>1</v>
      </c>
      <c r="BB8" s="79" t="str">
        <f>REPLACE(INDEX(GroupVertices[Group],MATCH(Edges[[#This Row],[Vertex 1]],GroupVertices[Vertex],0)),1,1,"")</f>
        <v>51</v>
      </c>
      <c r="BC8" s="79" t="str">
        <f>REPLACE(INDEX(GroupVertices[Group],MATCH(Edges[[#This Row],[Vertex 2]],GroupVertices[Vertex],0)),1,1,"")</f>
        <v>51</v>
      </c>
      <c r="BD8" s="48">
        <v>1</v>
      </c>
      <c r="BE8" s="49">
        <v>2</v>
      </c>
      <c r="BF8" s="48">
        <v>0</v>
      </c>
      <c r="BG8" s="49">
        <v>0</v>
      </c>
      <c r="BH8" s="48">
        <v>0</v>
      </c>
      <c r="BI8" s="49">
        <v>0</v>
      </c>
      <c r="BJ8" s="48">
        <v>49</v>
      </c>
      <c r="BK8" s="49">
        <v>98</v>
      </c>
      <c r="BL8" s="48">
        <v>50</v>
      </c>
    </row>
    <row r="9" spans="1:64" ht="15">
      <c r="A9" s="65" t="s">
        <v>296</v>
      </c>
      <c r="B9" s="83" t="s">
        <v>1069</v>
      </c>
      <c r="C9" s="66" t="s">
        <v>3439</v>
      </c>
      <c r="D9" s="67">
        <v>3</v>
      </c>
      <c r="E9" s="68" t="s">
        <v>132</v>
      </c>
      <c r="F9" s="69">
        <v>32</v>
      </c>
      <c r="G9" s="66"/>
      <c r="H9" s="70"/>
      <c r="I9" s="71"/>
      <c r="J9" s="71"/>
      <c r="K9" s="34" t="s">
        <v>65</v>
      </c>
      <c r="L9" s="78">
        <v>9</v>
      </c>
      <c r="M9" s="78"/>
      <c r="N9" s="73" t="s">
        <v>296</v>
      </c>
      <c r="O9" s="80" t="s">
        <v>207</v>
      </c>
      <c r="P9" s="82">
        <v>43406.917708333334</v>
      </c>
      <c r="Q9" s="80" t="s">
        <v>579</v>
      </c>
      <c r="R9" s="83" t="s">
        <v>844</v>
      </c>
      <c r="S9" s="80" t="s">
        <v>851</v>
      </c>
      <c r="T9" s="80"/>
      <c r="U9" s="83" t="s">
        <v>1069</v>
      </c>
      <c r="V9" s="83" t="s">
        <v>1069</v>
      </c>
      <c r="W9" s="82">
        <v>43406.917708333334</v>
      </c>
      <c r="X9" s="83" t="s">
        <v>1465</v>
      </c>
      <c r="Y9" s="80"/>
      <c r="Z9" s="80"/>
      <c r="AA9" s="86" t="s">
        <v>1820</v>
      </c>
      <c r="AB9" s="80"/>
      <c r="AC9" s="80" t="b">
        <v>0</v>
      </c>
      <c r="AD9" s="80">
        <v>9</v>
      </c>
      <c r="AE9" s="86" t="s">
        <v>2052</v>
      </c>
      <c r="AF9" s="80" t="b">
        <v>0</v>
      </c>
      <c r="AG9" s="80" t="s">
        <v>2064</v>
      </c>
      <c r="AH9" s="80"/>
      <c r="AI9" s="86" t="s">
        <v>2052</v>
      </c>
      <c r="AJ9" s="80" t="b">
        <v>0</v>
      </c>
      <c r="AK9" s="80">
        <v>2</v>
      </c>
      <c r="AL9" s="86" t="s">
        <v>2052</v>
      </c>
      <c r="AM9" s="80" t="s">
        <v>2071</v>
      </c>
      <c r="AN9" s="80" t="b">
        <v>0</v>
      </c>
      <c r="AO9" s="86" t="s">
        <v>1820</v>
      </c>
      <c r="AP9" s="80" t="s">
        <v>2082</v>
      </c>
      <c r="AQ9" s="80">
        <v>0</v>
      </c>
      <c r="AR9" s="80">
        <v>0</v>
      </c>
      <c r="AS9" s="80"/>
      <c r="AT9" s="80"/>
      <c r="AU9" s="80"/>
      <c r="AV9" s="80"/>
      <c r="AW9" s="80"/>
      <c r="AX9" s="80"/>
      <c r="AY9" s="80"/>
      <c r="AZ9" s="80"/>
      <c r="BA9">
        <v>1</v>
      </c>
      <c r="BB9" s="79" t="str">
        <f>REPLACE(INDEX(GroupVertices[Group],MATCH(Edges[[#This Row],[Vertex 1]],GroupVertices[Vertex],0)),1,1,"")</f>
        <v>23</v>
      </c>
      <c r="BC9" s="79" t="str">
        <f>REPLACE(INDEX(GroupVertices[Group],MATCH(Edges[[#This Row],[Vertex 2]],GroupVertices[Vertex],0)),1,1,"")</f>
        <v>23</v>
      </c>
      <c r="BD9" s="48">
        <v>1</v>
      </c>
      <c r="BE9" s="49">
        <v>2.5641025641025643</v>
      </c>
      <c r="BF9" s="48">
        <v>1</v>
      </c>
      <c r="BG9" s="49">
        <v>2.5641025641025643</v>
      </c>
      <c r="BH9" s="48">
        <v>0</v>
      </c>
      <c r="BI9" s="49">
        <v>0</v>
      </c>
      <c r="BJ9" s="48">
        <v>37</v>
      </c>
      <c r="BK9" s="49">
        <v>94.87179487179488</v>
      </c>
      <c r="BL9" s="48">
        <v>39</v>
      </c>
    </row>
    <row r="10" spans="1:64" ht="15">
      <c r="A10" s="65" t="s">
        <v>326</v>
      </c>
      <c r="B10" s="83" t="s">
        <v>1025</v>
      </c>
      <c r="C10" s="66" t="s">
        <v>3439</v>
      </c>
      <c r="D10" s="67">
        <v>3</v>
      </c>
      <c r="E10" s="68" t="s">
        <v>132</v>
      </c>
      <c r="F10" s="69">
        <v>32</v>
      </c>
      <c r="G10" s="66"/>
      <c r="H10" s="70"/>
      <c r="I10" s="71"/>
      <c r="J10" s="71"/>
      <c r="K10" s="34" t="s">
        <v>65</v>
      </c>
      <c r="L10" s="78">
        <v>10</v>
      </c>
      <c r="M10" s="78"/>
      <c r="N10" s="73" t="s">
        <v>436</v>
      </c>
      <c r="O10" s="80" t="s">
        <v>461</v>
      </c>
      <c r="P10" s="82">
        <v>43467.87196759259</v>
      </c>
      <c r="Q10" s="80" t="s">
        <v>531</v>
      </c>
      <c r="R10" s="83" t="s">
        <v>841</v>
      </c>
      <c r="S10" s="80" t="s">
        <v>850</v>
      </c>
      <c r="T10" s="80" t="s">
        <v>931</v>
      </c>
      <c r="U10" s="83" t="s">
        <v>1025</v>
      </c>
      <c r="V10" s="83" t="s">
        <v>1025</v>
      </c>
      <c r="W10" s="82">
        <v>43467.87196759259</v>
      </c>
      <c r="X10" s="83" t="s">
        <v>1412</v>
      </c>
      <c r="Y10" s="80"/>
      <c r="Z10" s="80"/>
      <c r="AA10" s="86" t="s">
        <v>1762</v>
      </c>
      <c r="AB10" s="80"/>
      <c r="AC10" s="80" t="b">
        <v>0</v>
      </c>
      <c r="AD10" s="80">
        <v>18</v>
      </c>
      <c r="AE10" s="86" t="s">
        <v>2052</v>
      </c>
      <c r="AF10" s="80" t="b">
        <v>0</v>
      </c>
      <c r="AG10" s="80" t="s">
        <v>2064</v>
      </c>
      <c r="AH10" s="80"/>
      <c r="AI10" s="86" t="s">
        <v>2052</v>
      </c>
      <c r="AJ10" s="80" t="b">
        <v>0</v>
      </c>
      <c r="AK10" s="80">
        <v>10</v>
      </c>
      <c r="AL10" s="86" t="s">
        <v>2052</v>
      </c>
      <c r="AM10" s="80" t="s">
        <v>2071</v>
      </c>
      <c r="AN10" s="80" t="b">
        <v>0</v>
      </c>
      <c r="AO10" s="86" t="s">
        <v>1762</v>
      </c>
      <c r="AP10" s="80" t="s">
        <v>2082</v>
      </c>
      <c r="AQ10" s="80">
        <v>0</v>
      </c>
      <c r="AR10" s="80">
        <v>0</v>
      </c>
      <c r="AS10" s="80"/>
      <c r="AT10" s="80"/>
      <c r="AU10" s="80"/>
      <c r="AV10" s="80"/>
      <c r="AW10" s="80"/>
      <c r="AX10" s="80"/>
      <c r="AY10" s="80"/>
      <c r="AZ10" s="80"/>
      <c r="BA10">
        <v>1</v>
      </c>
      <c r="BB10" s="79" t="str">
        <f>REPLACE(INDEX(GroupVertices[Group],MATCH(Edges[[#This Row],[Vertex 1]],GroupVertices[Vertex],0)),1,1,"")</f>
        <v>17</v>
      </c>
      <c r="BC10" s="79" t="str">
        <f>REPLACE(INDEX(GroupVertices[Group],MATCH(Edges[[#This Row],[Vertex 2]],GroupVertices[Vertex],0)),1,1,"")</f>
        <v>17</v>
      </c>
      <c r="BD10" s="48">
        <v>2</v>
      </c>
      <c r="BE10" s="49">
        <v>8.695652173913043</v>
      </c>
      <c r="BF10" s="48">
        <v>0</v>
      </c>
      <c r="BG10" s="49">
        <v>0</v>
      </c>
      <c r="BH10" s="48">
        <v>0</v>
      </c>
      <c r="BI10" s="49">
        <v>0</v>
      </c>
      <c r="BJ10" s="48">
        <v>21</v>
      </c>
      <c r="BK10" s="49">
        <v>91.30434782608695</v>
      </c>
      <c r="BL10" s="48">
        <v>23</v>
      </c>
    </row>
    <row r="11" spans="1:64" ht="15">
      <c r="A11" s="65" t="s">
        <v>318</v>
      </c>
      <c r="B11" s="83" t="s">
        <v>1046</v>
      </c>
      <c r="C11" s="66" t="s">
        <v>3439</v>
      </c>
      <c r="D11" s="67">
        <v>3</v>
      </c>
      <c r="E11" s="68" t="s">
        <v>132</v>
      </c>
      <c r="F11" s="69">
        <v>32</v>
      </c>
      <c r="G11" s="66"/>
      <c r="H11" s="70"/>
      <c r="I11" s="71"/>
      <c r="J11" s="71"/>
      <c r="K11" s="34" t="s">
        <v>65</v>
      </c>
      <c r="L11" s="78">
        <v>11</v>
      </c>
      <c r="M11" s="78"/>
      <c r="N11" s="73" t="s">
        <v>341</v>
      </c>
      <c r="O11" s="80" t="s">
        <v>461</v>
      </c>
      <c r="P11" s="82">
        <v>43461.5421875</v>
      </c>
      <c r="Q11" s="80" t="s">
        <v>553</v>
      </c>
      <c r="R11" s="83" t="s">
        <v>843</v>
      </c>
      <c r="S11" s="80" t="s">
        <v>855</v>
      </c>
      <c r="T11" s="80" t="s">
        <v>870</v>
      </c>
      <c r="U11" s="83" t="s">
        <v>1046</v>
      </c>
      <c r="V11" s="83" t="s">
        <v>1046</v>
      </c>
      <c r="W11" s="82">
        <v>43461.5421875</v>
      </c>
      <c r="X11" s="83" t="s">
        <v>1434</v>
      </c>
      <c r="Y11" s="80"/>
      <c r="Z11" s="80"/>
      <c r="AA11" s="86" t="s">
        <v>1789</v>
      </c>
      <c r="AB11" s="80"/>
      <c r="AC11" s="80" t="b">
        <v>0</v>
      </c>
      <c r="AD11" s="80">
        <v>2</v>
      </c>
      <c r="AE11" s="86" t="s">
        <v>2052</v>
      </c>
      <c r="AF11" s="80" t="b">
        <v>0</v>
      </c>
      <c r="AG11" s="80" t="s">
        <v>2064</v>
      </c>
      <c r="AH11" s="80"/>
      <c r="AI11" s="86" t="s">
        <v>2052</v>
      </c>
      <c r="AJ11" s="80" t="b">
        <v>0</v>
      </c>
      <c r="AK11" s="80">
        <v>5</v>
      </c>
      <c r="AL11" s="86" t="s">
        <v>2052</v>
      </c>
      <c r="AM11" s="80" t="s">
        <v>2071</v>
      </c>
      <c r="AN11" s="80" t="b">
        <v>0</v>
      </c>
      <c r="AO11" s="86" t="s">
        <v>1789</v>
      </c>
      <c r="AP11" s="80" t="s">
        <v>2082</v>
      </c>
      <c r="AQ11" s="80">
        <v>0</v>
      </c>
      <c r="AR11" s="80">
        <v>0</v>
      </c>
      <c r="AS11" s="80"/>
      <c r="AT11" s="80"/>
      <c r="AU11" s="80"/>
      <c r="AV11" s="80"/>
      <c r="AW11" s="80"/>
      <c r="AX11" s="80"/>
      <c r="AY11" s="80"/>
      <c r="AZ11" s="80"/>
      <c r="BA11">
        <v>1</v>
      </c>
      <c r="BB11" s="79" t="str">
        <f>REPLACE(INDEX(GroupVertices[Group],MATCH(Edges[[#This Row],[Vertex 1]],GroupVertices[Vertex],0)),1,1,"")</f>
        <v>6</v>
      </c>
      <c r="BC11" s="79" t="str">
        <f>REPLACE(INDEX(GroupVertices[Group],MATCH(Edges[[#This Row],[Vertex 2]],GroupVertices[Vertex],0)),1,1,"")</f>
        <v>6</v>
      </c>
      <c r="BD11" s="48">
        <v>1</v>
      </c>
      <c r="BE11" s="49">
        <v>4.3478260869565215</v>
      </c>
      <c r="BF11" s="48">
        <v>0</v>
      </c>
      <c r="BG11" s="49">
        <v>0</v>
      </c>
      <c r="BH11" s="48">
        <v>0</v>
      </c>
      <c r="BI11" s="49">
        <v>0</v>
      </c>
      <c r="BJ11" s="48">
        <v>22</v>
      </c>
      <c r="BK11" s="49">
        <v>95.65217391304348</v>
      </c>
      <c r="BL11" s="48">
        <v>23</v>
      </c>
    </row>
    <row r="12" spans="1:64" ht="15">
      <c r="A12" s="65" t="s">
        <v>332</v>
      </c>
      <c r="B12" s="83" t="s">
        <v>1074</v>
      </c>
      <c r="C12" s="66" t="s">
        <v>3439</v>
      </c>
      <c r="D12" s="67">
        <v>3</v>
      </c>
      <c r="E12" s="68" t="s">
        <v>132</v>
      </c>
      <c r="F12" s="69">
        <v>32</v>
      </c>
      <c r="G12" s="66"/>
      <c r="H12" s="70"/>
      <c r="I12" s="71"/>
      <c r="J12" s="71"/>
      <c r="K12" s="34" t="s">
        <v>65</v>
      </c>
      <c r="L12" s="78">
        <v>12</v>
      </c>
      <c r="M12" s="78"/>
      <c r="N12" s="73" t="s">
        <v>374</v>
      </c>
      <c r="O12" s="80" t="s">
        <v>461</v>
      </c>
      <c r="P12" s="82">
        <v>43461.984826388885</v>
      </c>
      <c r="Q12" s="80" t="s">
        <v>584</v>
      </c>
      <c r="R12" s="80"/>
      <c r="S12" s="80"/>
      <c r="T12" s="80" t="s">
        <v>923</v>
      </c>
      <c r="U12" s="83" t="s">
        <v>1074</v>
      </c>
      <c r="V12" s="83" t="s">
        <v>1074</v>
      </c>
      <c r="W12" s="82">
        <v>43461.984826388885</v>
      </c>
      <c r="X12" s="83" t="s">
        <v>1470</v>
      </c>
      <c r="Y12" s="80"/>
      <c r="Z12" s="80"/>
      <c r="AA12" s="86" t="s">
        <v>1825</v>
      </c>
      <c r="AB12" s="80"/>
      <c r="AC12" s="80" t="b">
        <v>0</v>
      </c>
      <c r="AD12" s="80">
        <v>8</v>
      </c>
      <c r="AE12" s="86" t="s">
        <v>2052</v>
      </c>
      <c r="AF12" s="80" t="b">
        <v>0</v>
      </c>
      <c r="AG12" s="80" t="s">
        <v>2064</v>
      </c>
      <c r="AH12" s="80"/>
      <c r="AI12" s="86" t="s">
        <v>2052</v>
      </c>
      <c r="AJ12" s="80" t="b">
        <v>0</v>
      </c>
      <c r="AK12" s="80">
        <v>6</v>
      </c>
      <c r="AL12" s="86" t="s">
        <v>2052</v>
      </c>
      <c r="AM12" s="80" t="s">
        <v>2071</v>
      </c>
      <c r="AN12" s="80" t="b">
        <v>0</v>
      </c>
      <c r="AO12" s="86" t="s">
        <v>1825</v>
      </c>
      <c r="AP12" s="80" t="s">
        <v>2082</v>
      </c>
      <c r="AQ12" s="80">
        <v>0</v>
      </c>
      <c r="AR12" s="80">
        <v>0</v>
      </c>
      <c r="AS12" s="80"/>
      <c r="AT12" s="80"/>
      <c r="AU12" s="80"/>
      <c r="AV12" s="80"/>
      <c r="AW12" s="80"/>
      <c r="AX12" s="80"/>
      <c r="AY12" s="80"/>
      <c r="AZ12" s="80"/>
      <c r="BA12">
        <v>1</v>
      </c>
      <c r="BB12" s="79" t="str">
        <f>REPLACE(INDEX(GroupVertices[Group],MATCH(Edges[[#This Row],[Vertex 1]],GroupVertices[Vertex],0)),1,1,"")</f>
        <v>1</v>
      </c>
      <c r="BC12" s="79" t="str">
        <f>REPLACE(INDEX(GroupVertices[Group],MATCH(Edges[[#This Row],[Vertex 2]],GroupVertices[Vertex],0)),1,1,"")</f>
        <v>1</v>
      </c>
      <c r="BD12" s="48">
        <v>0</v>
      </c>
      <c r="BE12" s="49">
        <v>0</v>
      </c>
      <c r="BF12" s="48">
        <v>0</v>
      </c>
      <c r="BG12" s="49">
        <v>0</v>
      </c>
      <c r="BH12" s="48">
        <v>0</v>
      </c>
      <c r="BI12" s="49">
        <v>0</v>
      </c>
      <c r="BJ12" s="48">
        <v>28</v>
      </c>
      <c r="BK12" s="49">
        <v>100</v>
      </c>
      <c r="BL12" s="48">
        <v>28</v>
      </c>
    </row>
    <row r="13" spans="1:64" ht="15">
      <c r="A13" s="65" t="s">
        <v>332</v>
      </c>
      <c r="B13" s="83" t="s">
        <v>1073</v>
      </c>
      <c r="C13" s="66" t="s">
        <v>3439</v>
      </c>
      <c r="D13" s="67">
        <v>3</v>
      </c>
      <c r="E13" s="68" t="s">
        <v>132</v>
      </c>
      <c r="F13" s="69">
        <v>32</v>
      </c>
      <c r="G13" s="66"/>
      <c r="H13" s="70"/>
      <c r="I13" s="71"/>
      <c r="J13" s="71"/>
      <c r="K13" s="34" t="s">
        <v>65</v>
      </c>
      <c r="L13" s="78">
        <v>13</v>
      </c>
      <c r="M13" s="78"/>
      <c r="N13" s="73" t="s">
        <v>374</v>
      </c>
      <c r="O13" s="80" t="s">
        <v>461</v>
      </c>
      <c r="P13" s="82">
        <v>43464.32497685185</v>
      </c>
      <c r="Q13" s="80" t="s">
        <v>583</v>
      </c>
      <c r="R13" s="80"/>
      <c r="S13" s="80"/>
      <c r="T13" s="80" t="s">
        <v>923</v>
      </c>
      <c r="U13" s="83" t="s">
        <v>1073</v>
      </c>
      <c r="V13" s="83" t="s">
        <v>1073</v>
      </c>
      <c r="W13" s="82">
        <v>43464.32497685185</v>
      </c>
      <c r="X13" s="83" t="s">
        <v>1469</v>
      </c>
      <c r="Y13" s="80"/>
      <c r="Z13" s="80"/>
      <c r="AA13" s="86" t="s">
        <v>1824</v>
      </c>
      <c r="AB13" s="80"/>
      <c r="AC13" s="80" t="b">
        <v>0</v>
      </c>
      <c r="AD13" s="80">
        <v>8</v>
      </c>
      <c r="AE13" s="86" t="s">
        <v>2052</v>
      </c>
      <c r="AF13" s="80" t="b">
        <v>0</v>
      </c>
      <c r="AG13" s="80" t="s">
        <v>2064</v>
      </c>
      <c r="AH13" s="80"/>
      <c r="AI13" s="86" t="s">
        <v>2052</v>
      </c>
      <c r="AJ13" s="80" t="b">
        <v>0</v>
      </c>
      <c r="AK13" s="80">
        <v>7</v>
      </c>
      <c r="AL13" s="86" t="s">
        <v>2052</v>
      </c>
      <c r="AM13" s="80" t="s">
        <v>2071</v>
      </c>
      <c r="AN13" s="80" t="b">
        <v>0</v>
      </c>
      <c r="AO13" s="86" t="s">
        <v>1824</v>
      </c>
      <c r="AP13" s="80" t="s">
        <v>2082</v>
      </c>
      <c r="AQ13" s="80">
        <v>0</v>
      </c>
      <c r="AR13" s="80">
        <v>0</v>
      </c>
      <c r="AS13" s="80"/>
      <c r="AT13" s="80"/>
      <c r="AU13" s="80"/>
      <c r="AV13" s="80"/>
      <c r="AW13" s="80"/>
      <c r="AX13" s="80"/>
      <c r="AY13" s="80"/>
      <c r="AZ13" s="80"/>
      <c r="BA13">
        <v>1</v>
      </c>
      <c r="BB13" s="79" t="str">
        <f>REPLACE(INDEX(GroupVertices[Group],MATCH(Edges[[#This Row],[Vertex 1]],GroupVertices[Vertex],0)),1,1,"")</f>
        <v>1</v>
      </c>
      <c r="BC13" s="79" t="str">
        <f>REPLACE(INDEX(GroupVertices[Group],MATCH(Edges[[#This Row],[Vertex 2]],GroupVertices[Vertex],0)),1,1,"")</f>
        <v>1</v>
      </c>
      <c r="BD13" s="48">
        <v>0</v>
      </c>
      <c r="BE13" s="49">
        <v>0</v>
      </c>
      <c r="BF13" s="48">
        <v>0</v>
      </c>
      <c r="BG13" s="49">
        <v>0</v>
      </c>
      <c r="BH13" s="48">
        <v>0</v>
      </c>
      <c r="BI13" s="49">
        <v>0</v>
      </c>
      <c r="BJ13" s="48">
        <v>28</v>
      </c>
      <c r="BK13" s="49">
        <v>100</v>
      </c>
      <c r="BL13" s="48">
        <v>28</v>
      </c>
    </row>
    <row r="14" spans="1:64" ht="15">
      <c r="A14" s="65" t="s">
        <v>332</v>
      </c>
      <c r="B14" s="83" t="s">
        <v>1076</v>
      </c>
      <c r="C14" s="66" t="s">
        <v>3439</v>
      </c>
      <c r="D14" s="67">
        <v>3</v>
      </c>
      <c r="E14" s="68" t="s">
        <v>132</v>
      </c>
      <c r="F14" s="69">
        <v>32</v>
      </c>
      <c r="G14" s="66"/>
      <c r="H14" s="70"/>
      <c r="I14" s="71"/>
      <c r="J14" s="71"/>
      <c r="K14" s="34" t="s">
        <v>65</v>
      </c>
      <c r="L14" s="78">
        <v>14</v>
      </c>
      <c r="M14" s="78"/>
      <c r="N14" s="73" t="s">
        <v>374</v>
      </c>
      <c r="O14" s="80" t="s">
        <v>461</v>
      </c>
      <c r="P14" s="82">
        <v>43464.48866898148</v>
      </c>
      <c r="Q14" s="80" t="s">
        <v>586</v>
      </c>
      <c r="R14" s="80"/>
      <c r="S14" s="80"/>
      <c r="T14" s="80" t="s">
        <v>923</v>
      </c>
      <c r="U14" s="83" t="s">
        <v>1076</v>
      </c>
      <c r="V14" s="83" t="s">
        <v>1076</v>
      </c>
      <c r="W14" s="82">
        <v>43464.48866898148</v>
      </c>
      <c r="X14" s="83" t="s">
        <v>1472</v>
      </c>
      <c r="Y14" s="80"/>
      <c r="Z14" s="80"/>
      <c r="AA14" s="86" t="s">
        <v>1827</v>
      </c>
      <c r="AB14" s="80"/>
      <c r="AC14" s="80" t="b">
        <v>0</v>
      </c>
      <c r="AD14" s="80">
        <v>12</v>
      </c>
      <c r="AE14" s="86" t="s">
        <v>2052</v>
      </c>
      <c r="AF14" s="80" t="b">
        <v>0</v>
      </c>
      <c r="AG14" s="80" t="s">
        <v>2064</v>
      </c>
      <c r="AH14" s="80"/>
      <c r="AI14" s="86" t="s">
        <v>2052</v>
      </c>
      <c r="AJ14" s="80" t="b">
        <v>0</v>
      </c>
      <c r="AK14" s="80">
        <v>6</v>
      </c>
      <c r="AL14" s="86" t="s">
        <v>2052</v>
      </c>
      <c r="AM14" s="80" t="s">
        <v>2071</v>
      </c>
      <c r="AN14" s="80" t="b">
        <v>0</v>
      </c>
      <c r="AO14" s="86" t="s">
        <v>1827</v>
      </c>
      <c r="AP14" s="80" t="s">
        <v>2082</v>
      </c>
      <c r="AQ14" s="80">
        <v>0</v>
      </c>
      <c r="AR14" s="80">
        <v>0</v>
      </c>
      <c r="AS14" s="80"/>
      <c r="AT14" s="80"/>
      <c r="AU14" s="80"/>
      <c r="AV14" s="80"/>
      <c r="AW14" s="80"/>
      <c r="AX14" s="80"/>
      <c r="AY14" s="80"/>
      <c r="AZ14" s="80"/>
      <c r="BA14">
        <v>1</v>
      </c>
      <c r="BB14" s="79" t="str">
        <f>REPLACE(INDEX(GroupVertices[Group],MATCH(Edges[[#This Row],[Vertex 1]],GroupVertices[Vertex],0)),1,1,"")</f>
        <v>1</v>
      </c>
      <c r="BC14" s="79" t="str">
        <f>REPLACE(INDEX(GroupVertices[Group],MATCH(Edges[[#This Row],[Vertex 2]],GroupVertices[Vertex],0)),1,1,"")</f>
        <v>1</v>
      </c>
      <c r="BD14" s="48">
        <v>0</v>
      </c>
      <c r="BE14" s="49">
        <v>0</v>
      </c>
      <c r="BF14" s="48">
        <v>0</v>
      </c>
      <c r="BG14" s="49">
        <v>0</v>
      </c>
      <c r="BH14" s="48">
        <v>0</v>
      </c>
      <c r="BI14" s="49">
        <v>0</v>
      </c>
      <c r="BJ14" s="48">
        <v>28</v>
      </c>
      <c r="BK14" s="49">
        <v>100</v>
      </c>
      <c r="BL14" s="48">
        <v>28</v>
      </c>
    </row>
    <row r="15" spans="1:64" ht="15">
      <c r="A15" s="65" t="s">
        <v>318</v>
      </c>
      <c r="B15" s="83" t="s">
        <v>1045</v>
      </c>
      <c r="C15" s="66" t="s">
        <v>3439</v>
      </c>
      <c r="D15" s="67">
        <v>3</v>
      </c>
      <c r="E15" s="68" t="s">
        <v>132</v>
      </c>
      <c r="F15" s="69">
        <v>32</v>
      </c>
      <c r="G15" s="66"/>
      <c r="H15" s="70"/>
      <c r="I15" s="71"/>
      <c r="J15" s="71"/>
      <c r="K15" s="34" t="s">
        <v>65</v>
      </c>
      <c r="L15" s="78">
        <v>15</v>
      </c>
      <c r="M15" s="78"/>
      <c r="N15" s="73" t="s">
        <v>341</v>
      </c>
      <c r="O15" s="80" t="s">
        <v>461</v>
      </c>
      <c r="P15" s="82">
        <v>43460.18646990741</v>
      </c>
      <c r="Q15" s="80" t="s">
        <v>552</v>
      </c>
      <c r="R15" s="83" t="s">
        <v>843</v>
      </c>
      <c r="S15" s="80" t="s">
        <v>855</v>
      </c>
      <c r="T15" s="80" t="s">
        <v>870</v>
      </c>
      <c r="U15" s="83" t="s">
        <v>1045</v>
      </c>
      <c r="V15" s="83" t="s">
        <v>1045</v>
      </c>
      <c r="W15" s="82">
        <v>43460.18646990741</v>
      </c>
      <c r="X15" s="83" t="s">
        <v>1433</v>
      </c>
      <c r="Y15" s="80"/>
      <c r="Z15" s="80"/>
      <c r="AA15" s="86" t="s">
        <v>1788</v>
      </c>
      <c r="AB15" s="80"/>
      <c r="AC15" s="80" t="b">
        <v>0</v>
      </c>
      <c r="AD15" s="80">
        <v>3</v>
      </c>
      <c r="AE15" s="86" t="s">
        <v>2052</v>
      </c>
      <c r="AF15" s="80" t="b">
        <v>0</v>
      </c>
      <c r="AG15" s="80" t="s">
        <v>2064</v>
      </c>
      <c r="AH15" s="80"/>
      <c r="AI15" s="86" t="s">
        <v>2052</v>
      </c>
      <c r="AJ15" s="80" t="b">
        <v>0</v>
      </c>
      <c r="AK15" s="80">
        <v>7</v>
      </c>
      <c r="AL15" s="86" t="s">
        <v>2052</v>
      </c>
      <c r="AM15" s="80" t="s">
        <v>2071</v>
      </c>
      <c r="AN15" s="80" t="b">
        <v>0</v>
      </c>
      <c r="AO15" s="86" t="s">
        <v>1788</v>
      </c>
      <c r="AP15" s="80" t="s">
        <v>2082</v>
      </c>
      <c r="AQ15" s="80">
        <v>0</v>
      </c>
      <c r="AR15" s="80">
        <v>0</v>
      </c>
      <c r="AS15" s="80"/>
      <c r="AT15" s="80"/>
      <c r="AU15" s="80"/>
      <c r="AV15" s="80"/>
      <c r="AW15" s="80"/>
      <c r="AX15" s="80"/>
      <c r="AY15" s="80"/>
      <c r="AZ15" s="80"/>
      <c r="BA15">
        <v>1</v>
      </c>
      <c r="BB15" s="79" t="str">
        <f>REPLACE(INDEX(GroupVertices[Group],MATCH(Edges[[#This Row],[Vertex 1]],GroupVertices[Vertex],0)),1,1,"")</f>
        <v>6</v>
      </c>
      <c r="BC15" s="79" t="str">
        <f>REPLACE(INDEX(GroupVertices[Group],MATCH(Edges[[#This Row],[Vertex 2]],GroupVertices[Vertex],0)),1,1,"")</f>
        <v>6</v>
      </c>
      <c r="BD15" s="48">
        <v>1</v>
      </c>
      <c r="BE15" s="49">
        <v>4.3478260869565215</v>
      </c>
      <c r="BF15" s="48">
        <v>0</v>
      </c>
      <c r="BG15" s="49">
        <v>0</v>
      </c>
      <c r="BH15" s="48">
        <v>0</v>
      </c>
      <c r="BI15" s="49">
        <v>0</v>
      </c>
      <c r="BJ15" s="48">
        <v>22</v>
      </c>
      <c r="BK15" s="49">
        <v>95.65217391304348</v>
      </c>
      <c r="BL15" s="48">
        <v>23</v>
      </c>
    </row>
    <row r="16" spans="1:64" ht="15">
      <c r="A16" s="65" t="s">
        <v>298</v>
      </c>
      <c r="B16" s="83" t="s">
        <v>1047</v>
      </c>
      <c r="C16" s="66" t="s">
        <v>3439</v>
      </c>
      <c r="D16" s="67">
        <v>3</v>
      </c>
      <c r="E16" s="68" t="s">
        <v>132</v>
      </c>
      <c r="F16" s="69">
        <v>32</v>
      </c>
      <c r="G16" s="66"/>
      <c r="H16" s="70"/>
      <c r="I16" s="71"/>
      <c r="J16" s="71"/>
      <c r="K16" s="34" t="s">
        <v>65</v>
      </c>
      <c r="L16" s="78">
        <v>16</v>
      </c>
      <c r="M16" s="78"/>
      <c r="N16" s="73" t="s">
        <v>341</v>
      </c>
      <c r="O16" s="80" t="s">
        <v>461</v>
      </c>
      <c r="P16" s="82">
        <v>43465.748611111114</v>
      </c>
      <c r="Q16" s="80" t="s">
        <v>554</v>
      </c>
      <c r="R16" s="83" t="s">
        <v>843</v>
      </c>
      <c r="S16" s="80" t="s">
        <v>855</v>
      </c>
      <c r="T16" s="80" t="s">
        <v>870</v>
      </c>
      <c r="U16" s="83" t="s">
        <v>1047</v>
      </c>
      <c r="V16" s="83" t="s">
        <v>1047</v>
      </c>
      <c r="W16" s="82">
        <v>43465.748611111114</v>
      </c>
      <c r="X16" s="83" t="s">
        <v>1435</v>
      </c>
      <c r="Y16" s="80"/>
      <c r="Z16" s="80"/>
      <c r="AA16" s="86" t="s">
        <v>1790</v>
      </c>
      <c r="AB16" s="80"/>
      <c r="AC16" s="80" t="b">
        <v>0</v>
      </c>
      <c r="AD16" s="80">
        <v>15</v>
      </c>
      <c r="AE16" s="86" t="s">
        <v>2052</v>
      </c>
      <c r="AF16" s="80" t="b">
        <v>0</v>
      </c>
      <c r="AG16" s="80" t="s">
        <v>2064</v>
      </c>
      <c r="AH16" s="80"/>
      <c r="AI16" s="86" t="s">
        <v>2052</v>
      </c>
      <c r="AJ16" s="80" t="b">
        <v>0</v>
      </c>
      <c r="AK16" s="80">
        <v>17</v>
      </c>
      <c r="AL16" s="86" t="s">
        <v>2052</v>
      </c>
      <c r="AM16" s="80" t="s">
        <v>2071</v>
      </c>
      <c r="AN16" s="80" t="b">
        <v>0</v>
      </c>
      <c r="AO16" s="86" t="s">
        <v>1790</v>
      </c>
      <c r="AP16" s="80" t="s">
        <v>2082</v>
      </c>
      <c r="AQ16" s="80">
        <v>0</v>
      </c>
      <c r="AR16" s="80">
        <v>0</v>
      </c>
      <c r="AS16" s="80"/>
      <c r="AT16" s="80"/>
      <c r="AU16" s="80"/>
      <c r="AV16" s="80"/>
      <c r="AW16" s="80"/>
      <c r="AX16" s="80"/>
      <c r="AY16" s="80"/>
      <c r="AZ16" s="80"/>
      <c r="BA16">
        <v>1</v>
      </c>
      <c r="BB16" s="79" t="str">
        <f>REPLACE(INDEX(GroupVertices[Group],MATCH(Edges[[#This Row],[Vertex 1]],GroupVertices[Vertex],0)),1,1,"")</f>
        <v>8</v>
      </c>
      <c r="BC16" s="79" t="str">
        <f>REPLACE(INDEX(GroupVertices[Group],MATCH(Edges[[#This Row],[Vertex 2]],GroupVertices[Vertex],0)),1,1,"")</f>
        <v>8</v>
      </c>
      <c r="BD16" s="48">
        <v>1</v>
      </c>
      <c r="BE16" s="49">
        <v>4.3478260869565215</v>
      </c>
      <c r="BF16" s="48">
        <v>0</v>
      </c>
      <c r="BG16" s="49">
        <v>0</v>
      </c>
      <c r="BH16" s="48">
        <v>0</v>
      </c>
      <c r="BI16" s="49">
        <v>0</v>
      </c>
      <c r="BJ16" s="48">
        <v>22</v>
      </c>
      <c r="BK16" s="49">
        <v>95.65217391304348</v>
      </c>
      <c r="BL16" s="48">
        <v>23</v>
      </c>
    </row>
    <row r="17" spans="1:64" ht="15">
      <c r="A17" s="65" t="s">
        <v>342</v>
      </c>
      <c r="B17" s="83" t="s">
        <v>1048</v>
      </c>
      <c r="C17" s="66" t="s">
        <v>3439</v>
      </c>
      <c r="D17" s="67">
        <v>3</v>
      </c>
      <c r="E17" s="68" t="s">
        <v>132</v>
      </c>
      <c r="F17" s="69">
        <v>32</v>
      </c>
      <c r="G17" s="66"/>
      <c r="H17" s="70"/>
      <c r="I17" s="71"/>
      <c r="J17" s="71"/>
      <c r="K17" s="34" t="s">
        <v>65</v>
      </c>
      <c r="L17" s="78">
        <v>17</v>
      </c>
      <c r="M17" s="78"/>
      <c r="N17" s="73" t="s">
        <v>341</v>
      </c>
      <c r="O17" s="80" t="s">
        <v>461</v>
      </c>
      <c r="P17" s="82">
        <v>43465.652708333335</v>
      </c>
      <c r="Q17" s="80" t="s">
        <v>555</v>
      </c>
      <c r="R17" s="83" t="s">
        <v>843</v>
      </c>
      <c r="S17" s="80" t="s">
        <v>855</v>
      </c>
      <c r="T17" s="80" t="s">
        <v>870</v>
      </c>
      <c r="U17" s="83" t="s">
        <v>1048</v>
      </c>
      <c r="V17" s="83" t="s">
        <v>1048</v>
      </c>
      <c r="W17" s="82">
        <v>43465.652708333335</v>
      </c>
      <c r="X17" s="83" t="s">
        <v>1436</v>
      </c>
      <c r="Y17" s="80"/>
      <c r="Z17" s="80"/>
      <c r="AA17" s="86" t="s">
        <v>1791</v>
      </c>
      <c r="AB17" s="80"/>
      <c r="AC17" s="80" t="b">
        <v>0</v>
      </c>
      <c r="AD17" s="80">
        <v>8</v>
      </c>
      <c r="AE17" s="86" t="s">
        <v>2052</v>
      </c>
      <c r="AF17" s="80" t="b">
        <v>0</v>
      </c>
      <c r="AG17" s="80" t="s">
        <v>2064</v>
      </c>
      <c r="AH17" s="80"/>
      <c r="AI17" s="86" t="s">
        <v>2052</v>
      </c>
      <c r="AJ17" s="80" t="b">
        <v>0</v>
      </c>
      <c r="AK17" s="80">
        <v>9</v>
      </c>
      <c r="AL17" s="86" t="s">
        <v>2052</v>
      </c>
      <c r="AM17" s="80" t="s">
        <v>2071</v>
      </c>
      <c r="AN17" s="80" t="b">
        <v>0</v>
      </c>
      <c r="AO17" s="86" t="s">
        <v>1791</v>
      </c>
      <c r="AP17" s="80" t="s">
        <v>2082</v>
      </c>
      <c r="AQ17" s="80">
        <v>0</v>
      </c>
      <c r="AR17" s="80">
        <v>0</v>
      </c>
      <c r="AS17" s="80"/>
      <c r="AT17" s="80"/>
      <c r="AU17" s="80"/>
      <c r="AV17" s="80"/>
      <c r="AW17" s="80"/>
      <c r="AX17" s="80"/>
      <c r="AY17" s="80"/>
      <c r="AZ17" s="80"/>
      <c r="BA17">
        <v>1</v>
      </c>
      <c r="BB17" s="79" t="str">
        <f>REPLACE(INDEX(GroupVertices[Group],MATCH(Edges[[#This Row],[Vertex 1]],GroupVertices[Vertex],0)),1,1,"")</f>
        <v>14</v>
      </c>
      <c r="BC17" s="79" t="str">
        <f>REPLACE(INDEX(GroupVertices[Group],MATCH(Edges[[#This Row],[Vertex 2]],GroupVertices[Vertex],0)),1,1,"")</f>
        <v>14</v>
      </c>
      <c r="BD17" s="48">
        <v>1</v>
      </c>
      <c r="BE17" s="49">
        <v>4.3478260869565215</v>
      </c>
      <c r="BF17" s="48">
        <v>0</v>
      </c>
      <c r="BG17" s="49">
        <v>0</v>
      </c>
      <c r="BH17" s="48">
        <v>0</v>
      </c>
      <c r="BI17" s="49">
        <v>0</v>
      </c>
      <c r="BJ17" s="48">
        <v>22</v>
      </c>
      <c r="BK17" s="49">
        <v>95.65217391304348</v>
      </c>
      <c r="BL17" s="48">
        <v>23</v>
      </c>
    </row>
    <row r="18" spans="1:64" ht="15">
      <c r="A18" s="65" t="s">
        <v>319</v>
      </c>
      <c r="B18" s="83" t="s">
        <v>1072</v>
      </c>
      <c r="C18" s="66" t="s">
        <v>3439</v>
      </c>
      <c r="D18" s="67">
        <v>3</v>
      </c>
      <c r="E18" s="68" t="s">
        <v>132</v>
      </c>
      <c r="F18" s="69">
        <v>32</v>
      </c>
      <c r="G18" s="66"/>
      <c r="H18" s="70"/>
      <c r="I18" s="71"/>
      <c r="J18" s="71"/>
      <c r="K18" s="34" t="s">
        <v>65</v>
      </c>
      <c r="L18" s="78">
        <v>18</v>
      </c>
      <c r="M18" s="78"/>
      <c r="N18" s="73" t="s">
        <v>332</v>
      </c>
      <c r="O18" s="80" t="s">
        <v>461</v>
      </c>
      <c r="P18" s="82">
        <v>43466.08263888889</v>
      </c>
      <c r="Q18" s="80" t="s">
        <v>582</v>
      </c>
      <c r="R18" s="80"/>
      <c r="S18" s="80"/>
      <c r="T18" s="80" t="s">
        <v>927</v>
      </c>
      <c r="U18" s="83" t="s">
        <v>1072</v>
      </c>
      <c r="V18" s="83" t="s">
        <v>1072</v>
      </c>
      <c r="W18" s="82">
        <v>43466.08263888889</v>
      </c>
      <c r="X18" s="83" t="s">
        <v>1468</v>
      </c>
      <c r="Y18" s="80"/>
      <c r="Z18" s="80"/>
      <c r="AA18" s="86" t="s">
        <v>1823</v>
      </c>
      <c r="AB18" s="80"/>
      <c r="AC18" s="80" t="b">
        <v>0</v>
      </c>
      <c r="AD18" s="80">
        <v>5</v>
      </c>
      <c r="AE18" s="86" t="s">
        <v>2052</v>
      </c>
      <c r="AF18" s="80" t="b">
        <v>0</v>
      </c>
      <c r="AG18" s="80" t="s">
        <v>2064</v>
      </c>
      <c r="AH18" s="80"/>
      <c r="AI18" s="86" t="s">
        <v>2052</v>
      </c>
      <c r="AJ18" s="80" t="b">
        <v>0</v>
      </c>
      <c r="AK18" s="80">
        <v>6</v>
      </c>
      <c r="AL18" s="86" t="s">
        <v>2052</v>
      </c>
      <c r="AM18" s="80" t="s">
        <v>2071</v>
      </c>
      <c r="AN18" s="80" t="b">
        <v>0</v>
      </c>
      <c r="AO18" s="86" t="s">
        <v>1823</v>
      </c>
      <c r="AP18" s="80" t="s">
        <v>2082</v>
      </c>
      <c r="AQ18" s="80">
        <v>0</v>
      </c>
      <c r="AR18" s="80">
        <v>0</v>
      </c>
      <c r="AS18" s="80"/>
      <c r="AT18" s="80"/>
      <c r="AU18" s="80"/>
      <c r="AV18" s="80"/>
      <c r="AW18" s="80"/>
      <c r="AX18" s="80"/>
      <c r="AY18" s="80"/>
      <c r="AZ18" s="80"/>
      <c r="BA18">
        <v>1</v>
      </c>
      <c r="BB18" s="79" t="str">
        <f>REPLACE(INDEX(GroupVertices[Group],MATCH(Edges[[#This Row],[Vertex 1]],GroupVertices[Vertex],0)),1,1,"")</f>
        <v>9</v>
      </c>
      <c r="BC18" s="79" t="str">
        <f>REPLACE(INDEX(GroupVertices[Group],MATCH(Edges[[#This Row],[Vertex 2]],GroupVertices[Vertex],0)),1,1,"")</f>
        <v>9</v>
      </c>
      <c r="BD18" s="48">
        <v>0</v>
      </c>
      <c r="BE18" s="49">
        <v>0</v>
      </c>
      <c r="BF18" s="48">
        <v>0</v>
      </c>
      <c r="BG18" s="49">
        <v>0</v>
      </c>
      <c r="BH18" s="48">
        <v>0</v>
      </c>
      <c r="BI18" s="49">
        <v>0</v>
      </c>
      <c r="BJ18" s="48">
        <v>27</v>
      </c>
      <c r="BK18" s="49">
        <v>100</v>
      </c>
      <c r="BL18" s="48">
        <v>27</v>
      </c>
    </row>
    <row r="19" spans="1:64" ht="15">
      <c r="A19" s="65" t="s">
        <v>332</v>
      </c>
      <c r="B19" s="83" t="s">
        <v>1077</v>
      </c>
      <c r="C19" s="66" t="s">
        <v>3439</v>
      </c>
      <c r="D19" s="67">
        <v>3</v>
      </c>
      <c r="E19" s="68" t="s">
        <v>132</v>
      </c>
      <c r="F19" s="69">
        <v>32</v>
      </c>
      <c r="G19" s="66"/>
      <c r="H19" s="70"/>
      <c r="I19" s="71"/>
      <c r="J19" s="71"/>
      <c r="K19" s="34" t="s">
        <v>65</v>
      </c>
      <c r="L19" s="78">
        <v>19</v>
      </c>
      <c r="M19" s="78"/>
      <c r="N19" s="73" t="s">
        <v>374</v>
      </c>
      <c r="O19" s="80" t="s">
        <v>461</v>
      </c>
      <c r="P19" s="82">
        <v>43466.34846064815</v>
      </c>
      <c r="Q19" s="80" t="s">
        <v>587</v>
      </c>
      <c r="R19" s="80"/>
      <c r="S19" s="80"/>
      <c r="T19" s="80" t="s">
        <v>923</v>
      </c>
      <c r="U19" s="83" t="s">
        <v>1077</v>
      </c>
      <c r="V19" s="83" t="s">
        <v>1077</v>
      </c>
      <c r="W19" s="82">
        <v>43466.34846064815</v>
      </c>
      <c r="X19" s="83" t="s">
        <v>1473</v>
      </c>
      <c r="Y19" s="80"/>
      <c r="Z19" s="80"/>
      <c r="AA19" s="86" t="s">
        <v>1828</v>
      </c>
      <c r="AB19" s="80"/>
      <c r="AC19" s="80" t="b">
        <v>0</v>
      </c>
      <c r="AD19" s="80">
        <v>9</v>
      </c>
      <c r="AE19" s="86" t="s">
        <v>2052</v>
      </c>
      <c r="AF19" s="80" t="b">
        <v>0</v>
      </c>
      <c r="AG19" s="80" t="s">
        <v>2064</v>
      </c>
      <c r="AH19" s="80"/>
      <c r="AI19" s="86" t="s">
        <v>2052</v>
      </c>
      <c r="AJ19" s="80" t="b">
        <v>0</v>
      </c>
      <c r="AK19" s="80">
        <v>6</v>
      </c>
      <c r="AL19" s="86" t="s">
        <v>2052</v>
      </c>
      <c r="AM19" s="80" t="s">
        <v>2071</v>
      </c>
      <c r="AN19" s="80" t="b">
        <v>0</v>
      </c>
      <c r="AO19" s="86" t="s">
        <v>1828</v>
      </c>
      <c r="AP19" s="80" t="s">
        <v>2082</v>
      </c>
      <c r="AQ19" s="80">
        <v>0</v>
      </c>
      <c r="AR19" s="80">
        <v>0</v>
      </c>
      <c r="AS19" s="80"/>
      <c r="AT19" s="80"/>
      <c r="AU19" s="80"/>
      <c r="AV19" s="80"/>
      <c r="AW19" s="80"/>
      <c r="AX19" s="80"/>
      <c r="AY19" s="80"/>
      <c r="AZ19" s="80"/>
      <c r="BA19">
        <v>1</v>
      </c>
      <c r="BB19" s="79" t="str">
        <f>REPLACE(INDEX(GroupVertices[Group],MATCH(Edges[[#This Row],[Vertex 1]],GroupVertices[Vertex],0)),1,1,"")</f>
        <v>1</v>
      </c>
      <c r="BC19" s="79" t="str">
        <f>REPLACE(INDEX(GroupVertices[Group],MATCH(Edges[[#This Row],[Vertex 2]],GroupVertices[Vertex],0)),1,1,"")</f>
        <v>1</v>
      </c>
      <c r="BD19" s="48">
        <v>0</v>
      </c>
      <c r="BE19" s="49">
        <v>0</v>
      </c>
      <c r="BF19" s="48">
        <v>0</v>
      </c>
      <c r="BG19" s="49">
        <v>0</v>
      </c>
      <c r="BH19" s="48">
        <v>0</v>
      </c>
      <c r="BI19" s="49">
        <v>0</v>
      </c>
      <c r="BJ19" s="48">
        <v>28</v>
      </c>
      <c r="BK19" s="49">
        <v>100</v>
      </c>
      <c r="BL19" s="48">
        <v>28</v>
      </c>
    </row>
    <row r="20" spans="1:64" ht="15">
      <c r="A20" s="65" t="s">
        <v>302</v>
      </c>
      <c r="B20" s="83" t="s">
        <v>1130</v>
      </c>
      <c r="C20" s="66" t="s">
        <v>3439</v>
      </c>
      <c r="D20" s="67">
        <v>3</v>
      </c>
      <c r="E20" s="68" t="s">
        <v>132</v>
      </c>
      <c r="F20" s="69">
        <v>32</v>
      </c>
      <c r="G20" s="66"/>
      <c r="H20" s="70"/>
      <c r="I20" s="71"/>
      <c r="J20" s="71"/>
      <c r="K20" s="34" t="s">
        <v>65</v>
      </c>
      <c r="L20" s="78">
        <v>20</v>
      </c>
      <c r="M20" s="78"/>
      <c r="N20" s="73" t="s">
        <v>374</v>
      </c>
      <c r="O20" s="80" t="s">
        <v>461</v>
      </c>
      <c r="P20" s="82">
        <v>43481.028344907405</v>
      </c>
      <c r="Q20" s="80" t="s">
        <v>640</v>
      </c>
      <c r="R20" s="80"/>
      <c r="S20" s="80"/>
      <c r="T20" s="80" t="s">
        <v>923</v>
      </c>
      <c r="U20" s="83" t="s">
        <v>1130</v>
      </c>
      <c r="V20" s="83" t="s">
        <v>1130</v>
      </c>
      <c r="W20" s="82">
        <v>43481.028344907405</v>
      </c>
      <c r="X20" s="83" t="s">
        <v>1526</v>
      </c>
      <c r="Y20" s="80"/>
      <c r="Z20" s="80"/>
      <c r="AA20" s="86" t="s">
        <v>1882</v>
      </c>
      <c r="AB20" s="80"/>
      <c r="AC20" s="80" t="b">
        <v>0</v>
      </c>
      <c r="AD20" s="80">
        <v>9</v>
      </c>
      <c r="AE20" s="86" t="s">
        <v>2052</v>
      </c>
      <c r="AF20" s="80" t="b">
        <v>0</v>
      </c>
      <c r="AG20" s="80" t="s">
        <v>2064</v>
      </c>
      <c r="AH20" s="80"/>
      <c r="AI20" s="86" t="s">
        <v>2052</v>
      </c>
      <c r="AJ20" s="80" t="b">
        <v>0</v>
      </c>
      <c r="AK20" s="80">
        <v>12</v>
      </c>
      <c r="AL20" s="86" t="s">
        <v>2052</v>
      </c>
      <c r="AM20" s="80" t="s">
        <v>2071</v>
      </c>
      <c r="AN20" s="80" t="b">
        <v>0</v>
      </c>
      <c r="AO20" s="86" t="s">
        <v>1882</v>
      </c>
      <c r="AP20" s="80" t="s">
        <v>2082</v>
      </c>
      <c r="AQ20" s="80">
        <v>0</v>
      </c>
      <c r="AR20" s="80">
        <v>0</v>
      </c>
      <c r="AS20" s="80"/>
      <c r="AT20" s="80"/>
      <c r="AU20" s="80"/>
      <c r="AV20" s="80"/>
      <c r="AW20" s="80"/>
      <c r="AX20" s="80"/>
      <c r="AY20" s="80"/>
      <c r="AZ20" s="80"/>
      <c r="BA20">
        <v>1</v>
      </c>
      <c r="BB20" s="79" t="str">
        <f>REPLACE(INDEX(GroupVertices[Group],MATCH(Edges[[#This Row],[Vertex 1]],GroupVertices[Vertex],0)),1,1,"")</f>
        <v>10</v>
      </c>
      <c r="BC20" s="79" t="str">
        <f>REPLACE(INDEX(GroupVertices[Group],MATCH(Edges[[#This Row],[Vertex 2]],GroupVertices[Vertex],0)),1,1,"")</f>
        <v>10</v>
      </c>
      <c r="BD20" s="48">
        <v>0</v>
      </c>
      <c r="BE20" s="49">
        <v>0</v>
      </c>
      <c r="BF20" s="48">
        <v>0</v>
      </c>
      <c r="BG20" s="49">
        <v>0</v>
      </c>
      <c r="BH20" s="48">
        <v>0</v>
      </c>
      <c r="BI20" s="49">
        <v>0</v>
      </c>
      <c r="BJ20" s="48">
        <v>28</v>
      </c>
      <c r="BK20" s="49">
        <v>100</v>
      </c>
      <c r="BL20" s="48">
        <v>28</v>
      </c>
    </row>
    <row r="21" spans="1:64" ht="15">
      <c r="A21" s="65" t="s">
        <v>332</v>
      </c>
      <c r="B21" s="83" t="s">
        <v>1084</v>
      </c>
      <c r="C21" s="66" t="s">
        <v>3439</v>
      </c>
      <c r="D21" s="67">
        <v>3</v>
      </c>
      <c r="E21" s="68" t="s">
        <v>132</v>
      </c>
      <c r="F21" s="69">
        <v>32</v>
      </c>
      <c r="G21" s="66"/>
      <c r="H21" s="70"/>
      <c r="I21" s="71"/>
      <c r="J21" s="71"/>
      <c r="K21" s="34" t="s">
        <v>65</v>
      </c>
      <c r="L21" s="78">
        <v>21</v>
      </c>
      <c r="M21" s="78"/>
      <c r="N21" s="73" t="s">
        <v>334</v>
      </c>
      <c r="O21" s="80" t="s">
        <v>461</v>
      </c>
      <c r="P21" s="82">
        <v>43479.101631944446</v>
      </c>
      <c r="Q21" s="80" t="s">
        <v>594</v>
      </c>
      <c r="R21" s="80"/>
      <c r="S21" s="80"/>
      <c r="T21" s="80" t="s">
        <v>947</v>
      </c>
      <c r="U21" s="83" t="s">
        <v>1084</v>
      </c>
      <c r="V21" s="83" t="s">
        <v>1084</v>
      </c>
      <c r="W21" s="82">
        <v>43479.101631944446</v>
      </c>
      <c r="X21" s="83" t="s">
        <v>1480</v>
      </c>
      <c r="Y21" s="80"/>
      <c r="Z21" s="80"/>
      <c r="AA21" s="86" t="s">
        <v>1835</v>
      </c>
      <c r="AB21" s="80"/>
      <c r="AC21" s="80" t="b">
        <v>0</v>
      </c>
      <c r="AD21" s="80">
        <v>6</v>
      </c>
      <c r="AE21" s="86" t="s">
        <v>2052</v>
      </c>
      <c r="AF21" s="80" t="b">
        <v>0</v>
      </c>
      <c r="AG21" s="80" t="s">
        <v>2064</v>
      </c>
      <c r="AH21" s="80"/>
      <c r="AI21" s="86" t="s">
        <v>2052</v>
      </c>
      <c r="AJ21" s="80" t="b">
        <v>0</v>
      </c>
      <c r="AK21" s="80">
        <v>10</v>
      </c>
      <c r="AL21" s="86" t="s">
        <v>2052</v>
      </c>
      <c r="AM21" s="80" t="s">
        <v>2071</v>
      </c>
      <c r="AN21" s="80" t="b">
        <v>0</v>
      </c>
      <c r="AO21" s="86" t="s">
        <v>1835</v>
      </c>
      <c r="AP21" s="80" t="s">
        <v>2082</v>
      </c>
      <c r="AQ21" s="80">
        <v>0</v>
      </c>
      <c r="AR21" s="80">
        <v>0</v>
      </c>
      <c r="AS21" s="80"/>
      <c r="AT21" s="80"/>
      <c r="AU21" s="80"/>
      <c r="AV21" s="80"/>
      <c r="AW21" s="80"/>
      <c r="AX21" s="80"/>
      <c r="AY21" s="80"/>
      <c r="AZ21" s="80"/>
      <c r="BA21">
        <v>1</v>
      </c>
      <c r="BB21" s="79" t="str">
        <f>REPLACE(INDEX(GroupVertices[Group],MATCH(Edges[[#This Row],[Vertex 1]],GroupVertices[Vertex],0)),1,1,"")</f>
        <v>1</v>
      </c>
      <c r="BC21" s="79" t="str">
        <f>REPLACE(INDEX(GroupVertices[Group],MATCH(Edges[[#This Row],[Vertex 2]],GroupVertices[Vertex],0)),1,1,"")</f>
        <v>1</v>
      </c>
      <c r="BD21" s="48">
        <v>0</v>
      </c>
      <c r="BE21" s="49">
        <v>0</v>
      </c>
      <c r="BF21" s="48">
        <v>0</v>
      </c>
      <c r="BG21" s="49">
        <v>0</v>
      </c>
      <c r="BH21" s="48">
        <v>0</v>
      </c>
      <c r="BI21" s="49">
        <v>0</v>
      </c>
      <c r="BJ21" s="48">
        <v>23</v>
      </c>
      <c r="BK21" s="49">
        <v>100</v>
      </c>
      <c r="BL21" s="48">
        <v>23</v>
      </c>
    </row>
    <row r="22" spans="1:64" ht="15">
      <c r="A22" s="65" t="s">
        <v>296</v>
      </c>
      <c r="B22" s="83" t="s">
        <v>995</v>
      </c>
      <c r="C22" s="66" t="s">
        <v>3439</v>
      </c>
      <c r="D22" s="67">
        <v>3</v>
      </c>
      <c r="E22" s="68" t="s">
        <v>132</v>
      </c>
      <c r="F22" s="69">
        <v>32</v>
      </c>
      <c r="G22" s="66"/>
      <c r="H22" s="70"/>
      <c r="I22" s="71"/>
      <c r="J22" s="71"/>
      <c r="K22" s="34" t="s">
        <v>65</v>
      </c>
      <c r="L22" s="78">
        <v>22</v>
      </c>
      <c r="M22" s="78"/>
      <c r="N22" s="73" t="s">
        <v>416</v>
      </c>
      <c r="O22" s="80" t="s">
        <v>461</v>
      </c>
      <c r="P22" s="82">
        <v>43479.339895833335</v>
      </c>
      <c r="Q22" s="80" t="s">
        <v>500</v>
      </c>
      <c r="R22" s="80" t="s">
        <v>836</v>
      </c>
      <c r="S22" s="80" t="s">
        <v>864</v>
      </c>
      <c r="T22" s="80" t="s">
        <v>913</v>
      </c>
      <c r="U22" s="83" t="s">
        <v>995</v>
      </c>
      <c r="V22" s="83" t="s">
        <v>995</v>
      </c>
      <c r="W22" s="82">
        <v>43479.339895833335</v>
      </c>
      <c r="X22" s="83" t="s">
        <v>1381</v>
      </c>
      <c r="Y22" s="80"/>
      <c r="Z22" s="80"/>
      <c r="AA22" s="86" t="s">
        <v>1731</v>
      </c>
      <c r="AB22" s="80"/>
      <c r="AC22" s="80" t="b">
        <v>0</v>
      </c>
      <c r="AD22" s="80">
        <v>10</v>
      </c>
      <c r="AE22" s="86" t="s">
        <v>2060</v>
      </c>
      <c r="AF22" s="80" t="b">
        <v>0</v>
      </c>
      <c r="AG22" s="80" t="s">
        <v>2064</v>
      </c>
      <c r="AH22" s="80"/>
      <c r="AI22" s="86" t="s">
        <v>2052</v>
      </c>
      <c r="AJ22" s="80" t="b">
        <v>0</v>
      </c>
      <c r="AK22" s="80">
        <v>9</v>
      </c>
      <c r="AL22" s="86" t="s">
        <v>2052</v>
      </c>
      <c r="AM22" s="80" t="s">
        <v>2071</v>
      </c>
      <c r="AN22" s="80" t="b">
        <v>0</v>
      </c>
      <c r="AO22" s="86" t="s">
        <v>1731</v>
      </c>
      <c r="AP22" s="80" t="s">
        <v>2082</v>
      </c>
      <c r="AQ22" s="80">
        <v>0</v>
      </c>
      <c r="AR22" s="80">
        <v>0</v>
      </c>
      <c r="AS22" s="80"/>
      <c r="AT22" s="80"/>
      <c r="AU22" s="80"/>
      <c r="AV22" s="80"/>
      <c r="AW22" s="80"/>
      <c r="AX22" s="80"/>
      <c r="AY22" s="80"/>
      <c r="AZ22" s="80"/>
      <c r="BA22">
        <v>1</v>
      </c>
      <c r="BB22" s="79" t="str">
        <f>REPLACE(INDEX(GroupVertices[Group],MATCH(Edges[[#This Row],[Vertex 1]],GroupVertices[Vertex],0)),1,1,"")</f>
        <v>23</v>
      </c>
      <c r="BC22" s="79" t="str">
        <f>REPLACE(INDEX(GroupVertices[Group],MATCH(Edges[[#This Row],[Vertex 2]],GroupVertices[Vertex],0)),1,1,"")</f>
        <v>23</v>
      </c>
      <c r="BD22" s="48">
        <v>0</v>
      </c>
      <c r="BE22" s="49">
        <v>0</v>
      </c>
      <c r="BF22" s="48">
        <v>0</v>
      </c>
      <c r="BG22" s="49">
        <v>0</v>
      </c>
      <c r="BH22" s="48">
        <v>0</v>
      </c>
      <c r="BI22" s="49">
        <v>0</v>
      </c>
      <c r="BJ22" s="48">
        <v>25</v>
      </c>
      <c r="BK22" s="49">
        <v>100</v>
      </c>
      <c r="BL22" s="48">
        <v>25</v>
      </c>
    </row>
    <row r="23" spans="1:64" ht="15">
      <c r="A23" s="65" t="s">
        <v>301</v>
      </c>
      <c r="B23" s="83" t="s">
        <v>1105</v>
      </c>
      <c r="C23" s="66" t="s">
        <v>3439</v>
      </c>
      <c r="D23" s="67">
        <v>3</v>
      </c>
      <c r="E23" s="68" t="s">
        <v>132</v>
      </c>
      <c r="F23" s="69">
        <v>32</v>
      </c>
      <c r="G23" s="66"/>
      <c r="H23" s="70"/>
      <c r="I23" s="71"/>
      <c r="J23" s="71"/>
      <c r="K23" s="34" t="s">
        <v>65</v>
      </c>
      <c r="L23" s="78">
        <v>23</v>
      </c>
      <c r="M23" s="78"/>
      <c r="N23" s="73" t="s">
        <v>374</v>
      </c>
      <c r="O23" s="80" t="s">
        <v>461</v>
      </c>
      <c r="P23" s="82">
        <v>43479.592361111114</v>
      </c>
      <c r="Q23" s="80" t="s">
        <v>615</v>
      </c>
      <c r="R23" s="80"/>
      <c r="S23" s="80"/>
      <c r="T23" s="80" t="s">
        <v>923</v>
      </c>
      <c r="U23" s="83" t="s">
        <v>1105</v>
      </c>
      <c r="V23" s="83" t="s">
        <v>1105</v>
      </c>
      <c r="W23" s="82">
        <v>43479.592361111114</v>
      </c>
      <c r="X23" s="83" t="s">
        <v>1501</v>
      </c>
      <c r="Y23" s="80"/>
      <c r="Z23" s="80"/>
      <c r="AA23" s="86" t="s">
        <v>1857</v>
      </c>
      <c r="AB23" s="80"/>
      <c r="AC23" s="80" t="b">
        <v>0</v>
      </c>
      <c r="AD23" s="80">
        <v>5</v>
      </c>
      <c r="AE23" s="86" t="s">
        <v>2052</v>
      </c>
      <c r="AF23" s="80" t="b">
        <v>0</v>
      </c>
      <c r="AG23" s="80" t="s">
        <v>2064</v>
      </c>
      <c r="AH23" s="80"/>
      <c r="AI23" s="86" t="s">
        <v>2052</v>
      </c>
      <c r="AJ23" s="80" t="b">
        <v>0</v>
      </c>
      <c r="AK23" s="80">
        <v>4</v>
      </c>
      <c r="AL23" s="86" t="s">
        <v>2052</v>
      </c>
      <c r="AM23" s="80" t="s">
        <v>2071</v>
      </c>
      <c r="AN23" s="80" t="b">
        <v>0</v>
      </c>
      <c r="AO23" s="86" t="s">
        <v>1857</v>
      </c>
      <c r="AP23" s="80" t="s">
        <v>2082</v>
      </c>
      <c r="AQ23" s="80">
        <v>0</v>
      </c>
      <c r="AR23" s="80">
        <v>0</v>
      </c>
      <c r="AS23" s="80"/>
      <c r="AT23" s="80"/>
      <c r="AU23" s="80"/>
      <c r="AV23" s="80"/>
      <c r="AW23" s="80"/>
      <c r="AX23" s="80"/>
      <c r="AY23" s="80"/>
      <c r="AZ23" s="80"/>
      <c r="BA23">
        <v>1</v>
      </c>
      <c r="BB23" s="79" t="str">
        <f>REPLACE(INDEX(GroupVertices[Group],MATCH(Edges[[#This Row],[Vertex 1]],GroupVertices[Vertex],0)),1,1,"")</f>
        <v>11</v>
      </c>
      <c r="BC23" s="79" t="str">
        <f>REPLACE(INDEX(GroupVertices[Group],MATCH(Edges[[#This Row],[Vertex 2]],GroupVertices[Vertex],0)),1,1,"")</f>
        <v>11</v>
      </c>
      <c r="BD23" s="48">
        <v>0</v>
      </c>
      <c r="BE23" s="49">
        <v>0</v>
      </c>
      <c r="BF23" s="48">
        <v>0</v>
      </c>
      <c r="BG23" s="49">
        <v>0</v>
      </c>
      <c r="BH23" s="48">
        <v>0</v>
      </c>
      <c r="BI23" s="49">
        <v>0</v>
      </c>
      <c r="BJ23" s="48">
        <v>28</v>
      </c>
      <c r="BK23" s="49">
        <v>100</v>
      </c>
      <c r="BL23" s="48">
        <v>28</v>
      </c>
    </row>
    <row r="24" spans="1:64" ht="15">
      <c r="A24" s="65" t="s">
        <v>320</v>
      </c>
      <c r="B24" s="83" t="s">
        <v>978</v>
      </c>
      <c r="C24" s="66" t="s">
        <v>3439</v>
      </c>
      <c r="D24" s="67">
        <v>3</v>
      </c>
      <c r="E24" s="68" t="s">
        <v>132</v>
      </c>
      <c r="F24" s="69">
        <v>32</v>
      </c>
      <c r="G24" s="66"/>
      <c r="H24" s="70"/>
      <c r="I24" s="71"/>
      <c r="J24" s="71"/>
      <c r="K24" s="34" t="s">
        <v>65</v>
      </c>
      <c r="L24" s="78">
        <v>24</v>
      </c>
      <c r="M24" s="78"/>
      <c r="N24" s="73" t="s">
        <v>392</v>
      </c>
      <c r="O24" s="80" t="s">
        <v>461</v>
      </c>
      <c r="P24" s="82">
        <v>43480.02888888889</v>
      </c>
      <c r="Q24" s="80" t="s">
        <v>525</v>
      </c>
      <c r="R24" s="80"/>
      <c r="S24" s="80"/>
      <c r="T24" s="80"/>
      <c r="U24" s="83" t="s">
        <v>978</v>
      </c>
      <c r="V24" s="83" t="s">
        <v>978</v>
      </c>
      <c r="W24" s="82">
        <v>43480.02888888889</v>
      </c>
      <c r="X24" s="83" t="s">
        <v>1406</v>
      </c>
      <c r="Y24" s="80"/>
      <c r="Z24" s="80"/>
      <c r="AA24" s="86" t="s">
        <v>1756</v>
      </c>
      <c r="AB24" s="86" t="s">
        <v>2050</v>
      </c>
      <c r="AC24" s="80" t="b">
        <v>0</v>
      </c>
      <c r="AD24" s="80">
        <v>2</v>
      </c>
      <c r="AE24" s="86" t="s">
        <v>2061</v>
      </c>
      <c r="AF24" s="80" t="b">
        <v>0</v>
      </c>
      <c r="AG24" s="80" t="s">
        <v>2064</v>
      </c>
      <c r="AH24" s="80"/>
      <c r="AI24" s="86" t="s">
        <v>2052</v>
      </c>
      <c r="AJ24" s="80" t="b">
        <v>0</v>
      </c>
      <c r="AK24" s="80">
        <v>1</v>
      </c>
      <c r="AL24" s="86" t="s">
        <v>2052</v>
      </c>
      <c r="AM24" s="80" t="s">
        <v>2071</v>
      </c>
      <c r="AN24" s="80" t="b">
        <v>0</v>
      </c>
      <c r="AO24" s="86" t="s">
        <v>2050</v>
      </c>
      <c r="AP24" s="80" t="s">
        <v>2082</v>
      </c>
      <c r="AQ24" s="80">
        <v>0</v>
      </c>
      <c r="AR24" s="80">
        <v>0</v>
      </c>
      <c r="AS24" s="80"/>
      <c r="AT24" s="80"/>
      <c r="AU24" s="80"/>
      <c r="AV24" s="80"/>
      <c r="AW24" s="80"/>
      <c r="AX24" s="80"/>
      <c r="AY24" s="80"/>
      <c r="AZ24" s="80"/>
      <c r="BA24">
        <v>1</v>
      </c>
      <c r="BB24" s="79" t="str">
        <f>REPLACE(INDEX(GroupVertices[Group],MATCH(Edges[[#This Row],[Vertex 1]],GroupVertices[Vertex],0)),1,1,"")</f>
        <v>15</v>
      </c>
      <c r="BC24" s="79" t="str">
        <f>REPLACE(INDEX(GroupVertices[Group],MATCH(Edges[[#This Row],[Vertex 2]],GroupVertices[Vertex],0)),1,1,"")</f>
        <v>15</v>
      </c>
      <c r="BD24" s="48">
        <v>0</v>
      </c>
      <c r="BE24" s="49">
        <v>0</v>
      </c>
      <c r="BF24" s="48">
        <v>0</v>
      </c>
      <c r="BG24" s="49">
        <v>0</v>
      </c>
      <c r="BH24" s="48">
        <v>0</v>
      </c>
      <c r="BI24" s="49">
        <v>0</v>
      </c>
      <c r="BJ24" s="48">
        <v>8</v>
      </c>
      <c r="BK24" s="49">
        <v>100</v>
      </c>
      <c r="BL24" s="48">
        <v>8</v>
      </c>
    </row>
    <row r="25" spans="1:64" ht="15">
      <c r="A25" s="65" t="s">
        <v>263</v>
      </c>
      <c r="B25" s="83" t="s">
        <v>978</v>
      </c>
      <c r="C25" s="66" t="s">
        <v>3439</v>
      </c>
      <c r="D25" s="67">
        <v>3</v>
      </c>
      <c r="E25" s="68" t="s">
        <v>132</v>
      </c>
      <c r="F25" s="69">
        <v>32</v>
      </c>
      <c r="G25" s="66"/>
      <c r="H25" s="70"/>
      <c r="I25" s="71"/>
      <c r="J25" s="71"/>
      <c r="K25" s="34" t="s">
        <v>65</v>
      </c>
      <c r="L25" s="78">
        <v>25</v>
      </c>
      <c r="M25" s="78"/>
      <c r="N25" s="73" t="s">
        <v>392</v>
      </c>
      <c r="O25" s="80" t="s">
        <v>461</v>
      </c>
      <c r="P25" s="82">
        <v>43492.96261574074</v>
      </c>
      <c r="Q25" s="80" t="s">
        <v>480</v>
      </c>
      <c r="R25" s="80"/>
      <c r="S25" s="80"/>
      <c r="T25" s="80"/>
      <c r="U25" s="83" t="s">
        <v>978</v>
      </c>
      <c r="V25" s="83" t="s">
        <v>978</v>
      </c>
      <c r="W25" s="82">
        <v>43492.96261574074</v>
      </c>
      <c r="X25" s="83" t="s">
        <v>1361</v>
      </c>
      <c r="Y25" s="80"/>
      <c r="Z25" s="80"/>
      <c r="AA25" s="86" t="s">
        <v>1711</v>
      </c>
      <c r="AB25" s="80"/>
      <c r="AC25" s="80" t="b">
        <v>0</v>
      </c>
      <c r="AD25" s="80">
        <v>0</v>
      </c>
      <c r="AE25" s="86" t="s">
        <v>2052</v>
      </c>
      <c r="AF25" s="80" t="b">
        <v>0</v>
      </c>
      <c r="AG25" s="80" t="s">
        <v>2064</v>
      </c>
      <c r="AH25" s="80"/>
      <c r="AI25" s="86" t="s">
        <v>2052</v>
      </c>
      <c r="AJ25" s="80" t="b">
        <v>0</v>
      </c>
      <c r="AK25" s="80">
        <v>0</v>
      </c>
      <c r="AL25" s="86" t="s">
        <v>1756</v>
      </c>
      <c r="AM25" s="80" t="s">
        <v>2071</v>
      </c>
      <c r="AN25" s="80" t="b">
        <v>0</v>
      </c>
      <c r="AO25" s="86" t="s">
        <v>1756</v>
      </c>
      <c r="AP25" s="80" t="s">
        <v>207</v>
      </c>
      <c r="AQ25" s="80">
        <v>0</v>
      </c>
      <c r="AR25" s="80">
        <v>0</v>
      </c>
      <c r="AS25" s="80"/>
      <c r="AT25" s="80"/>
      <c r="AU25" s="80"/>
      <c r="AV25" s="80"/>
      <c r="AW25" s="80"/>
      <c r="AX25" s="80"/>
      <c r="AY25" s="80"/>
      <c r="AZ25" s="80"/>
      <c r="BA25">
        <v>1</v>
      </c>
      <c r="BB25" s="79" t="str">
        <f>REPLACE(INDEX(GroupVertices[Group],MATCH(Edges[[#This Row],[Vertex 1]],GroupVertices[Vertex],0)),1,1,"")</f>
        <v>15</v>
      </c>
      <c r="BC25" s="79" t="str">
        <f>REPLACE(INDEX(GroupVertices[Group],MATCH(Edges[[#This Row],[Vertex 2]],GroupVertices[Vertex],0)),1,1,"")</f>
        <v>15</v>
      </c>
      <c r="BD25" s="48">
        <v>0</v>
      </c>
      <c r="BE25" s="49">
        <v>0</v>
      </c>
      <c r="BF25" s="48">
        <v>0</v>
      </c>
      <c r="BG25" s="49">
        <v>0</v>
      </c>
      <c r="BH25" s="48">
        <v>0</v>
      </c>
      <c r="BI25" s="49">
        <v>0</v>
      </c>
      <c r="BJ25" s="48">
        <v>10</v>
      </c>
      <c r="BK25" s="49">
        <v>100</v>
      </c>
      <c r="BL25" s="48">
        <v>10</v>
      </c>
    </row>
    <row r="26" spans="1:64" ht="15">
      <c r="A26" s="65" t="s">
        <v>345</v>
      </c>
      <c r="B26" s="83" t="s">
        <v>1063</v>
      </c>
      <c r="C26" s="66" t="s">
        <v>3439</v>
      </c>
      <c r="D26" s="67">
        <v>3</v>
      </c>
      <c r="E26" s="68" t="s">
        <v>132</v>
      </c>
      <c r="F26" s="69">
        <v>32</v>
      </c>
      <c r="G26" s="66"/>
      <c r="H26" s="70"/>
      <c r="I26" s="71"/>
      <c r="J26" s="71"/>
      <c r="K26" s="34" t="s">
        <v>65</v>
      </c>
      <c r="L26" s="78">
        <v>26</v>
      </c>
      <c r="M26" s="78"/>
      <c r="N26" s="73" t="s">
        <v>273</v>
      </c>
      <c r="O26" s="80" t="s">
        <v>461</v>
      </c>
      <c r="P26" s="82">
        <v>43480.611712962964</v>
      </c>
      <c r="Q26" s="80" t="s">
        <v>573</v>
      </c>
      <c r="R26" s="80"/>
      <c r="S26" s="80"/>
      <c r="T26" s="80" t="s">
        <v>880</v>
      </c>
      <c r="U26" s="83" t="s">
        <v>1063</v>
      </c>
      <c r="V26" s="83" t="s">
        <v>1063</v>
      </c>
      <c r="W26" s="82">
        <v>43480.611712962964</v>
      </c>
      <c r="X26" s="83" t="s">
        <v>1459</v>
      </c>
      <c r="Y26" s="80"/>
      <c r="Z26" s="80"/>
      <c r="AA26" s="86" t="s">
        <v>1814</v>
      </c>
      <c r="AB26" s="80"/>
      <c r="AC26" s="80" t="b">
        <v>0</v>
      </c>
      <c r="AD26" s="80">
        <v>12</v>
      </c>
      <c r="AE26" s="86" t="s">
        <v>2052</v>
      </c>
      <c r="AF26" s="80" t="b">
        <v>0</v>
      </c>
      <c r="AG26" s="80" t="s">
        <v>2064</v>
      </c>
      <c r="AH26" s="80"/>
      <c r="AI26" s="86" t="s">
        <v>2052</v>
      </c>
      <c r="AJ26" s="80" t="b">
        <v>0</v>
      </c>
      <c r="AK26" s="80">
        <v>9</v>
      </c>
      <c r="AL26" s="86" t="s">
        <v>2052</v>
      </c>
      <c r="AM26" s="80" t="s">
        <v>2071</v>
      </c>
      <c r="AN26" s="80" t="b">
        <v>0</v>
      </c>
      <c r="AO26" s="86" t="s">
        <v>1814</v>
      </c>
      <c r="AP26" s="80" t="s">
        <v>2082</v>
      </c>
      <c r="AQ26" s="80">
        <v>0</v>
      </c>
      <c r="AR26" s="80">
        <v>0</v>
      </c>
      <c r="AS26" s="80"/>
      <c r="AT26" s="80"/>
      <c r="AU26" s="80"/>
      <c r="AV26" s="80"/>
      <c r="AW26" s="80"/>
      <c r="AX26" s="80"/>
      <c r="AY26" s="80"/>
      <c r="AZ26" s="80"/>
      <c r="BA26">
        <v>1</v>
      </c>
      <c r="BB26" s="79" t="str">
        <f>REPLACE(INDEX(GroupVertices[Group],MATCH(Edges[[#This Row],[Vertex 1]],GroupVertices[Vertex],0)),1,1,"")</f>
        <v>16</v>
      </c>
      <c r="BC26" s="79" t="str">
        <f>REPLACE(INDEX(GroupVertices[Group],MATCH(Edges[[#This Row],[Vertex 2]],GroupVertices[Vertex],0)),1,1,"")</f>
        <v>16</v>
      </c>
      <c r="BD26" s="48">
        <v>0</v>
      </c>
      <c r="BE26" s="49">
        <v>0</v>
      </c>
      <c r="BF26" s="48">
        <v>0</v>
      </c>
      <c r="BG26" s="49">
        <v>0</v>
      </c>
      <c r="BH26" s="48">
        <v>0</v>
      </c>
      <c r="BI26" s="49">
        <v>0</v>
      </c>
      <c r="BJ26" s="48">
        <v>29</v>
      </c>
      <c r="BK26" s="49">
        <v>100</v>
      </c>
      <c r="BL26" s="48">
        <v>29</v>
      </c>
    </row>
    <row r="27" spans="1:64" ht="15">
      <c r="A27" s="65" t="s">
        <v>332</v>
      </c>
      <c r="B27" s="83" t="s">
        <v>1085</v>
      </c>
      <c r="C27" s="66" t="s">
        <v>3439</v>
      </c>
      <c r="D27" s="67">
        <v>3</v>
      </c>
      <c r="E27" s="68" t="s">
        <v>132</v>
      </c>
      <c r="F27" s="69">
        <v>32</v>
      </c>
      <c r="G27" s="66"/>
      <c r="H27" s="70"/>
      <c r="I27" s="71"/>
      <c r="J27" s="71"/>
      <c r="K27" s="34" t="s">
        <v>65</v>
      </c>
      <c r="L27" s="78">
        <v>27</v>
      </c>
      <c r="M27" s="78"/>
      <c r="N27" s="73" t="s">
        <v>374</v>
      </c>
      <c r="O27" s="80" t="s">
        <v>461</v>
      </c>
      <c r="P27" s="82">
        <v>43474.336851851855</v>
      </c>
      <c r="Q27" s="80" t="s">
        <v>595</v>
      </c>
      <c r="R27" s="80"/>
      <c r="S27" s="80"/>
      <c r="T27" s="80" t="s">
        <v>923</v>
      </c>
      <c r="U27" s="83" t="s">
        <v>1085</v>
      </c>
      <c r="V27" s="83" t="s">
        <v>1085</v>
      </c>
      <c r="W27" s="82">
        <v>43474.336851851855</v>
      </c>
      <c r="X27" s="83" t="s">
        <v>1481</v>
      </c>
      <c r="Y27" s="80"/>
      <c r="Z27" s="80"/>
      <c r="AA27" s="86" t="s">
        <v>1836</v>
      </c>
      <c r="AB27" s="80"/>
      <c r="AC27" s="80" t="b">
        <v>0</v>
      </c>
      <c r="AD27" s="80">
        <v>7</v>
      </c>
      <c r="AE27" s="86" t="s">
        <v>2052</v>
      </c>
      <c r="AF27" s="80" t="b">
        <v>0</v>
      </c>
      <c r="AG27" s="80" t="s">
        <v>2064</v>
      </c>
      <c r="AH27" s="80"/>
      <c r="AI27" s="86" t="s">
        <v>2052</v>
      </c>
      <c r="AJ27" s="80" t="b">
        <v>0</v>
      </c>
      <c r="AK27" s="80">
        <v>9</v>
      </c>
      <c r="AL27" s="86" t="s">
        <v>2052</v>
      </c>
      <c r="AM27" s="80" t="s">
        <v>2071</v>
      </c>
      <c r="AN27" s="80" t="b">
        <v>0</v>
      </c>
      <c r="AO27" s="86" t="s">
        <v>1836</v>
      </c>
      <c r="AP27" s="80" t="s">
        <v>2082</v>
      </c>
      <c r="AQ27" s="80">
        <v>0</v>
      </c>
      <c r="AR27" s="80">
        <v>0</v>
      </c>
      <c r="AS27" s="80"/>
      <c r="AT27" s="80"/>
      <c r="AU27" s="80"/>
      <c r="AV27" s="80"/>
      <c r="AW27" s="80"/>
      <c r="AX27" s="80"/>
      <c r="AY27" s="80"/>
      <c r="AZ27" s="80"/>
      <c r="BA27">
        <v>1</v>
      </c>
      <c r="BB27" s="79" t="str">
        <f>REPLACE(INDEX(GroupVertices[Group],MATCH(Edges[[#This Row],[Vertex 1]],GroupVertices[Vertex],0)),1,1,"")</f>
        <v>1</v>
      </c>
      <c r="BC27" s="79" t="str">
        <f>REPLACE(INDEX(GroupVertices[Group],MATCH(Edges[[#This Row],[Vertex 2]],GroupVertices[Vertex],0)),1,1,"")</f>
        <v>1</v>
      </c>
      <c r="BD27" s="48">
        <v>0</v>
      </c>
      <c r="BE27" s="49">
        <v>0</v>
      </c>
      <c r="BF27" s="48">
        <v>0</v>
      </c>
      <c r="BG27" s="49">
        <v>0</v>
      </c>
      <c r="BH27" s="48">
        <v>0</v>
      </c>
      <c r="BI27" s="49">
        <v>0</v>
      </c>
      <c r="BJ27" s="48">
        <v>28</v>
      </c>
      <c r="BK27" s="49">
        <v>100</v>
      </c>
      <c r="BL27" s="48">
        <v>28</v>
      </c>
    </row>
    <row r="28" spans="1:64" ht="15">
      <c r="A28" s="65" t="s">
        <v>332</v>
      </c>
      <c r="B28" s="83" t="s">
        <v>1083</v>
      </c>
      <c r="C28" s="66" t="s">
        <v>3439</v>
      </c>
      <c r="D28" s="67">
        <v>3</v>
      </c>
      <c r="E28" s="68" t="s">
        <v>132</v>
      </c>
      <c r="F28" s="69">
        <v>32</v>
      </c>
      <c r="G28" s="66"/>
      <c r="H28" s="70"/>
      <c r="I28" s="71"/>
      <c r="J28" s="71"/>
      <c r="K28" s="34" t="s">
        <v>65</v>
      </c>
      <c r="L28" s="78">
        <v>28</v>
      </c>
      <c r="M28" s="78"/>
      <c r="N28" s="73" t="s">
        <v>374</v>
      </c>
      <c r="O28" s="80" t="s">
        <v>461</v>
      </c>
      <c r="P28" s="82">
        <v>43474.466886574075</v>
      </c>
      <c r="Q28" s="80" t="s">
        <v>593</v>
      </c>
      <c r="R28" s="80"/>
      <c r="S28" s="80"/>
      <c r="T28" s="80" t="s">
        <v>923</v>
      </c>
      <c r="U28" s="83" t="s">
        <v>1083</v>
      </c>
      <c r="V28" s="83" t="s">
        <v>1083</v>
      </c>
      <c r="W28" s="82">
        <v>43474.466886574075</v>
      </c>
      <c r="X28" s="83" t="s">
        <v>1479</v>
      </c>
      <c r="Y28" s="80"/>
      <c r="Z28" s="80"/>
      <c r="AA28" s="86" t="s">
        <v>1834</v>
      </c>
      <c r="AB28" s="80"/>
      <c r="AC28" s="80" t="b">
        <v>0</v>
      </c>
      <c r="AD28" s="80">
        <v>9</v>
      </c>
      <c r="AE28" s="86" t="s">
        <v>2052</v>
      </c>
      <c r="AF28" s="80" t="b">
        <v>0</v>
      </c>
      <c r="AG28" s="80" t="s">
        <v>2064</v>
      </c>
      <c r="AH28" s="80"/>
      <c r="AI28" s="86" t="s">
        <v>2052</v>
      </c>
      <c r="AJ28" s="80" t="b">
        <v>0</v>
      </c>
      <c r="AK28" s="80">
        <v>9</v>
      </c>
      <c r="AL28" s="86" t="s">
        <v>2052</v>
      </c>
      <c r="AM28" s="80" t="s">
        <v>2071</v>
      </c>
      <c r="AN28" s="80" t="b">
        <v>0</v>
      </c>
      <c r="AO28" s="86" t="s">
        <v>1834</v>
      </c>
      <c r="AP28" s="80" t="s">
        <v>2082</v>
      </c>
      <c r="AQ28" s="80">
        <v>0</v>
      </c>
      <c r="AR28" s="80">
        <v>0</v>
      </c>
      <c r="AS28" s="80"/>
      <c r="AT28" s="80"/>
      <c r="AU28" s="80"/>
      <c r="AV28" s="80"/>
      <c r="AW28" s="80"/>
      <c r="AX28" s="80"/>
      <c r="AY28" s="80"/>
      <c r="AZ28" s="80"/>
      <c r="BA28">
        <v>1</v>
      </c>
      <c r="BB28" s="79" t="str">
        <f>REPLACE(INDEX(GroupVertices[Group],MATCH(Edges[[#This Row],[Vertex 1]],GroupVertices[Vertex],0)),1,1,"")</f>
        <v>1</v>
      </c>
      <c r="BC28" s="79" t="str">
        <f>REPLACE(INDEX(GroupVertices[Group],MATCH(Edges[[#This Row],[Vertex 2]],GroupVertices[Vertex],0)),1,1,"")</f>
        <v>1</v>
      </c>
      <c r="BD28" s="48">
        <v>0</v>
      </c>
      <c r="BE28" s="49">
        <v>0</v>
      </c>
      <c r="BF28" s="48">
        <v>0</v>
      </c>
      <c r="BG28" s="49">
        <v>0</v>
      </c>
      <c r="BH28" s="48">
        <v>0</v>
      </c>
      <c r="BI28" s="49">
        <v>0</v>
      </c>
      <c r="BJ28" s="48">
        <v>28</v>
      </c>
      <c r="BK28" s="49">
        <v>100</v>
      </c>
      <c r="BL28" s="48">
        <v>28</v>
      </c>
    </row>
    <row r="29" spans="1:64" ht="15">
      <c r="A29" s="65" t="s">
        <v>344</v>
      </c>
      <c r="B29" s="83" t="s">
        <v>1262</v>
      </c>
      <c r="C29" s="66" t="s">
        <v>3439</v>
      </c>
      <c r="D29" s="67">
        <v>3</v>
      </c>
      <c r="E29" s="68" t="s">
        <v>132</v>
      </c>
      <c r="F29" s="69">
        <v>32</v>
      </c>
      <c r="G29" s="66"/>
      <c r="H29" s="70"/>
      <c r="I29" s="71"/>
      <c r="J29" s="71"/>
      <c r="K29" s="34" t="s">
        <v>65</v>
      </c>
      <c r="L29" s="78">
        <v>29</v>
      </c>
      <c r="M29" s="78"/>
      <c r="N29" s="73" t="s">
        <v>374</v>
      </c>
      <c r="O29" s="80" t="s">
        <v>461</v>
      </c>
      <c r="P29" s="82">
        <v>43469.515173611115</v>
      </c>
      <c r="Q29" s="80" t="s">
        <v>774</v>
      </c>
      <c r="R29" s="80"/>
      <c r="S29" s="80"/>
      <c r="T29" s="80" t="s">
        <v>923</v>
      </c>
      <c r="U29" s="83" t="s">
        <v>1262</v>
      </c>
      <c r="V29" s="83" t="s">
        <v>1262</v>
      </c>
      <c r="W29" s="82">
        <v>43469.515173611115</v>
      </c>
      <c r="X29" s="83" t="s">
        <v>1660</v>
      </c>
      <c r="Y29" s="80"/>
      <c r="Z29" s="80"/>
      <c r="AA29" s="86" t="s">
        <v>2016</v>
      </c>
      <c r="AB29" s="80"/>
      <c r="AC29" s="80" t="b">
        <v>0</v>
      </c>
      <c r="AD29" s="80">
        <v>8</v>
      </c>
      <c r="AE29" s="86" t="s">
        <v>2052</v>
      </c>
      <c r="AF29" s="80" t="b">
        <v>0</v>
      </c>
      <c r="AG29" s="80" t="s">
        <v>2064</v>
      </c>
      <c r="AH29" s="80"/>
      <c r="AI29" s="86" t="s">
        <v>2052</v>
      </c>
      <c r="AJ29" s="80" t="b">
        <v>0</v>
      </c>
      <c r="AK29" s="80">
        <v>5</v>
      </c>
      <c r="AL29" s="86" t="s">
        <v>2052</v>
      </c>
      <c r="AM29" s="80" t="s">
        <v>2071</v>
      </c>
      <c r="AN29" s="80" t="b">
        <v>0</v>
      </c>
      <c r="AO29" s="86" t="s">
        <v>2016</v>
      </c>
      <c r="AP29" s="80" t="s">
        <v>2082</v>
      </c>
      <c r="AQ29" s="80">
        <v>0</v>
      </c>
      <c r="AR29" s="80">
        <v>0</v>
      </c>
      <c r="AS29" s="80"/>
      <c r="AT29" s="80"/>
      <c r="AU29" s="80"/>
      <c r="AV29" s="80"/>
      <c r="AW29" s="80"/>
      <c r="AX29" s="80"/>
      <c r="AY29" s="80"/>
      <c r="AZ29" s="80"/>
      <c r="BA29">
        <v>1</v>
      </c>
      <c r="BB29" s="79" t="str">
        <f>REPLACE(INDEX(GroupVertices[Group],MATCH(Edges[[#This Row],[Vertex 1]],GroupVertices[Vertex],0)),1,1,"")</f>
        <v>7</v>
      </c>
      <c r="BC29" s="79" t="str">
        <f>REPLACE(INDEX(GroupVertices[Group],MATCH(Edges[[#This Row],[Vertex 2]],GroupVertices[Vertex],0)),1,1,"")</f>
        <v>7</v>
      </c>
      <c r="BD29" s="48">
        <v>0</v>
      </c>
      <c r="BE29" s="49">
        <v>0</v>
      </c>
      <c r="BF29" s="48">
        <v>0</v>
      </c>
      <c r="BG29" s="49">
        <v>0</v>
      </c>
      <c r="BH29" s="48">
        <v>0</v>
      </c>
      <c r="BI29" s="49">
        <v>0</v>
      </c>
      <c r="BJ29" s="48">
        <v>28</v>
      </c>
      <c r="BK29" s="49">
        <v>100</v>
      </c>
      <c r="BL29" s="48">
        <v>28</v>
      </c>
    </row>
    <row r="30" spans="1:64" ht="15">
      <c r="A30" s="65" t="s">
        <v>298</v>
      </c>
      <c r="B30" s="83" t="s">
        <v>1030</v>
      </c>
      <c r="C30" s="66" t="s">
        <v>3439</v>
      </c>
      <c r="D30" s="67">
        <v>3</v>
      </c>
      <c r="E30" s="68" t="s">
        <v>132</v>
      </c>
      <c r="F30" s="69">
        <v>32</v>
      </c>
      <c r="G30" s="66"/>
      <c r="H30" s="70"/>
      <c r="I30" s="71"/>
      <c r="J30" s="71"/>
      <c r="K30" s="34" t="s">
        <v>65</v>
      </c>
      <c r="L30" s="78">
        <v>30</v>
      </c>
      <c r="M30" s="78"/>
      <c r="N30" s="73" t="s">
        <v>405</v>
      </c>
      <c r="O30" s="80" t="s">
        <v>461</v>
      </c>
      <c r="P30" s="82">
        <v>43469.798159722224</v>
      </c>
      <c r="Q30" s="80" t="s">
        <v>537</v>
      </c>
      <c r="R30" s="80"/>
      <c r="S30" s="80"/>
      <c r="T30" s="80" t="s">
        <v>915</v>
      </c>
      <c r="U30" s="83" t="s">
        <v>1030</v>
      </c>
      <c r="V30" s="83" t="s">
        <v>1030</v>
      </c>
      <c r="W30" s="82">
        <v>43469.798159722224</v>
      </c>
      <c r="X30" s="83" t="s">
        <v>1418</v>
      </c>
      <c r="Y30" s="80"/>
      <c r="Z30" s="80"/>
      <c r="AA30" s="86" t="s">
        <v>1770</v>
      </c>
      <c r="AB30" s="80"/>
      <c r="AC30" s="80" t="b">
        <v>0</v>
      </c>
      <c r="AD30" s="80">
        <v>15</v>
      </c>
      <c r="AE30" s="86" t="s">
        <v>2052</v>
      </c>
      <c r="AF30" s="80" t="b">
        <v>0</v>
      </c>
      <c r="AG30" s="80" t="s">
        <v>2064</v>
      </c>
      <c r="AH30" s="80"/>
      <c r="AI30" s="86" t="s">
        <v>2052</v>
      </c>
      <c r="AJ30" s="80" t="b">
        <v>0</v>
      </c>
      <c r="AK30" s="80">
        <v>5</v>
      </c>
      <c r="AL30" s="86" t="s">
        <v>2052</v>
      </c>
      <c r="AM30" s="80" t="s">
        <v>2071</v>
      </c>
      <c r="AN30" s="80" t="b">
        <v>0</v>
      </c>
      <c r="AO30" s="86" t="s">
        <v>1770</v>
      </c>
      <c r="AP30" s="80" t="s">
        <v>2082</v>
      </c>
      <c r="AQ30" s="80">
        <v>0</v>
      </c>
      <c r="AR30" s="80">
        <v>0</v>
      </c>
      <c r="AS30" s="80"/>
      <c r="AT30" s="80"/>
      <c r="AU30" s="80"/>
      <c r="AV30" s="80"/>
      <c r="AW30" s="80"/>
      <c r="AX30" s="80"/>
      <c r="AY30" s="80"/>
      <c r="AZ30" s="80"/>
      <c r="BA30">
        <v>1</v>
      </c>
      <c r="BB30" s="79" t="str">
        <f>REPLACE(INDEX(GroupVertices[Group],MATCH(Edges[[#This Row],[Vertex 1]],GroupVertices[Vertex],0)),1,1,"")</f>
        <v>8</v>
      </c>
      <c r="BC30" s="79" t="str">
        <f>REPLACE(INDEX(GroupVertices[Group],MATCH(Edges[[#This Row],[Vertex 2]],GroupVertices[Vertex],0)),1,1,"")</f>
        <v>8</v>
      </c>
      <c r="BD30" s="48">
        <v>0</v>
      </c>
      <c r="BE30" s="49">
        <v>0</v>
      </c>
      <c r="BF30" s="48">
        <v>0</v>
      </c>
      <c r="BG30" s="49">
        <v>0</v>
      </c>
      <c r="BH30" s="48">
        <v>0</v>
      </c>
      <c r="BI30" s="49">
        <v>0</v>
      </c>
      <c r="BJ30" s="48">
        <v>38</v>
      </c>
      <c r="BK30" s="49">
        <v>100</v>
      </c>
      <c r="BL30" s="48">
        <v>38</v>
      </c>
    </row>
    <row r="31" spans="1:64" ht="15">
      <c r="A31" s="65" t="s">
        <v>355</v>
      </c>
      <c r="B31" s="83" t="s">
        <v>1283</v>
      </c>
      <c r="C31" s="66" t="s">
        <v>3439</v>
      </c>
      <c r="D31" s="67">
        <v>3</v>
      </c>
      <c r="E31" s="68" t="s">
        <v>132</v>
      </c>
      <c r="F31" s="69">
        <v>32</v>
      </c>
      <c r="G31" s="66"/>
      <c r="H31" s="70"/>
      <c r="I31" s="71"/>
      <c r="J31" s="71"/>
      <c r="K31" s="34" t="s">
        <v>65</v>
      </c>
      <c r="L31" s="78">
        <v>31</v>
      </c>
      <c r="M31" s="78"/>
      <c r="N31" s="73" t="s">
        <v>273</v>
      </c>
      <c r="O31" s="80" t="s">
        <v>461</v>
      </c>
      <c r="P31" s="82">
        <v>43469.87840277778</v>
      </c>
      <c r="Q31" s="80" t="s">
        <v>795</v>
      </c>
      <c r="R31" s="80"/>
      <c r="S31" s="80"/>
      <c r="T31" s="80" t="s">
        <v>880</v>
      </c>
      <c r="U31" s="83" t="s">
        <v>1283</v>
      </c>
      <c r="V31" s="83" t="s">
        <v>1283</v>
      </c>
      <c r="W31" s="82">
        <v>43469.87840277778</v>
      </c>
      <c r="X31" s="83" t="s">
        <v>1681</v>
      </c>
      <c r="Y31" s="80"/>
      <c r="Z31" s="80"/>
      <c r="AA31" s="86" t="s">
        <v>2037</v>
      </c>
      <c r="AB31" s="80"/>
      <c r="AC31" s="80" t="b">
        <v>0</v>
      </c>
      <c r="AD31" s="80">
        <v>5</v>
      </c>
      <c r="AE31" s="86" t="s">
        <v>2052</v>
      </c>
      <c r="AF31" s="80" t="b">
        <v>0</v>
      </c>
      <c r="AG31" s="80" t="s">
        <v>2064</v>
      </c>
      <c r="AH31" s="80"/>
      <c r="AI31" s="86" t="s">
        <v>2052</v>
      </c>
      <c r="AJ31" s="80" t="b">
        <v>0</v>
      </c>
      <c r="AK31" s="80">
        <v>5</v>
      </c>
      <c r="AL31" s="86" t="s">
        <v>2052</v>
      </c>
      <c r="AM31" s="80" t="s">
        <v>2071</v>
      </c>
      <c r="AN31" s="80" t="b">
        <v>0</v>
      </c>
      <c r="AO31" s="86" t="s">
        <v>2037</v>
      </c>
      <c r="AP31" s="80" t="s">
        <v>2082</v>
      </c>
      <c r="AQ31" s="80">
        <v>0</v>
      </c>
      <c r="AR31" s="80">
        <v>0</v>
      </c>
      <c r="AS31" s="80"/>
      <c r="AT31" s="80"/>
      <c r="AU31" s="80"/>
      <c r="AV31" s="80"/>
      <c r="AW31" s="80"/>
      <c r="AX31" s="80"/>
      <c r="AY31" s="80"/>
      <c r="AZ31" s="80"/>
      <c r="BA31">
        <v>1</v>
      </c>
      <c r="BB31" s="79" t="str">
        <f>REPLACE(INDEX(GroupVertices[Group],MATCH(Edges[[#This Row],[Vertex 1]],GroupVertices[Vertex],0)),1,1,"")</f>
        <v>5</v>
      </c>
      <c r="BC31" s="79" t="str">
        <f>REPLACE(INDEX(GroupVertices[Group],MATCH(Edges[[#This Row],[Vertex 2]],GroupVertices[Vertex],0)),1,1,"")</f>
        <v>5</v>
      </c>
      <c r="BD31" s="48">
        <v>0</v>
      </c>
      <c r="BE31" s="49">
        <v>0</v>
      </c>
      <c r="BF31" s="48">
        <v>0</v>
      </c>
      <c r="BG31" s="49">
        <v>0</v>
      </c>
      <c r="BH31" s="48">
        <v>0</v>
      </c>
      <c r="BI31" s="49">
        <v>0</v>
      </c>
      <c r="BJ31" s="48">
        <v>29</v>
      </c>
      <c r="BK31" s="49">
        <v>100</v>
      </c>
      <c r="BL31" s="48">
        <v>29</v>
      </c>
    </row>
    <row r="32" spans="1:64" ht="15">
      <c r="A32" s="65" t="s">
        <v>332</v>
      </c>
      <c r="B32" s="83" t="s">
        <v>1078</v>
      </c>
      <c r="C32" s="66" t="s">
        <v>3439</v>
      </c>
      <c r="D32" s="67">
        <v>3</v>
      </c>
      <c r="E32" s="68" t="s">
        <v>132</v>
      </c>
      <c r="F32" s="69">
        <v>32</v>
      </c>
      <c r="G32" s="66"/>
      <c r="H32" s="70"/>
      <c r="I32" s="71"/>
      <c r="J32" s="71"/>
      <c r="K32" s="34" t="s">
        <v>65</v>
      </c>
      <c r="L32" s="78">
        <v>32</v>
      </c>
      <c r="M32" s="78"/>
      <c r="N32" s="73" t="s">
        <v>374</v>
      </c>
      <c r="O32" s="80" t="s">
        <v>461</v>
      </c>
      <c r="P32" s="82">
        <v>43469.927083333336</v>
      </c>
      <c r="Q32" s="80" t="s">
        <v>588</v>
      </c>
      <c r="R32" s="80"/>
      <c r="S32" s="80"/>
      <c r="T32" s="80" t="s">
        <v>923</v>
      </c>
      <c r="U32" s="83" t="s">
        <v>1078</v>
      </c>
      <c r="V32" s="83" t="s">
        <v>1078</v>
      </c>
      <c r="W32" s="82">
        <v>43469.927083333336</v>
      </c>
      <c r="X32" s="83" t="s">
        <v>1474</v>
      </c>
      <c r="Y32" s="80"/>
      <c r="Z32" s="80"/>
      <c r="AA32" s="86" t="s">
        <v>1829</v>
      </c>
      <c r="AB32" s="80"/>
      <c r="AC32" s="80" t="b">
        <v>0</v>
      </c>
      <c r="AD32" s="80">
        <v>8</v>
      </c>
      <c r="AE32" s="86" t="s">
        <v>2052</v>
      </c>
      <c r="AF32" s="80" t="b">
        <v>0</v>
      </c>
      <c r="AG32" s="80" t="s">
        <v>2064</v>
      </c>
      <c r="AH32" s="80"/>
      <c r="AI32" s="86" t="s">
        <v>2052</v>
      </c>
      <c r="AJ32" s="80" t="b">
        <v>0</v>
      </c>
      <c r="AK32" s="80">
        <v>6</v>
      </c>
      <c r="AL32" s="86" t="s">
        <v>2052</v>
      </c>
      <c r="AM32" s="80" t="s">
        <v>2071</v>
      </c>
      <c r="AN32" s="80" t="b">
        <v>0</v>
      </c>
      <c r="AO32" s="86" t="s">
        <v>1829</v>
      </c>
      <c r="AP32" s="80" t="s">
        <v>2082</v>
      </c>
      <c r="AQ32" s="80">
        <v>0</v>
      </c>
      <c r="AR32" s="80">
        <v>0</v>
      </c>
      <c r="AS32" s="80"/>
      <c r="AT32" s="80"/>
      <c r="AU32" s="80"/>
      <c r="AV32" s="80"/>
      <c r="AW32" s="80"/>
      <c r="AX32" s="80"/>
      <c r="AY32" s="80"/>
      <c r="AZ32" s="80"/>
      <c r="BA32">
        <v>1</v>
      </c>
      <c r="BB32" s="79" t="str">
        <f>REPLACE(INDEX(GroupVertices[Group],MATCH(Edges[[#This Row],[Vertex 1]],GroupVertices[Vertex],0)),1,1,"")</f>
        <v>1</v>
      </c>
      <c r="BC32" s="79" t="str">
        <f>REPLACE(INDEX(GroupVertices[Group],MATCH(Edges[[#This Row],[Vertex 2]],GroupVertices[Vertex],0)),1,1,"")</f>
        <v>1</v>
      </c>
      <c r="BD32" s="48">
        <v>0</v>
      </c>
      <c r="BE32" s="49">
        <v>0</v>
      </c>
      <c r="BF32" s="48">
        <v>0</v>
      </c>
      <c r="BG32" s="49">
        <v>0</v>
      </c>
      <c r="BH32" s="48">
        <v>0</v>
      </c>
      <c r="BI32" s="49">
        <v>0</v>
      </c>
      <c r="BJ32" s="48">
        <v>28</v>
      </c>
      <c r="BK32" s="49">
        <v>100</v>
      </c>
      <c r="BL32" s="48">
        <v>28</v>
      </c>
    </row>
    <row r="33" spans="1:64" ht="15">
      <c r="A33" s="65" t="s">
        <v>332</v>
      </c>
      <c r="B33" s="83" t="s">
        <v>1079</v>
      </c>
      <c r="C33" s="66" t="s">
        <v>3439</v>
      </c>
      <c r="D33" s="67">
        <v>3</v>
      </c>
      <c r="E33" s="68" t="s">
        <v>132</v>
      </c>
      <c r="F33" s="69">
        <v>32</v>
      </c>
      <c r="G33" s="66"/>
      <c r="H33" s="70"/>
      <c r="I33" s="71"/>
      <c r="J33" s="71"/>
      <c r="K33" s="34" t="s">
        <v>65</v>
      </c>
      <c r="L33" s="78">
        <v>33</v>
      </c>
      <c r="M33" s="78"/>
      <c r="N33" s="73" t="s">
        <v>374</v>
      </c>
      <c r="O33" s="80" t="s">
        <v>461</v>
      </c>
      <c r="P33" s="82">
        <v>43470.13287037037</v>
      </c>
      <c r="Q33" s="80" t="s">
        <v>589</v>
      </c>
      <c r="R33" s="80"/>
      <c r="S33" s="80"/>
      <c r="T33" s="80" t="s">
        <v>923</v>
      </c>
      <c r="U33" s="83" t="s">
        <v>1079</v>
      </c>
      <c r="V33" s="83" t="s">
        <v>1079</v>
      </c>
      <c r="W33" s="82">
        <v>43470.13287037037</v>
      </c>
      <c r="X33" s="83" t="s">
        <v>1475</v>
      </c>
      <c r="Y33" s="80"/>
      <c r="Z33" s="80"/>
      <c r="AA33" s="86" t="s">
        <v>1830</v>
      </c>
      <c r="AB33" s="80"/>
      <c r="AC33" s="80" t="b">
        <v>0</v>
      </c>
      <c r="AD33" s="80">
        <v>9</v>
      </c>
      <c r="AE33" s="86" t="s">
        <v>2052</v>
      </c>
      <c r="AF33" s="80" t="b">
        <v>0</v>
      </c>
      <c r="AG33" s="80" t="s">
        <v>2064</v>
      </c>
      <c r="AH33" s="80"/>
      <c r="AI33" s="86" t="s">
        <v>2052</v>
      </c>
      <c r="AJ33" s="80" t="b">
        <v>0</v>
      </c>
      <c r="AK33" s="80">
        <v>12</v>
      </c>
      <c r="AL33" s="86" t="s">
        <v>2052</v>
      </c>
      <c r="AM33" s="80" t="s">
        <v>2071</v>
      </c>
      <c r="AN33" s="80" t="b">
        <v>0</v>
      </c>
      <c r="AO33" s="86" t="s">
        <v>1830</v>
      </c>
      <c r="AP33" s="80" t="s">
        <v>2082</v>
      </c>
      <c r="AQ33" s="80">
        <v>0</v>
      </c>
      <c r="AR33" s="80">
        <v>0</v>
      </c>
      <c r="AS33" s="80"/>
      <c r="AT33" s="80"/>
      <c r="AU33" s="80"/>
      <c r="AV33" s="80"/>
      <c r="AW33" s="80"/>
      <c r="AX33" s="80"/>
      <c r="AY33" s="80"/>
      <c r="AZ33" s="80"/>
      <c r="BA33">
        <v>1</v>
      </c>
      <c r="BB33" s="79" t="str">
        <f>REPLACE(INDEX(GroupVertices[Group],MATCH(Edges[[#This Row],[Vertex 1]],GroupVertices[Vertex],0)),1,1,"")</f>
        <v>1</v>
      </c>
      <c r="BC33" s="79" t="str">
        <f>REPLACE(INDEX(GroupVertices[Group],MATCH(Edges[[#This Row],[Vertex 2]],GroupVertices[Vertex],0)),1,1,"")</f>
        <v>1</v>
      </c>
      <c r="BD33" s="48">
        <v>0</v>
      </c>
      <c r="BE33" s="49">
        <v>0</v>
      </c>
      <c r="BF33" s="48">
        <v>0</v>
      </c>
      <c r="BG33" s="49">
        <v>0</v>
      </c>
      <c r="BH33" s="48">
        <v>0</v>
      </c>
      <c r="BI33" s="49">
        <v>0</v>
      </c>
      <c r="BJ33" s="48">
        <v>28</v>
      </c>
      <c r="BK33" s="49">
        <v>100</v>
      </c>
      <c r="BL33" s="48">
        <v>28</v>
      </c>
    </row>
    <row r="34" spans="1:64" ht="15">
      <c r="A34" s="65" t="s">
        <v>298</v>
      </c>
      <c r="B34" s="83" t="s">
        <v>1143</v>
      </c>
      <c r="C34" s="66" t="s">
        <v>3439</v>
      </c>
      <c r="D34" s="67">
        <v>3</v>
      </c>
      <c r="E34" s="68" t="s">
        <v>132</v>
      </c>
      <c r="F34" s="69">
        <v>32</v>
      </c>
      <c r="G34" s="66"/>
      <c r="H34" s="70"/>
      <c r="I34" s="71"/>
      <c r="J34" s="71"/>
      <c r="K34" s="34" t="s">
        <v>65</v>
      </c>
      <c r="L34" s="78">
        <v>34</v>
      </c>
      <c r="M34" s="78"/>
      <c r="N34" s="73" t="s">
        <v>273</v>
      </c>
      <c r="O34" s="80" t="s">
        <v>461</v>
      </c>
      <c r="P34" s="82">
        <v>43470.119305555556</v>
      </c>
      <c r="Q34" s="80" t="s">
        <v>653</v>
      </c>
      <c r="R34" s="80"/>
      <c r="S34" s="80"/>
      <c r="T34" s="80" t="s">
        <v>880</v>
      </c>
      <c r="U34" s="83" t="s">
        <v>1143</v>
      </c>
      <c r="V34" s="83" t="s">
        <v>1143</v>
      </c>
      <c r="W34" s="82">
        <v>43470.119305555556</v>
      </c>
      <c r="X34" s="83" t="s">
        <v>1539</v>
      </c>
      <c r="Y34" s="80"/>
      <c r="Z34" s="80"/>
      <c r="AA34" s="86" t="s">
        <v>1895</v>
      </c>
      <c r="AB34" s="80"/>
      <c r="AC34" s="80" t="b">
        <v>0</v>
      </c>
      <c r="AD34" s="80">
        <v>7</v>
      </c>
      <c r="AE34" s="86" t="s">
        <v>2052</v>
      </c>
      <c r="AF34" s="80" t="b">
        <v>0</v>
      </c>
      <c r="AG34" s="80" t="s">
        <v>2064</v>
      </c>
      <c r="AH34" s="80"/>
      <c r="AI34" s="86" t="s">
        <v>2052</v>
      </c>
      <c r="AJ34" s="80" t="b">
        <v>0</v>
      </c>
      <c r="AK34" s="80">
        <v>6</v>
      </c>
      <c r="AL34" s="86" t="s">
        <v>2052</v>
      </c>
      <c r="AM34" s="80" t="s">
        <v>2071</v>
      </c>
      <c r="AN34" s="80" t="b">
        <v>0</v>
      </c>
      <c r="AO34" s="86" t="s">
        <v>1895</v>
      </c>
      <c r="AP34" s="80" t="s">
        <v>2082</v>
      </c>
      <c r="AQ34" s="80">
        <v>0</v>
      </c>
      <c r="AR34" s="80">
        <v>0</v>
      </c>
      <c r="AS34" s="80"/>
      <c r="AT34" s="80"/>
      <c r="AU34" s="80"/>
      <c r="AV34" s="80"/>
      <c r="AW34" s="80"/>
      <c r="AX34" s="80"/>
      <c r="AY34" s="80"/>
      <c r="AZ34" s="80"/>
      <c r="BA34">
        <v>1</v>
      </c>
      <c r="BB34" s="79" t="str">
        <f>REPLACE(INDEX(GroupVertices[Group],MATCH(Edges[[#This Row],[Vertex 1]],GroupVertices[Vertex],0)),1,1,"")</f>
        <v>8</v>
      </c>
      <c r="BC34" s="79" t="str">
        <f>REPLACE(INDEX(GroupVertices[Group],MATCH(Edges[[#This Row],[Vertex 2]],GroupVertices[Vertex],0)),1,1,"")</f>
        <v>8</v>
      </c>
      <c r="BD34" s="48">
        <v>0</v>
      </c>
      <c r="BE34" s="49">
        <v>0</v>
      </c>
      <c r="BF34" s="48">
        <v>0</v>
      </c>
      <c r="BG34" s="49">
        <v>0</v>
      </c>
      <c r="BH34" s="48">
        <v>0</v>
      </c>
      <c r="BI34" s="49">
        <v>0</v>
      </c>
      <c r="BJ34" s="48">
        <v>29</v>
      </c>
      <c r="BK34" s="49">
        <v>100</v>
      </c>
      <c r="BL34" s="48">
        <v>29</v>
      </c>
    </row>
    <row r="35" spans="1:64" ht="15">
      <c r="A35" s="65" t="s">
        <v>301</v>
      </c>
      <c r="B35" s="83" t="s">
        <v>1103</v>
      </c>
      <c r="C35" s="66" t="s">
        <v>3439</v>
      </c>
      <c r="D35" s="67">
        <v>3</v>
      </c>
      <c r="E35" s="68" t="s">
        <v>132</v>
      </c>
      <c r="F35" s="69">
        <v>32</v>
      </c>
      <c r="G35" s="66"/>
      <c r="H35" s="70"/>
      <c r="I35" s="71"/>
      <c r="J35" s="71"/>
      <c r="K35" s="34" t="s">
        <v>65</v>
      </c>
      <c r="L35" s="78">
        <v>35</v>
      </c>
      <c r="M35" s="78"/>
      <c r="N35" s="73" t="s">
        <v>374</v>
      </c>
      <c r="O35" s="80" t="s">
        <v>461</v>
      </c>
      <c r="P35" s="82">
        <v>43470.120775462965</v>
      </c>
      <c r="Q35" s="80" t="s">
        <v>613</v>
      </c>
      <c r="R35" s="80"/>
      <c r="S35" s="80"/>
      <c r="T35" s="80" t="s">
        <v>923</v>
      </c>
      <c r="U35" s="83" t="s">
        <v>1103</v>
      </c>
      <c r="V35" s="83" t="s">
        <v>1103</v>
      </c>
      <c r="W35" s="82">
        <v>43470.120775462965</v>
      </c>
      <c r="X35" s="83" t="s">
        <v>1499</v>
      </c>
      <c r="Y35" s="80"/>
      <c r="Z35" s="80"/>
      <c r="AA35" s="86" t="s">
        <v>1855</v>
      </c>
      <c r="AB35" s="80"/>
      <c r="AC35" s="80" t="b">
        <v>0</v>
      </c>
      <c r="AD35" s="80">
        <v>5</v>
      </c>
      <c r="AE35" s="86" t="s">
        <v>2052</v>
      </c>
      <c r="AF35" s="80" t="b">
        <v>0</v>
      </c>
      <c r="AG35" s="80" t="s">
        <v>2064</v>
      </c>
      <c r="AH35" s="80"/>
      <c r="AI35" s="86" t="s">
        <v>2052</v>
      </c>
      <c r="AJ35" s="80" t="b">
        <v>0</v>
      </c>
      <c r="AK35" s="80">
        <v>6</v>
      </c>
      <c r="AL35" s="86" t="s">
        <v>2052</v>
      </c>
      <c r="AM35" s="80" t="s">
        <v>2071</v>
      </c>
      <c r="AN35" s="80" t="b">
        <v>0</v>
      </c>
      <c r="AO35" s="86" t="s">
        <v>1855</v>
      </c>
      <c r="AP35" s="80" t="s">
        <v>2082</v>
      </c>
      <c r="AQ35" s="80">
        <v>0</v>
      </c>
      <c r="AR35" s="80">
        <v>0</v>
      </c>
      <c r="AS35" s="80"/>
      <c r="AT35" s="80"/>
      <c r="AU35" s="80"/>
      <c r="AV35" s="80"/>
      <c r="AW35" s="80"/>
      <c r="AX35" s="80"/>
      <c r="AY35" s="80"/>
      <c r="AZ35" s="80"/>
      <c r="BA35">
        <v>1</v>
      </c>
      <c r="BB35" s="79" t="str">
        <f>REPLACE(INDEX(GroupVertices[Group],MATCH(Edges[[#This Row],[Vertex 1]],GroupVertices[Vertex],0)),1,1,"")</f>
        <v>11</v>
      </c>
      <c r="BC35" s="79" t="str">
        <f>REPLACE(INDEX(GroupVertices[Group],MATCH(Edges[[#This Row],[Vertex 2]],GroupVertices[Vertex],0)),1,1,"")</f>
        <v>11</v>
      </c>
      <c r="BD35" s="48">
        <v>0</v>
      </c>
      <c r="BE35" s="49">
        <v>0</v>
      </c>
      <c r="BF35" s="48">
        <v>0</v>
      </c>
      <c r="BG35" s="49">
        <v>0</v>
      </c>
      <c r="BH35" s="48">
        <v>0</v>
      </c>
      <c r="BI35" s="49">
        <v>0</v>
      </c>
      <c r="BJ35" s="48">
        <v>28</v>
      </c>
      <c r="BK35" s="49">
        <v>100</v>
      </c>
      <c r="BL35" s="48">
        <v>28</v>
      </c>
    </row>
    <row r="36" spans="1:64" ht="15">
      <c r="A36" s="65" t="s">
        <v>332</v>
      </c>
      <c r="B36" s="83" t="s">
        <v>1082</v>
      </c>
      <c r="C36" s="66" t="s">
        <v>3439</v>
      </c>
      <c r="D36" s="67">
        <v>3</v>
      </c>
      <c r="E36" s="68" t="s">
        <v>132</v>
      </c>
      <c r="F36" s="69">
        <v>32</v>
      </c>
      <c r="G36" s="66"/>
      <c r="H36" s="70"/>
      <c r="I36" s="71"/>
      <c r="J36" s="71"/>
      <c r="K36" s="34" t="s">
        <v>65</v>
      </c>
      <c r="L36" s="78">
        <v>36</v>
      </c>
      <c r="M36" s="78"/>
      <c r="N36" s="73" t="s">
        <v>273</v>
      </c>
      <c r="O36" s="80" t="s">
        <v>461</v>
      </c>
      <c r="P36" s="82">
        <v>43475.39570601852</v>
      </c>
      <c r="Q36" s="80" t="s">
        <v>592</v>
      </c>
      <c r="R36" s="80"/>
      <c r="S36" s="80"/>
      <c r="T36" s="80" t="s">
        <v>946</v>
      </c>
      <c r="U36" s="83" t="s">
        <v>1082</v>
      </c>
      <c r="V36" s="83" t="s">
        <v>1082</v>
      </c>
      <c r="W36" s="82">
        <v>43475.39570601852</v>
      </c>
      <c r="X36" s="83" t="s">
        <v>1478</v>
      </c>
      <c r="Y36" s="80"/>
      <c r="Z36" s="80"/>
      <c r="AA36" s="86" t="s">
        <v>1833</v>
      </c>
      <c r="AB36" s="80"/>
      <c r="AC36" s="80" t="b">
        <v>0</v>
      </c>
      <c r="AD36" s="80">
        <v>11</v>
      </c>
      <c r="AE36" s="86" t="s">
        <v>2052</v>
      </c>
      <c r="AF36" s="80" t="b">
        <v>0</v>
      </c>
      <c r="AG36" s="80" t="s">
        <v>2064</v>
      </c>
      <c r="AH36" s="80"/>
      <c r="AI36" s="86" t="s">
        <v>2052</v>
      </c>
      <c r="AJ36" s="80" t="b">
        <v>0</v>
      </c>
      <c r="AK36" s="80">
        <v>7</v>
      </c>
      <c r="AL36" s="86" t="s">
        <v>2052</v>
      </c>
      <c r="AM36" s="80" t="s">
        <v>2071</v>
      </c>
      <c r="AN36" s="80" t="b">
        <v>0</v>
      </c>
      <c r="AO36" s="86" t="s">
        <v>1833</v>
      </c>
      <c r="AP36" s="80" t="s">
        <v>2082</v>
      </c>
      <c r="AQ36" s="80">
        <v>0</v>
      </c>
      <c r="AR36" s="80">
        <v>0</v>
      </c>
      <c r="AS36" s="80"/>
      <c r="AT36" s="80"/>
      <c r="AU36" s="80"/>
      <c r="AV36" s="80"/>
      <c r="AW36" s="80"/>
      <c r="AX36" s="80"/>
      <c r="AY36" s="80"/>
      <c r="AZ36" s="80"/>
      <c r="BA36">
        <v>1</v>
      </c>
      <c r="BB36" s="79" t="str">
        <f>REPLACE(INDEX(GroupVertices[Group],MATCH(Edges[[#This Row],[Vertex 1]],GroupVertices[Vertex],0)),1,1,"")</f>
        <v>1</v>
      </c>
      <c r="BC36" s="79" t="str">
        <f>REPLACE(INDEX(GroupVertices[Group],MATCH(Edges[[#This Row],[Vertex 2]],GroupVertices[Vertex],0)),1,1,"")</f>
        <v>1</v>
      </c>
      <c r="BD36" s="48">
        <v>0</v>
      </c>
      <c r="BE36" s="49">
        <v>0</v>
      </c>
      <c r="BF36" s="48">
        <v>0</v>
      </c>
      <c r="BG36" s="49">
        <v>0</v>
      </c>
      <c r="BH36" s="48">
        <v>0</v>
      </c>
      <c r="BI36" s="49">
        <v>0</v>
      </c>
      <c r="BJ36" s="48">
        <v>39</v>
      </c>
      <c r="BK36" s="49">
        <v>100</v>
      </c>
      <c r="BL36" s="48">
        <v>39</v>
      </c>
    </row>
    <row r="37" spans="1:64" ht="15">
      <c r="A37" s="65" t="s">
        <v>301</v>
      </c>
      <c r="B37" s="83" t="s">
        <v>1104</v>
      </c>
      <c r="C37" s="66" t="s">
        <v>3439</v>
      </c>
      <c r="D37" s="67">
        <v>3</v>
      </c>
      <c r="E37" s="68" t="s">
        <v>132</v>
      </c>
      <c r="F37" s="69">
        <v>32</v>
      </c>
      <c r="G37" s="66"/>
      <c r="H37" s="70"/>
      <c r="I37" s="71"/>
      <c r="J37" s="71"/>
      <c r="K37" s="34" t="s">
        <v>65</v>
      </c>
      <c r="L37" s="78">
        <v>37</v>
      </c>
      <c r="M37" s="78"/>
      <c r="N37" s="73" t="s">
        <v>273</v>
      </c>
      <c r="O37" s="80" t="s">
        <v>461</v>
      </c>
      <c r="P37" s="82">
        <v>43475.952581018515</v>
      </c>
      <c r="Q37" s="80" t="s">
        <v>614</v>
      </c>
      <c r="R37" s="80"/>
      <c r="S37" s="80"/>
      <c r="T37" s="80" t="s">
        <v>880</v>
      </c>
      <c r="U37" s="83" t="s">
        <v>1104</v>
      </c>
      <c r="V37" s="83" t="s">
        <v>1104</v>
      </c>
      <c r="W37" s="82">
        <v>43475.952581018515</v>
      </c>
      <c r="X37" s="83" t="s">
        <v>1500</v>
      </c>
      <c r="Y37" s="80"/>
      <c r="Z37" s="80"/>
      <c r="AA37" s="86" t="s">
        <v>1856</v>
      </c>
      <c r="AB37" s="80"/>
      <c r="AC37" s="80" t="b">
        <v>0</v>
      </c>
      <c r="AD37" s="80">
        <v>6</v>
      </c>
      <c r="AE37" s="86" t="s">
        <v>2052</v>
      </c>
      <c r="AF37" s="80" t="b">
        <v>0</v>
      </c>
      <c r="AG37" s="80" t="s">
        <v>2064</v>
      </c>
      <c r="AH37" s="80"/>
      <c r="AI37" s="86" t="s">
        <v>2052</v>
      </c>
      <c r="AJ37" s="80" t="b">
        <v>0</v>
      </c>
      <c r="AK37" s="80">
        <v>4</v>
      </c>
      <c r="AL37" s="86" t="s">
        <v>2052</v>
      </c>
      <c r="AM37" s="80" t="s">
        <v>2071</v>
      </c>
      <c r="AN37" s="80" t="b">
        <v>0</v>
      </c>
      <c r="AO37" s="86" t="s">
        <v>1856</v>
      </c>
      <c r="AP37" s="80" t="s">
        <v>2082</v>
      </c>
      <c r="AQ37" s="80">
        <v>0</v>
      </c>
      <c r="AR37" s="80">
        <v>0</v>
      </c>
      <c r="AS37" s="80"/>
      <c r="AT37" s="80"/>
      <c r="AU37" s="80"/>
      <c r="AV37" s="80"/>
      <c r="AW37" s="80"/>
      <c r="AX37" s="80"/>
      <c r="AY37" s="80"/>
      <c r="AZ37" s="80"/>
      <c r="BA37">
        <v>1</v>
      </c>
      <c r="BB37" s="79" t="str">
        <f>REPLACE(INDEX(GroupVertices[Group],MATCH(Edges[[#This Row],[Vertex 1]],GroupVertices[Vertex],0)),1,1,"")</f>
        <v>11</v>
      </c>
      <c r="BC37" s="79" t="str">
        <f>REPLACE(INDEX(GroupVertices[Group],MATCH(Edges[[#This Row],[Vertex 2]],GroupVertices[Vertex],0)),1,1,"")</f>
        <v>11</v>
      </c>
      <c r="BD37" s="48">
        <v>0</v>
      </c>
      <c r="BE37" s="49">
        <v>0</v>
      </c>
      <c r="BF37" s="48">
        <v>0</v>
      </c>
      <c r="BG37" s="49">
        <v>0</v>
      </c>
      <c r="BH37" s="48">
        <v>0</v>
      </c>
      <c r="BI37" s="49">
        <v>0</v>
      </c>
      <c r="BJ37" s="48">
        <v>29</v>
      </c>
      <c r="BK37" s="49">
        <v>100</v>
      </c>
      <c r="BL37" s="48">
        <v>29</v>
      </c>
    </row>
    <row r="38" spans="1:64" ht="15">
      <c r="A38" s="65" t="s">
        <v>306</v>
      </c>
      <c r="B38" s="83" t="s">
        <v>1021</v>
      </c>
      <c r="C38" s="66" t="s">
        <v>3439</v>
      </c>
      <c r="D38" s="67">
        <v>3</v>
      </c>
      <c r="E38" s="68" t="s">
        <v>132</v>
      </c>
      <c r="F38" s="69">
        <v>32</v>
      </c>
      <c r="G38" s="66"/>
      <c r="H38" s="70"/>
      <c r="I38" s="71"/>
      <c r="J38" s="71"/>
      <c r="K38" s="34" t="s">
        <v>65</v>
      </c>
      <c r="L38" s="78">
        <v>38</v>
      </c>
      <c r="M38" s="78"/>
      <c r="N38" s="73" t="s">
        <v>324</v>
      </c>
      <c r="O38" s="80" t="s">
        <v>461</v>
      </c>
      <c r="P38" s="82">
        <v>43477.00435185185</v>
      </c>
      <c r="Q38" s="80" t="s">
        <v>527</v>
      </c>
      <c r="R38" s="83" t="s">
        <v>830</v>
      </c>
      <c r="S38" s="80" t="s">
        <v>850</v>
      </c>
      <c r="T38" s="80" t="s">
        <v>886</v>
      </c>
      <c r="U38" s="83" t="s">
        <v>1021</v>
      </c>
      <c r="V38" s="83" t="s">
        <v>1021</v>
      </c>
      <c r="W38" s="82">
        <v>43477.00435185185</v>
      </c>
      <c r="X38" s="83" t="s">
        <v>1408</v>
      </c>
      <c r="Y38" s="80"/>
      <c r="Z38" s="80"/>
      <c r="AA38" s="86" t="s">
        <v>1758</v>
      </c>
      <c r="AB38" s="80"/>
      <c r="AC38" s="80" t="b">
        <v>0</v>
      </c>
      <c r="AD38" s="80">
        <v>65</v>
      </c>
      <c r="AE38" s="86" t="s">
        <v>2052</v>
      </c>
      <c r="AF38" s="80" t="b">
        <v>0</v>
      </c>
      <c r="AG38" s="80" t="s">
        <v>2064</v>
      </c>
      <c r="AH38" s="80"/>
      <c r="AI38" s="86" t="s">
        <v>2052</v>
      </c>
      <c r="AJ38" s="80" t="b">
        <v>0</v>
      </c>
      <c r="AK38" s="80">
        <v>52</v>
      </c>
      <c r="AL38" s="86" t="s">
        <v>2052</v>
      </c>
      <c r="AM38" s="80" t="s">
        <v>2074</v>
      </c>
      <c r="AN38" s="80" t="b">
        <v>0</v>
      </c>
      <c r="AO38" s="86" t="s">
        <v>1758</v>
      </c>
      <c r="AP38" s="80" t="s">
        <v>2082</v>
      </c>
      <c r="AQ38" s="80">
        <v>0</v>
      </c>
      <c r="AR38" s="80">
        <v>0</v>
      </c>
      <c r="AS38" s="80"/>
      <c r="AT38" s="80"/>
      <c r="AU38" s="80"/>
      <c r="AV38" s="80"/>
      <c r="AW38" s="80"/>
      <c r="AX38" s="80"/>
      <c r="AY38" s="80"/>
      <c r="AZ38" s="80"/>
      <c r="BA38">
        <v>1</v>
      </c>
      <c r="BB38" s="79" t="str">
        <f>REPLACE(INDEX(GroupVertices[Group],MATCH(Edges[[#This Row],[Vertex 1]],GroupVertices[Vertex],0)),1,1,"")</f>
        <v>27</v>
      </c>
      <c r="BC38" s="79" t="str">
        <f>REPLACE(INDEX(GroupVertices[Group],MATCH(Edges[[#This Row],[Vertex 2]],GroupVertices[Vertex],0)),1,1,"")</f>
        <v>27</v>
      </c>
      <c r="BD38" s="48">
        <v>3</v>
      </c>
      <c r="BE38" s="49">
        <v>11.538461538461538</v>
      </c>
      <c r="BF38" s="48">
        <v>0</v>
      </c>
      <c r="BG38" s="49">
        <v>0</v>
      </c>
      <c r="BH38" s="48">
        <v>0</v>
      </c>
      <c r="BI38" s="49">
        <v>0</v>
      </c>
      <c r="BJ38" s="48">
        <v>23</v>
      </c>
      <c r="BK38" s="49">
        <v>88.46153846153847</v>
      </c>
      <c r="BL38" s="48">
        <v>26</v>
      </c>
    </row>
    <row r="39" spans="1:64" ht="15">
      <c r="A39" s="65" t="s">
        <v>332</v>
      </c>
      <c r="B39" s="83" t="s">
        <v>1080</v>
      </c>
      <c r="C39" s="66" t="s">
        <v>3439</v>
      </c>
      <c r="D39" s="67">
        <v>3</v>
      </c>
      <c r="E39" s="68" t="s">
        <v>132</v>
      </c>
      <c r="F39" s="69">
        <v>32</v>
      </c>
      <c r="G39" s="66"/>
      <c r="H39" s="70"/>
      <c r="I39" s="71"/>
      <c r="J39" s="71"/>
      <c r="K39" s="34" t="s">
        <v>65</v>
      </c>
      <c r="L39" s="78">
        <v>39</v>
      </c>
      <c r="M39" s="78"/>
      <c r="N39" s="73" t="s">
        <v>374</v>
      </c>
      <c r="O39" s="80" t="s">
        <v>461</v>
      </c>
      <c r="P39" s="82">
        <v>43472.089270833334</v>
      </c>
      <c r="Q39" s="80" t="s">
        <v>590</v>
      </c>
      <c r="R39" s="80"/>
      <c r="S39" s="80"/>
      <c r="T39" s="80" t="s">
        <v>923</v>
      </c>
      <c r="U39" s="83" t="s">
        <v>1080</v>
      </c>
      <c r="V39" s="83" t="s">
        <v>1080</v>
      </c>
      <c r="W39" s="82">
        <v>43472.089270833334</v>
      </c>
      <c r="X39" s="83" t="s">
        <v>1476</v>
      </c>
      <c r="Y39" s="80"/>
      <c r="Z39" s="80"/>
      <c r="AA39" s="86" t="s">
        <v>1831</v>
      </c>
      <c r="AB39" s="80"/>
      <c r="AC39" s="80" t="b">
        <v>0</v>
      </c>
      <c r="AD39" s="80">
        <v>8</v>
      </c>
      <c r="AE39" s="86" t="s">
        <v>2052</v>
      </c>
      <c r="AF39" s="80" t="b">
        <v>0</v>
      </c>
      <c r="AG39" s="80" t="s">
        <v>2064</v>
      </c>
      <c r="AH39" s="80"/>
      <c r="AI39" s="86" t="s">
        <v>2052</v>
      </c>
      <c r="AJ39" s="80" t="b">
        <v>0</v>
      </c>
      <c r="AK39" s="80">
        <v>8</v>
      </c>
      <c r="AL39" s="86" t="s">
        <v>2052</v>
      </c>
      <c r="AM39" s="80" t="s">
        <v>2071</v>
      </c>
      <c r="AN39" s="80" t="b">
        <v>0</v>
      </c>
      <c r="AO39" s="86" t="s">
        <v>1831</v>
      </c>
      <c r="AP39" s="80" t="s">
        <v>2082</v>
      </c>
      <c r="AQ39" s="80">
        <v>0</v>
      </c>
      <c r="AR39" s="80">
        <v>0</v>
      </c>
      <c r="AS39" s="80"/>
      <c r="AT39" s="80"/>
      <c r="AU39" s="80"/>
      <c r="AV39" s="80"/>
      <c r="AW39" s="80"/>
      <c r="AX39" s="80"/>
      <c r="AY39" s="80"/>
      <c r="AZ39" s="80"/>
      <c r="BA39">
        <v>1</v>
      </c>
      <c r="BB39" s="79" t="str">
        <f>REPLACE(INDEX(GroupVertices[Group],MATCH(Edges[[#This Row],[Vertex 1]],GroupVertices[Vertex],0)),1,1,"")</f>
        <v>1</v>
      </c>
      <c r="BC39" s="79" t="str">
        <f>REPLACE(INDEX(GroupVertices[Group],MATCH(Edges[[#This Row],[Vertex 2]],GroupVertices[Vertex],0)),1,1,"")</f>
        <v>1</v>
      </c>
      <c r="BD39" s="48">
        <v>0</v>
      </c>
      <c r="BE39" s="49">
        <v>0</v>
      </c>
      <c r="BF39" s="48">
        <v>0</v>
      </c>
      <c r="BG39" s="49">
        <v>0</v>
      </c>
      <c r="BH39" s="48">
        <v>0</v>
      </c>
      <c r="BI39" s="49">
        <v>0</v>
      </c>
      <c r="BJ39" s="48">
        <v>28</v>
      </c>
      <c r="BK39" s="49">
        <v>100</v>
      </c>
      <c r="BL39" s="48">
        <v>28</v>
      </c>
    </row>
    <row r="40" spans="1:64" ht="15">
      <c r="A40" s="65" t="s">
        <v>310</v>
      </c>
      <c r="B40" s="83" t="s">
        <v>1009</v>
      </c>
      <c r="C40" s="66" t="s">
        <v>3439</v>
      </c>
      <c r="D40" s="67">
        <v>3</v>
      </c>
      <c r="E40" s="68" t="s">
        <v>132</v>
      </c>
      <c r="F40" s="69">
        <v>32</v>
      </c>
      <c r="G40" s="66"/>
      <c r="H40" s="70"/>
      <c r="I40" s="71"/>
      <c r="J40" s="71"/>
      <c r="K40" s="34" t="s">
        <v>65</v>
      </c>
      <c r="L40" s="78">
        <v>40</v>
      </c>
      <c r="M40" s="78"/>
      <c r="N40" s="73" t="s">
        <v>313</v>
      </c>
      <c r="O40" s="80" t="s">
        <v>461</v>
      </c>
      <c r="P40" s="82">
        <v>43477.49884259259</v>
      </c>
      <c r="Q40" s="80" t="s">
        <v>514</v>
      </c>
      <c r="R40" s="80"/>
      <c r="S40" s="80"/>
      <c r="T40" s="80" t="s">
        <v>922</v>
      </c>
      <c r="U40" s="83" t="s">
        <v>1009</v>
      </c>
      <c r="V40" s="83" t="s">
        <v>1009</v>
      </c>
      <c r="W40" s="82">
        <v>43477.49884259259</v>
      </c>
      <c r="X40" s="83" t="s">
        <v>1395</v>
      </c>
      <c r="Y40" s="80"/>
      <c r="Z40" s="80"/>
      <c r="AA40" s="86" t="s">
        <v>1745</v>
      </c>
      <c r="AB40" s="80"/>
      <c r="AC40" s="80" t="b">
        <v>0</v>
      </c>
      <c r="AD40" s="80">
        <v>13</v>
      </c>
      <c r="AE40" s="86" t="s">
        <v>2052</v>
      </c>
      <c r="AF40" s="80" t="b">
        <v>0</v>
      </c>
      <c r="AG40" s="80" t="s">
        <v>2064</v>
      </c>
      <c r="AH40" s="80"/>
      <c r="AI40" s="86" t="s">
        <v>2052</v>
      </c>
      <c r="AJ40" s="80" t="b">
        <v>0</v>
      </c>
      <c r="AK40" s="80">
        <v>10</v>
      </c>
      <c r="AL40" s="86" t="s">
        <v>2052</v>
      </c>
      <c r="AM40" s="80" t="s">
        <v>2072</v>
      </c>
      <c r="AN40" s="80" t="b">
        <v>0</v>
      </c>
      <c r="AO40" s="86" t="s">
        <v>1745</v>
      </c>
      <c r="AP40" s="80" t="s">
        <v>2082</v>
      </c>
      <c r="AQ40" s="80">
        <v>0</v>
      </c>
      <c r="AR40" s="80">
        <v>0</v>
      </c>
      <c r="AS40" s="80"/>
      <c r="AT40" s="80"/>
      <c r="AU40" s="80"/>
      <c r="AV40" s="80"/>
      <c r="AW40" s="80"/>
      <c r="AX40" s="80"/>
      <c r="AY40" s="80"/>
      <c r="AZ40" s="80"/>
      <c r="BA40">
        <v>1</v>
      </c>
      <c r="BB40" s="79" t="str">
        <f>REPLACE(INDEX(GroupVertices[Group],MATCH(Edges[[#This Row],[Vertex 1]],GroupVertices[Vertex],0)),1,1,"")</f>
        <v>8</v>
      </c>
      <c r="BC40" s="79" t="str">
        <f>REPLACE(INDEX(GroupVertices[Group],MATCH(Edges[[#This Row],[Vertex 2]],GroupVertices[Vertex],0)),1,1,"")</f>
        <v>8</v>
      </c>
      <c r="BD40" s="48">
        <v>1</v>
      </c>
      <c r="BE40" s="49">
        <v>4.166666666666667</v>
      </c>
      <c r="BF40" s="48">
        <v>0</v>
      </c>
      <c r="BG40" s="49">
        <v>0</v>
      </c>
      <c r="BH40" s="48">
        <v>0</v>
      </c>
      <c r="BI40" s="49">
        <v>0</v>
      </c>
      <c r="BJ40" s="48">
        <v>23</v>
      </c>
      <c r="BK40" s="49">
        <v>95.83333333333333</v>
      </c>
      <c r="BL40" s="48">
        <v>24</v>
      </c>
    </row>
    <row r="41" spans="1:64" ht="15">
      <c r="A41" s="65" t="s">
        <v>266</v>
      </c>
      <c r="B41" s="83" t="s">
        <v>981</v>
      </c>
      <c r="C41" s="66" t="s">
        <v>3439</v>
      </c>
      <c r="D41" s="67">
        <v>3</v>
      </c>
      <c r="E41" s="68" t="s">
        <v>132</v>
      </c>
      <c r="F41" s="69">
        <v>32</v>
      </c>
      <c r="G41" s="66"/>
      <c r="H41" s="70"/>
      <c r="I41" s="71"/>
      <c r="J41" s="71"/>
      <c r="K41" s="34" t="s">
        <v>65</v>
      </c>
      <c r="L41" s="78">
        <v>41</v>
      </c>
      <c r="M41" s="78"/>
      <c r="N41" s="73" t="s">
        <v>320</v>
      </c>
      <c r="O41" s="80" t="s">
        <v>461</v>
      </c>
      <c r="P41" s="82">
        <v>43472.833136574074</v>
      </c>
      <c r="Q41" s="80" t="s">
        <v>483</v>
      </c>
      <c r="R41" s="80"/>
      <c r="S41" s="80"/>
      <c r="T41" s="80" t="s">
        <v>875</v>
      </c>
      <c r="U41" s="83" t="s">
        <v>981</v>
      </c>
      <c r="V41" s="83" t="s">
        <v>981</v>
      </c>
      <c r="W41" s="82">
        <v>43472.833136574074</v>
      </c>
      <c r="X41" s="83" t="s">
        <v>1364</v>
      </c>
      <c r="Y41" s="80"/>
      <c r="Z41" s="80"/>
      <c r="AA41" s="86" t="s">
        <v>1714</v>
      </c>
      <c r="AB41" s="80"/>
      <c r="AC41" s="80" t="b">
        <v>0</v>
      </c>
      <c r="AD41" s="80">
        <v>65</v>
      </c>
      <c r="AE41" s="86" t="s">
        <v>2052</v>
      </c>
      <c r="AF41" s="80" t="b">
        <v>0</v>
      </c>
      <c r="AG41" s="80" t="s">
        <v>449</v>
      </c>
      <c r="AH41" s="80"/>
      <c r="AI41" s="86" t="s">
        <v>2052</v>
      </c>
      <c r="AJ41" s="80" t="b">
        <v>0</v>
      </c>
      <c r="AK41" s="80">
        <v>25</v>
      </c>
      <c r="AL41" s="86" t="s">
        <v>2052</v>
      </c>
      <c r="AM41" s="80" t="s">
        <v>2074</v>
      </c>
      <c r="AN41" s="80" t="b">
        <v>0</v>
      </c>
      <c r="AO41" s="86" t="s">
        <v>1714</v>
      </c>
      <c r="AP41" s="80" t="s">
        <v>2082</v>
      </c>
      <c r="AQ41" s="80">
        <v>0</v>
      </c>
      <c r="AR41" s="80">
        <v>0</v>
      </c>
      <c r="AS41" s="80"/>
      <c r="AT41" s="80"/>
      <c r="AU41" s="80"/>
      <c r="AV41" s="80"/>
      <c r="AW41" s="80"/>
      <c r="AX41" s="80"/>
      <c r="AY41" s="80"/>
      <c r="AZ41" s="80"/>
      <c r="BA41">
        <v>1</v>
      </c>
      <c r="BB41" s="79" t="str">
        <f>REPLACE(INDEX(GroupVertices[Group],MATCH(Edges[[#This Row],[Vertex 1]],GroupVertices[Vertex],0)),1,1,"")</f>
        <v>50</v>
      </c>
      <c r="BC41" s="79" t="str">
        <f>REPLACE(INDEX(GroupVertices[Group],MATCH(Edges[[#This Row],[Vertex 2]],GroupVertices[Vertex],0)),1,1,"")</f>
        <v>50</v>
      </c>
      <c r="BD41" s="48">
        <v>0</v>
      </c>
      <c r="BE41" s="49">
        <v>0</v>
      </c>
      <c r="BF41" s="48">
        <v>0</v>
      </c>
      <c r="BG41" s="49">
        <v>0</v>
      </c>
      <c r="BH41" s="48">
        <v>0</v>
      </c>
      <c r="BI41" s="49">
        <v>0</v>
      </c>
      <c r="BJ41" s="48">
        <v>41</v>
      </c>
      <c r="BK41" s="49">
        <v>100</v>
      </c>
      <c r="BL41" s="48">
        <v>41</v>
      </c>
    </row>
    <row r="42" spans="1:64" ht="15">
      <c r="A42" s="65" t="s">
        <v>332</v>
      </c>
      <c r="B42" s="83" t="s">
        <v>1081</v>
      </c>
      <c r="C42" s="66" t="s">
        <v>3439</v>
      </c>
      <c r="D42" s="67">
        <v>3</v>
      </c>
      <c r="E42" s="68" t="s">
        <v>132</v>
      </c>
      <c r="F42" s="69">
        <v>32</v>
      </c>
      <c r="G42" s="66"/>
      <c r="H42" s="70"/>
      <c r="I42" s="71"/>
      <c r="J42" s="71"/>
      <c r="K42" s="34" t="s">
        <v>65</v>
      </c>
      <c r="L42" s="78">
        <v>42</v>
      </c>
      <c r="M42" s="78"/>
      <c r="N42" s="73" t="s">
        <v>374</v>
      </c>
      <c r="O42" s="80" t="s">
        <v>461</v>
      </c>
      <c r="P42" s="82">
        <v>43473.39341435185</v>
      </c>
      <c r="Q42" s="80" t="s">
        <v>591</v>
      </c>
      <c r="R42" s="80"/>
      <c r="S42" s="80"/>
      <c r="T42" s="80" t="s">
        <v>923</v>
      </c>
      <c r="U42" s="83" t="s">
        <v>1081</v>
      </c>
      <c r="V42" s="83" t="s">
        <v>1081</v>
      </c>
      <c r="W42" s="82">
        <v>43473.39341435185</v>
      </c>
      <c r="X42" s="83" t="s">
        <v>1477</v>
      </c>
      <c r="Y42" s="80"/>
      <c r="Z42" s="80"/>
      <c r="AA42" s="86" t="s">
        <v>1832</v>
      </c>
      <c r="AB42" s="80"/>
      <c r="AC42" s="80" t="b">
        <v>0</v>
      </c>
      <c r="AD42" s="80">
        <v>12</v>
      </c>
      <c r="AE42" s="86" t="s">
        <v>2052</v>
      </c>
      <c r="AF42" s="80" t="b">
        <v>0</v>
      </c>
      <c r="AG42" s="80" t="s">
        <v>2064</v>
      </c>
      <c r="AH42" s="80"/>
      <c r="AI42" s="86" t="s">
        <v>2052</v>
      </c>
      <c r="AJ42" s="80" t="b">
        <v>0</v>
      </c>
      <c r="AK42" s="80">
        <v>4</v>
      </c>
      <c r="AL42" s="86" t="s">
        <v>2052</v>
      </c>
      <c r="AM42" s="80" t="s">
        <v>2071</v>
      </c>
      <c r="AN42" s="80" t="b">
        <v>0</v>
      </c>
      <c r="AO42" s="86" t="s">
        <v>1832</v>
      </c>
      <c r="AP42" s="80" t="s">
        <v>2082</v>
      </c>
      <c r="AQ42" s="80">
        <v>0</v>
      </c>
      <c r="AR42" s="80">
        <v>0</v>
      </c>
      <c r="AS42" s="80"/>
      <c r="AT42" s="80"/>
      <c r="AU42" s="80"/>
      <c r="AV42" s="80"/>
      <c r="AW42" s="80"/>
      <c r="AX42" s="80"/>
      <c r="AY42" s="80"/>
      <c r="AZ42" s="80"/>
      <c r="BA42">
        <v>1</v>
      </c>
      <c r="BB42" s="79" t="str">
        <f>REPLACE(INDEX(GroupVertices[Group],MATCH(Edges[[#This Row],[Vertex 1]],GroupVertices[Vertex],0)),1,1,"")</f>
        <v>1</v>
      </c>
      <c r="BC42" s="79" t="str">
        <f>REPLACE(INDEX(GroupVertices[Group],MATCH(Edges[[#This Row],[Vertex 2]],GroupVertices[Vertex],0)),1,1,"")</f>
        <v>1</v>
      </c>
      <c r="BD42" s="48">
        <v>0</v>
      </c>
      <c r="BE42" s="49">
        <v>0</v>
      </c>
      <c r="BF42" s="48">
        <v>0</v>
      </c>
      <c r="BG42" s="49">
        <v>0</v>
      </c>
      <c r="BH42" s="48">
        <v>0</v>
      </c>
      <c r="BI42" s="49">
        <v>0</v>
      </c>
      <c r="BJ42" s="48">
        <v>28</v>
      </c>
      <c r="BK42" s="49">
        <v>100</v>
      </c>
      <c r="BL42" s="48">
        <v>28</v>
      </c>
    </row>
    <row r="43" spans="1:64" ht="15">
      <c r="A43" s="65" t="s">
        <v>314</v>
      </c>
      <c r="B43" s="83" t="s">
        <v>1010</v>
      </c>
      <c r="C43" s="66" t="s">
        <v>3439</v>
      </c>
      <c r="D43" s="67">
        <v>3</v>
      </c>
      <c r="E43" s="68" t="s">
        <v>132</v>
      </c>
      <c r="F43" s="69">
        <v>32</v>
      </c>
      <c r="G43" s="66"/>
      <c r="H43" s="70"/>
      <c r="I43" s="71"/>
      <c r="J43" s="71"/>
      <c r="K43" s="34" t="s">
        <v>65</v>
      </c>
      <c r="L43" s="78">
        <v>43</v>
      </c>
      <c r="M43" s="78"/>
      <c r="N43" s="73" t="s">
        <v>313</v>
      </c>
      <c r="O43" s="80" t="s">
        <v>461</v>
      </c>
      <c r="P43" s="82">
        <v>43478.6937962963</v>
      </c>
      <c r="Q43" s="80" t="s">
        <v>515</v>
      </c>
      <c r="R43" s="80"/>
      <c r="S43" s="80"/>
      <c r="T43" s="80" t="s">
        <v>922</v>
      </c>
      <c r="U43" s="83" t="s">
        <v>1010</v>
      </c>
      <c r="V43" s="83" t="s">
        <v>1010</v>
      </c>
      <c r="W43" s="82">
        <v>43478.6937962963</v>
      </c>
      <c r="X43" s="83" t="s">
        <v>1396</v>
      </c>
      <c r="Y43" s="80"/>
      <c r="Z43" s="80"/>
      <c r="AA43" s="86" t="s">
        <v>1746</v>
      </c>
      <c r="AB43" s="80"/>
      <c r="AC43" s="80" t="b">
        <v>0</v>
      </c>
      <c r="AD43" s="80">
        <v>17</v>
      </c>
      <c r="AE43" s="86" t="s">
        <v>2052</v>
      </c>
      <c r="AF43" s="80" t="b">
        <v>0</v>
      </c>
      <c r="AG43" s="80" t="s">
        <v>2064</v>
      </c>
      <c r="AH43" s="80"/>
      <c r="AI43" s="86" t="s">
        <v>2052</v>
      </c>
      <c r="AJ43" s="80" t="b">
        <v>0</v>
      </c>
      <c r="AK43" s="80">
        <v>15</v>
      </c>
      <c r="AL43" s="86" t="s">
        <v>2052</v>
      </c>
      <c r="AM43" s="80" t="s">
        <v>2071</v>
      </c>
      <c r="AN43" s="80" t="b">
        <v>0</v>
      </c>
      <c r="AO43" s="86" t="s">
        <v>1746</v>
      </c>
      <c r="AP43" s="80" t="s">
        <v>2082</v>
      </c>
      <c r="AQ43" s="80">
        <v>0</v>
      </c>
      <c r="AR43" s="80">
        <v>0</v>
      </c>
      <c r="AS43" s="80"/>
      <c r="AT43" s="80"/>
      <c r="AU43" s="80"/>
      <c r="AV43" s="80"/>
      <c r="AW43" s="80"/>
      <c r="AX43" s="80"/>
      <c r="AY43" s="80"/>
      <c r="AZ43" s="80"/>
      <c r="BA43">
        <v>1</v>
      </c>
      <c r="BB43" s="79" t="str">
        <f>REPLACE(INDEX(GroupVertices[Group],MATCH(Edges[[#This Row],[Vertex 1]],GroupVertices[Vertex],0)),1,1,"")</f>
        <v>4</v>
      </c>
      <c r="BC43" s="79" t="str">
        <f>REPLACE(INDEX(GroupVertices[Group],MATCH(Edges[[#This Row],[Vertex 2]],GroupVertices[Vertex],0)),1,1,"")</f>
        <v>4</v>
      </c>
      <c r="BD43" s="48">
        <v>1</v>
      </c>
      <c r="BE43" s="49">
        <v>4.166666666666667</v>
      </c>
      <c r="BF43" s="48">
        <v>0</v>
      </c>
      <c r="BG43" s="49">
        <v>0</v>
      </c>
      <c r="BH43" s="48">
        <v>0</v>
      </c>
      <c r="BI43" s="49">
        <v>0</v>
      </c>
      <c r="BJ43" s="48">
        <v>23</v>
      </c>
      <c r="BK43" s="49">
        <v>95.83333333333333</v>
      </c>
      <c r="BL43" s="48">
        <v>24</v>
      </c>
    </row>
    <row r="44" spans="1:64" ht="15">
      <c r="A44" s="65" t="s">
        <v>319</v>
      </c>
      <c r="B44" s="83" t="s">
        <v>1251</v>
      </c>
      <c r="C44" s="66" t="s">
        <v>3439</v>
      </c>
      <c r="D44" s="67">
        <v>3</v>
      </c>
      <c r="E44" s="68" t="s">
        <v>132</v>
      </c>
      <c r="F44" s="69">
        <v>32</v>
      </c>
      <c r="G44" s="66"/>
      <c r="H44" s="70"/>
      <c r="I44" s="71"/>
      <c r="J44" s="71"/>
      <c r="K44" s="34" t="s">
        <v>65</v>
      </c>
      <c r="L44" s="78">
        <v>44</v>
      </c>
      <c r="M44" s="78"/>
      <c r="N44" s="73" t="s">
        <v>273</v>
      </c>
      <c r="O44" s="80" t="s">
        <v>461</v>
      </c>
      <c r="P44" s="82">
        <v>43493.525243055556</v>
      </c>
      <c r="Q44" s="80" t="s">
        <v>763</v>
      </c>
      <c r="R44" s="80"/>
      <c r="S44" s="80"/>
      <c r="T44" s="80" t="s">
        <v>880</v>
      </c>
      <c r="U44" s="83" t="s">
        <v>1251</v>
      </c>
      <c r="V44" s="83" t="s">
        <v>1251</v>
      </c>
      <c r="W44" s="82">
        <v>43493.525243055556</v>
      </c>
      <c r="X44" s="83" t="s">
        <v>1649</v>
      </c>
      <c r="Y44" s="80"/>
      <c r="Z44" s="80"/>
      <c r="AA44" s="86" t="s">
        <v>2005</v>
      </c>
      <c r="AB44" s="80"/>
      <c r="AC44" s="80" t="b">
        <v>0</v>
      </c>
      <c r="AD44" s="80">
        <v>5</v>
      </c>
      <c r="AE44" s="86" t="s">
        <v>2052</v>
      </c>
      <c r="AF44" s="80" t="b">
        <v>0</v>
      </c>
      <c r="AG44" s="80" t="s">
        <v>2064</v>
      </c>
      <c r="AH44" s="80"/>
      <c r="AI44" s="86" t="s">
        <v>2052</v>
      </c>
      <c r="AJ44" s="80" t="b">
        <v>0</v>
      </c>
      <c r="AK44" s="80">
        <v>6</v>
      </c>
      <c r="AL44" s="86" t="s">
        <v>2052</v>
      </c>
      <c r="AM44" s="80" t="s">
        <v>2071</v>
      </c>
      <c r="AN44" s="80" t="b">
        <v>0</v>
      </c>
      <c r="AO44" s="86" t="s">
        <v>2005</v>
      </c>
      <c r="AP44" s="80" t="s">
        <v>207</v>
      </c>
      <c r="AQ44" s="80">
        <v>0</v>
      </c>
      <c r="AR44" s="80">
        <v>0</v>
      </c>
      <c r="AS44" s="80"/>
      <c r="AT44" s="80"/>
      <c r="AU44" s="80"/>
      <c r="AV44" s="80"/>
      <c r="AW44" s="80"/>
      <c r="AX44" s="80"/>
      <c r="AY44" s="80"/>
      <c r="AZ44" s="80"/>
      <c r="BA44">
        <v>1</v>
      </c>
      <c r="BB44" s="79" t="str">
        <f>REPLACE(INDEX(GroupVertices[Group],MATCH(Edges[[#This Row],[Vertex 1]],GroupVertices[Vertex],0)),1,1,"")</f>
        <v>9</v>
      </c>
      <c r="BC44" s="79" t="str">
        <f>REPLACE(INDEX(GroupVertices[Group],MATCH(Edges[[#This Row],[Vertex 2]],GroupVertices[Vertex],0)),1,1,"")</f>
        <v>9</v>
      </c>
      <c r="BD44" s="48">
        <v>0</v>
      </c>
      <c r="BE44" s="49">
        <v>0</v>
      </c>
      <c r="BF44" s="48">
        <v>0</v>
      </c>
      <c r="BG44" s="49">
        <v>0</v>
      </c>
      <c r="BH44" s="48">
        <v>0</v>
      </c>
      <c r="BI44" s="49">
        <v>0</v>
      </c>
      <c r="BJ44" s="48">
        <v>29</v>
      </c>
      <c r="BK44" s="49">
        <v>100</v>
      </c>
      <c r="BL44" s="48">
        <v>29</v>
      </c>
    </row>
    <row r="45" spans="1:64" ht="15">
      <c r="A45" s="65" t="s">
        <v>302</v>
      </c>
      <c r="B45" s="83" t="s">
        <v>1132</v>
      </c>
      <c r="C45" s="66" t="s">
        <v>3439</v>
      </c>
      <c r="D45" s="67">
        <v>3</v>
      </c>
      <c r="E45" s="68" t="s">
        <v>132</v>
      </c>
      <c r="F45" s="69">
        <v>32</v>
      </c>
      <c r="G45" s="66"/>
      <c r="H45" s="70"/>
      <c r="I45" s="71"/>
      <c r="J45" s="71"/>
      <c r="K45" s="34" t="s">
        <v>65</v>
      </c>
      <c r="L45" s="78">
        <v>45</v>
      </c>
      <c r="M45" s="78"/>
      <c r="N45" s="73" t="s">
        <v>374</v>
      </c>
      <c r="O45" s="80" t="s">
        <v>461</v>
      </c>
      <c r="P45" s="82">
        <v>43491.56784722222</v>
      </c>
      <c r="Q45" s="80" t="s">
        <v>642</v>
      </c>
      <c r="R45" s="80"/>
      <c r="S45" s="80"/>
      <c r="T45" s="80" t="s">
        <v>923</v>
      </c>
      <c r="U45" s="83" t="s">
        <v>1132</v>
      </c>
      <c r="V45" s="83" t="s">
        <v>1132</v>
      </c>
      <c r="W45" s="82">
        <v>43491.56784722222</v>
      </c>
      <c r="X45" s="83" t="s">
        <v>1528</v>
      </c>
      <c r="Y45" s="80"/>
      <c r="Z45" s="80"/>
      <c r="AA45" s="86" t="s">
        <v>1884</v>
      </c>
      <c r="AB45" s="80"/>
      <c r="AC45" s="80" t="b">
        <v>0</v>
      </c>
      <c r="AD45" s="80">
        <v>7</v>
      </c>
      <c r="AE45" s="86" t="s">
        <v>2052</v>
      </c>
      <c r="AF45" s="80" t="b">
        <v>0</v>
      </c>
      <c r="AG45" s="80" t="s">
        <v>2064</v>
      </c>
      <c r="AH45" s="80"/>
      <c r="AI45" s="86" t="s">
        <v>2052</v>
      </c>
      <c r="AJ45" s="80" t="b">
        <v>0</v>
      </c>
      <c r="AK45" s="80">
        <v>10</v>
      </c>
      <c r="AL45" s="86" t="s">
        <v>2052</v>
      </c>
      <c r="AM45" s="80" t="s">
        <v>2071</v>
      </c>
      <c r="AN45" s="80" t="b">
        <v>0</v>
      </c>
      <c r="AO45" s="86" t="s">
        <v>1884</v>
      </c>
      <c r="AP45" s="80" t="s">
        <v>207</v>
      </c>
      <c r="AQ45" s="80">
        <v>0</v>
      </c>
      <c r="AR45" s="80">
        <v>0</v>
      </c>
      <c r="AS45" s="80"/>
      <c r="AT45" s="80"/>
      <c r="AU45" s="80"/>
      <c r="AV45" s="80"/>
      <c r="AW45" s="80"/>
      <c r="AX45" s="80"/>
      <c r="AY45" s="80"/>
      <c r="AZ45" s="80"/>
      <c r="BA45">
        <v>1</v>
      </c>
      <c r="BB45" s="79" t="str">
        <f>REPLACE(INDEX(GroupVertices[Group],MATCH(Edges[[#This Row],[Vertex 1]],GroupVertices[Vertex],0)),1,1,"")</f>
        <v>10</v>
      </c>
      <c r="BC45" s="79" t="str">
        <f>REPLACE(INDEX(GroupVertices[Group],MATCH(Edges[[#This Row],[Vertex 2]],GroupVertices[Vertex],0)),1,1,"")</f>
        <v>10</v>
      </c>
      <c r="BD45" s="48">
        <v>0</v>
      </c>
      <c r="BE45" s="49">
        <v>0</v>
      </c>
      <c r="BF45" s="48">
        <v>0</v>
      </c>
      <c r="BG45" s="49">
        <v>0</v>
      </c>
      <c r="BH45" s="48">
        <v>0</v>
      </c>
      <c r="BI45" s="49">
        <v>0</v>
      </c>
      <c r="BJ45" s="48">
        <v>28</v>
      </c>
      <c r="BK45" s="49">
        <v>100</v>
      </c>
      <c r="BL45" s="48">
        <v>28</v>
      </c>
    </row>
    <row r="46" spans="1:64" ht="15">
      <c r="A46" s="65" t="s">
        <v>344</v>
      </c>
      <c r="B46" s="83" t="s">
        <v>1101</v>
      </c>
      <c r="C46" s="66" t="s">
        <v>3439</v>
      </c>
      <c r="D46" s="67">
        <v>3</v>
      </c>
      <c r="E46" s="68" t="s">
        <v>132</v>
      </c>
      <c r="F46" s="69">
        <v>32</v>
      </c>
      <c r="G46" s="66"/>
      <c r="H46" s="70"/>
      <c r="I46" s="71"/>
      <c r="J46" s="71"/>
      <c r="K46" s="34" t="s">
        <v>65</v>
      </c>
      <c r="L46" s="78">
        <v>46</v>
      </c>
      <c r="M46" s="78"/>
      <c r="N46" s="73" t="s">
        <v>282</v>
      </c>
      <c r="O46" s="80" t="s">
        <v>461</v>
      </c>
      <c r="P46" s="82">
        <v>43491.579513888886</v>
      </c>
      <c r="Q46" s="80" t="s">
        <v>611</v>
      </c>
      <c r="R46" s="80"/>
      <c r="S46" s="80"/>
      <c r="T46" s="80" t="s">
        <v>950</v>
      </c>
      <c r="U46" s="83" t="s">
        <v>1101</v>
      </c>
      <c r="V46" s="83" t="s">
        <v>1101</v>
      </c>
      <c r="W46" s="82">
        <v>43491.579513888886</v>
      </c>
      <c r="X46" s="83" t="s">
        <v>1497</v>
      </c>
      <c r="Y46" s="80"/>
      <c r="Z46" s="80"/>
      <c r="AA46" s="86" t="s">
        <v>1853</v>
      </c>
      <c r="AB46" s="80"/>
      <c r="AC46" s="80" t="b">
        <v>0</v>
      </c>
      <c r="AD46" s="80">
        <v>5</v>
      </c>
      <c r="AE46" s="86" t="s">
        <v>2052</v>
      </c>
      <c r="AF46" s="80" t="b">
        <v>0</v>
      </c>
      <c r="AG46" s="80" t="s">
        <v>2064</v>
      </c>
      <c r="AH46" s="80"/>
      <c r="AI46" s="86" t="s">
        <v>2052</v>
      </c>
      <c r="AJ46" s="80" t="b">
        <v>0</v>
      </c>
      <c r="AK46" s="80">
        <v>3</v>
      </c>
      <c r="AL46" s="86" t="s">
        <v>2052</v>
      </c>
      <c r="AM46" s="80" t="s">
        <v>2071</v>
      </c>
      <c r="AN46" s="80" t="b">
        <v>0</v>
      </c>
      <c r="AO46" s="86" t="s">
        <v>1853</v>
      </c>
      <c r="AP46" s="80" t="s">
        <v>207</v>
      </c>
      <c r="AQ46" s="80">
        <v>0</v>
      </c>
      <c r="AR46" s="80">
        <v>0</v>
      </c>
      <c r="AS46" s="80"/>
      <c r="AT46" s="80"/>
      <c r="AU46" s="80"/>
      <c r="AV46" s="80"/>
      <c r="AW46" s="80"/>
      <c r="AX46" s="80"/>
      <c r="AY46" s="80"/>
      <c r="AZ46" s="80"/>
      <c r="BA46">
        <v>1</v>
      </c>
      <c r="BB46" s="79" t="str">
        <f>REPLACE(INDEX(GroupVertices[Group],MATCH(Edges[[#This Row],[Vertex 1]],GroupVertices[Vertex],0)),1,1,"")</f>
        <v>7</v>
      </c>
      <c r="BC46" s="79" t="str">
        <f>REPLACE(INDEX(GroupVertices[Group],MATCH(Edges[[#This Row],[Vertex 2]],GroupVertices[Vertex],0)),1,1,"")</f>
        <v>7</v>
      </c>
      <c r="BD46" s="48">
        <v>0</v>
      </c>
      <c r="BE46" s="49">
        <v>0</v>
      </c>
      <c r="BF46" s="48">
        <v>0</v>
      </c>
      <c r="BG46" s="49">
        <v>0</v>
      </c>
      <c r="BH46" s="48">
        <v>0</v>
      </c>
      <c r="BI46" s="49">
        <v>0</v>
      </c>
      <c r="BJ46" s="48">
        <v>30</v>
      </c>
      <c r="BK46" s="49">
        <v>100</v>
      </c>
      <c r="BL46" s="48">
        <v>30</v>
      </c>
    </row>
    <row r="47" spans="1:64" ht="15">
      <c r="A47" s="65" t="s">
        <v>298</v>
      </c>
      <c r="B47" s="83" t="s">
        <v>1068</v>
      </c>
      <c r="C47" s="66" t="s">
        <v>3439</v>
      </c>
      <c r="D47" s="67">
        <v>3</v>
      </c>
      <c r="E47" s="68" t="s">
        <v>132</v>
      </c>
      <c r="F47" s="69">
        <v>32</v>
      </c>
      <c r="G47" s="66"/>
      <c r="H47" s="70"/>
      <c r="I47" s="71"/>
      <c r="J47" s="71"/>
      <c r="K47" s="34" t="s">
        <v>65</v>
      </c>
      <c r="L47" s="78">
        <v>47</v>
      </c>
      <c r="M47" s="78"/>
      <c r="N47" s="73" t="s">
        <v>273</v>
      </c>
      <c r="O47" s="80" t="s">
        <v>461</v>
      </c>
      <c r="P47" s="82">
        <v>43491.5769212963</v>
      </c>
      <c r="Q47" s="80" t="s">
        <v>660</v>
      </c>
      <c r="R47" s="80"/>
      <c r="S47" s="80"/>
      <c r="T47" s="80" t="s">
        <v>880</v>
      </c>
      <c r="U47" s="83" t="s">
        <v>1068</v>
      </c>
      <c r="V47" s="83" t="s">
        <v>1068</v>
      </c>
      <c r="W47" s="82">
        <v>43491.5769212963</v>
      </c>
      <c r="X47" s="83" t="s">
        <v>1546</v>
      </c>
      <c r="Y47" s="80"/>
      <c r="Z47" s="80"/>
      <c r="AA47" s="86" t="s">
        <v>1902</v>
      </c>
      <c r="AB47" s="80"/>
      <c r="AC47" s="80" t="b">
        <v>0</v>
      </c>
      <c r="AD47" s="80">
        <v>10</v>
      </c>
      <c r="AE47" s="86" t="s">
        <v>2052</v>
      </c>
      <c r="AF47" s="80" t="b">
        <v>0</v>
      </c>
      <c r="AG47" s="80" t="s">
        <v>2064</v>
      </c>
      <c r="AH47" s="80"/>
      <c r="AI47" s="86" t="s">
        <v>2052</v>
      </c>
      <c r="AJ47" s="80" t="b">
        <v>0</v>
      </c>
      <c r="AK47" s="80">
        <v>8</v>
      </c>
      <c r="AL47" s="86" t="s">
        <v>2052</v>
      </c>
      <c r="AM47" s="80" t="s">
        <v>2071</v>
      </c>
      <c r="AN47" s="80" t="b">
        <v>0</v>
      </c>
      <c r="AO47" s="86" t="s">
        <v>1902</v>
      </c>
      <c r="AP47" s="80" t="s">
        <v>207</v>
      </c>
      <c r="AQ47" s="80">
        <v>0</v>
      </c>
      <c r="AR47" s="80">
        <v>0</v>
      </c>
      <c r="AS47" s="80"/>
      <c r="AT47" s="80"/>
      <c r="AU47" s="80"/>
      <c r="AV47" s="80"/>
      <c r="AW47" s="80"/>
      <c r="AX47" s="80"/>
      <c r="AY47" s="80"/>
      <c r="AZ47" s="80"/>
      <c r="BA47">
        <v>1</v>
      </c>
      <c r="BB47" s="79" t="str">
        <f>REPLACE(INDEX(GroupVertices[Group],MATCH(Edges[[#This Row],[Vertex 1]],GroupVertices[Vertex],0)),1,1,"")</f>
        <v>8</v>
      </c>
      <c r="BC47" s="79" t="str">
        <f>REPLACE(INDEX(GroupVertices[Group],MATCH(Edges[[#This Row],[Vertex 2]],GroupVertices[Vertex],0)),1,1,"")</f>
        <v>8</v>
      </c>
      <c r="BD47" s="48">
        <v>0</v>
      </c>
      <c r="BE47" s="49">
        <v>0</v>
      </c>
      <c r="BF47" s="48">
        <v>0</v>
      </c>
      <c r="BG47" s="49">
        <v>0</v>
      </c>
      <c r="BH47" s="48">
        <v>0</v>
      </c>
      <c r="BI47" s="49">
        <v>0</v>
      </c>
      <c r="BJ47" s="48">
        <v>29</v>
      </c>
      <c r="BK47" s="49">
        <v>100</v>
      </c>
      <c r="BL47" s="48">
        <v>29</v>
      </c>
    </row>
    <row r="48" spans="1:64" ht="15">
      <c r="A48" s="65" t="s">
        <v>310</v>
      </c>
      <c r="B48" s="83" t="s">
        <v>1068</v>
      </c>
      <c r="C48" s="66" t="s">
        <v>3439</v>
      </c>
      <c r="D48" s="67">
        <v>3</v>
      </c>
      <c r="E48" s="68" t="s">
        <v>132</v>
      </c>
      <c r="F48" s="69">
        <v>32</v>
      </c>
      <c r="G48" s="66"/>
      <c r="H48" s="70"/>
      <c r="I48" s="71"/>
      <c r="J48" s="71"/>
      <c r="K48" s="34" t="s">
        <v>65</v>
      </c>
      <c r="L48" s="78">
        <v>48</v>
      </c>
      <c r="M48" s="78"/>
      <c r="N48" s="73" t="s">
        <v>353</v>
      </c>
      <c r="O48" s="80" t="s">
        <v>461</v>
      </c>
      <c r="P48" s="82">
        <v>43491.63605324074</v>
      </c>
      <c r="Q48" s="80" t="s">
        <v>578</v>
      </c>
      <c r="R48" s="80"/>
      <c r="S48" s="80"/>
      <c r="T48" s="80" t="s">
        <v>898</v>
      </c>
      <c r="U48" s="83" t="s">
        <v>1068</v>
      </c>
      <c r="V48" s="83" t="s">
        <v>1068</v>
      </c>
      <c r="W48" s="82">
        <v>43491.63605324074</v>
      </c>
      <c r="X48" s="83" t="s">
        <v>1464</v>
      </c>
      <c r="Y48" s="80"/>
      <c r="Z48" s="80"/>
      <c r="AA48" s="86" t="s">
        <v>1819</v>
      </c>
      <c r="AB48" s="80"/>
      <c r="AC48" s="80" t="b">
        <v>0</v>
      </c>
      <c r="AD48" s="80">
        <v>4</v>
      </c>
      <c r="AE48" s="86" t="s">
        <v>2052</v>
      </c>
      <c r="AF48" s="80" t="b">
        <v>0</v>
      </c>
      <c r="AG48" s="80" t="s">
        <v>2064</v>
      </c>
      <c r="AH48" s="80"/>
      <c r="AI48" s="86" t="s">
        <v>2052</v>
      </c>
      <c r="AJ48" s="80" t="b">
        <v>0</v>
      </c>
      <c r="AK48" s="80">
        <v>3</v>
      </c>
      <c r="AL48" s="86" t="s">
        <v>2052</v>
      </c>
      <c r="AM48" s="80" t="s">
        <v>2072</v>
      </c>
      <c r="AN48" s="80" t="b">
        <v>0</v>
      </c>
      <c r="AO48" s="86" t="s">
        <v>1819</v>
      </c>
      <c r="AP48" s="80" t="s">
        <v>207</v>
      </c>
      <c r="AQ48" s="80">
        <v>0</v>
      </c>
      <c r="AR48" s="80">
        <v>0</v>
      </c>
      <c r="AS48" s="80"/>
      <c r="AT48" s="80"/>
      <c r="AU48" s="80"/>
      <c r="AV48" s="80"/>
      <c r="AW48" s="80"/>
      <c r="AX48" s="80"/>
      <c r="AY48" s="80"/>
      <c r="AZ48" s="80"/>
      <c r="BA48">
        <v>1</v>
      </c>
      <c r="BB48" s="79" t="str">
        <f>REPLACE(INDEX(GroupVertices[Group],MATCH(Edges[[#This Row],[Vertex 1]],GroupVertices[Vertex],0)),1,1,"")</f>
        <v>8</v>
      </c>
      <c r="BC48" s="79" t="str">
        <f>REPLACE(INDEX(GroupVertices[Group],MATCH(Edges[[#This Row],[Vertex 2]],GroupVertices[Vertex],0)),1,1,"")</f>
        <v>8</v>
      </c>
      <c r="BD48" s="48">
        <v>0</v>
      </c>
      <c r="BE48" s="49">
        <v>0</v>
      </c>
      <c r="BF48" s="48">
        <v>0</v>
      </c>
      <c r="BG48" s="49">
        <v>0</v>
      </c>
      <c r="BH48" s="48">
        <v>0</v>
      </c>
      <c r="BI48" s="49">
        <v>0</v>
      </c>
      <c r="BJ48" s="48">
        <v>27</v>
      </c>
      <c r="BK48" s="49">
        <v>100</v>
      </c>
      <c r="BL48" s="48">
        <v>27</v>
      </c>
    </row>
    <row r="49" spans="1:64" ht="15">
      <c r="A49" s="65" t="s">
        <v>262</v>
      </c>
      <c r="B49" s="83" t="s">
        <v>976</v>
      </c>
      <c r="C49" s="66" t="s">
        <v>3439</v>
      </c>
      <c r="D49" s="67">
        <v>3</v>
      </c>
      <c r="E49" s="68" t="s">
        <v>132</v>
      </c>
      <c r="F49" s="69">
        <v>32</v>
      </c>
      <c r="G49" s="66"/>
      <c r="H49" s="70"/>
      <c r="I49" s="71"/>
      <c r="J49" s="71"/>
      <c r="K49" s="34" t="s">
        <v>65</v>
      </c>
      <c r="L49" s="78">
        <v>49</v>
      </c>
      <c r="M49" s="78"/>
      <c r="N49" s="73" t="s">
        <v>273</v>
      </c>
      <c r="O49" s="80" t="s">
        <v>461</v>
      </c>
      <c r="P49" s="82">
        <v>43491.53171296296</v>
      </c>
      <c r="Q49" s="80" t="s">
        <v>478</v>
      </c>
      <c r="R49" s="80"/>
      <c r="S49" s="80"/>
      <c r="T49" s="80" t="s">
        <v>892</v>
      </c>
      <c r="U49" s="83" t="s">
        <v>976</v>
      </c>
      <c r="V49" s="83" t="s">
        <v>976</v>
      </c>
      <c r="W49" s="82">
        <v>43491.53171296296</v>
      </c>
      <c r="X49" s="83" t="s">
        <v>1359</v>
      </c>
      <c r="Y49" s="80"/>
      <c r="Z49" s="80"/>
      <c r="AA49" s="86" t="s">
        <v>1709</v>
      </c>
      <c r="AB49" s="80"/>
      <c r="AC49" s="80" t="b">
        <v>0</v>
      </c>
      <c r="AD49" s="80">
        <v>5</v>
      </c>
      <c r="AE49" s="86" t="s">
        <v>2052</v>
      </c>
      <c r="AF49" s="80" t="b">
        <v>0</v>
      </c>
      <c r="AG49" s="80" t="s">
        <v>2064</v>
      </c>
      <c r="AH49" s="80"/>
      <c r="AI49" s="86" t="s">
        <v>2052</v>
      </c>
      <c r="AJ49" s="80" t="b">
        <v>0</v>
      </c>
      <c r="AK49" s="80">
        <v>0</v>
      </c>
      <c r="AL49" s="86" t="s">
        <v>2052</v>
      </c>
      <c r="AM49" s="80" t="s">
        <v>2072</v>
      </c>
      <c r="AN49" s="80" t="b">
        <v>0</v>
      </c>
      <c r="AO49" s="86" t="s">
        <v>1709</v>
      </c>
      <c r="AP49" s="80" t="s">
        <v>207</v>
      </c>
      <c r="AQ49" s="80">
        <v>0</v>
      </c>
      <c r="AR49" s="80">
        <v>0</v>
      </c>
      <c r="AS49" s="80"/>
      <c r="AT49" s="80"/>
      <c r="AU49" s="80"/>
      <c r="AV49" s="80"/>
      <c r="AW49" s="80"/>
      <c r="AX49" s="80"/>
      <c r="AY49" s="80"/>
      <c r="AZ49" s="80"/>
      <c r="BA49">
        <v>1</v>
      </c>
      <c r="BB49" s="79" t="str">
        <f>REPLACE(INDEX(GroupVertices[Group],MATCH(Edges[[#This Row],[Vertex 1]],GroupVertices[Vertex],0)),1,1,"")</f>
        <v>5</v>
      </c>
      <c r="BC49" s="79" t="str">
        <f>REPLACE(INDEX(GroupVertices[Group],MATCH(Edges[[#This Row],[Vertex 2]],GroupVertices[Vertex],0)),1,1,"")</f>
        <v>5</v>
      </c>
      <c r="BD49" s="48">
        <v>0</v>
      </c>
      <c r="BE49" s="49">
        <v>0</v>
      </c>
      <c r="BF49" s="48">
        <v>0</v>
      </c>
      <c r="BG49" s="49">
        <v>0</v>
      </c>
      <c r="BH49" s="48">
        <v>0</v>
      </c>
      <c r="BI49" s="49">
        <v>0</v>
      </c>
      <c r="BJ49" s="48">
        <v>35</v>
      </c>
      <c r="BK49" s="49">
        <v>100</v>
      </c>
      <c r="BL49" s="48">
        <v>35</v>
      </c>
    </row>
    <row r="50" spans="1:64" ht="15">
      <c r="A50" s="65" t="s">
        <v>355</v>
      </c>
      <c r="B50" s="83" t="s">
        <v>976</v>
      </c>
      <c r="C50" s="66" t="s">
        <v>3439</v>
      </c>
      <c r="D50" s="67">
        <v>3</v>
      </c>
      <c r="E50" s="68" t="s">
        <v>132</v>
      </c>
      <c r="F50" s="69">
        <v>32</v>
      </c>
      <c r="G50" s="66"/>
      <c r="H50" s="70"/>
      <c r="I50" s="71"/>
      <c r="J50" s="71"/>
      <c r="K50" s="34" t="s">
        <v>65</v>
      </c>
      <c r="L50" s="78">
        <v>50</v>
      </c>
      <c r="M50" s="78"/>
      <c r="N50" s="73" t="s">
        <v>273</v>
      </c>
      <c r="O50" s="80" t="s">
        <v>461</v>
      </c>
      <c r="P50" s="82">
        <v>43491.5253125</v>
      </c>
      <c r="Q50" s="80" t="s">
        <v>796</v>
      </c>
      <c r="R50" s="83" t="s">
        <v>817</v>
      </c>
      <c r="S50" s="80" t="s">
        <v>850</v>
      </c>
      <c r="T50" s="80" t="s">
        <v>942</v>
      </c>
      <c r="U50" s="83" t="s">
        <v>976</v>
      </c>
      <c r="V50" s="83" t="s">
        <v>976</v>
      </c>
      <c r="W50" s="82">
        <v>43491.5253125</v>
      </c>
      <c r="X50" s="83" t="s">
        <v>1682</v>
      </c>
      <c r="Y50" s="80"/>
      <c r="Z50" s="80"/>
      <c r="AA50" s="86" t="s">
        <v>2038</v>
      </c>
      <c r="AB50" s="80"/>
      <c r="AC50" s="80" t="b">
        <v>0</v>
      </c>
      <c r="AD50" s="80">
        <v>5</v>
      </c>
      <c r="AE50" s="86" t="s">
        <v>2052</v>
      </c>
      <c r="AF50" s="80" t="b">
        <v>0</v>
      </c>
      <c r="AG50" s="80" t="s">
        <v>2064</v>
      </c>
      <c r="AH50" s="80"/>
      <c r="AI50" s="86" t="s">
        <v>2052</v>
      </c>
      <c r="AJ50" s="80" t="b">
        <v>0</v>
      </c>
      <c r="AK50" s="80">
        <v>0</v>
      </c>
      <c r="AL50" s="86" t="s">
        <v>2052</v>
      </c>
      <c r="AM50" s="80" t="s">
        <v>2071</v>
      </c>
      <c r="AN50" s="80" t="b">
        <v>0</v>
      </c>
      <c r="AO50" s="86" t="s">
        <v>2038</v>
      </c>
      <c r="AP50" s="80" t="s">
        <v>207</v>
      </c>
      <c r="AQ50" s="80">
        <v>0</v>
      </c>
      <c r="AR50" s="80">
        <v>0</v>
      </c>
      <c r="AS50" s="80"/>
      <c r="AT50" s="80"/>
      <c r="AU50" s="80"/>
      <c r="AV50" s="80"/>
      <c r="AW50" s="80"/>
      <c r="AX50" s="80"/>
      <c r="AY50" s="80"/>
      <c r="AZ50" s="80"/>
      <c r="BA50">
        <v>1</v>
      </c>
      <c r="BB50" s="79" t="str">
        <f>REPLACE(INDEX(GroupVertices[Group],MATCH(Edges[[#This Row],[Vertex 1]],GroupVertices[Vertex],0)),1,1,"")</f>
        <v>5</v>
      </c>
      <c r="BC50" s="79" t="str">
        <f>REPLACE(INDEX(GroupVertices[Group],MATCH(Edges[[#This Row],[Vertex 2]],GroupVertices[Vertex],0)),1,1,"")</f>
        <v>5</v>
      </c>
      <c r="BD50" s="48">
        <v>0</v>
      </c>
      <c r="BE50" s="49">
        <v>0</v>
      </c>
      <c r="BF50" s="48">
        <v>0</v>
      </c>
      <c r="BG50" s="49">
        <v>0</v>
      </c>
      <c r="BH50" s="48">
        <v>0</v>
      </c>
      <c r="BI50" s="49">
        <v>0</v>
      </c>
      <c r="BJ50" s="48">
        <v>36</v>
      </c>
      <c r="BK50" s="49">
        <v>100</v>
      </c>
      <c r="BL50" s="48">
        <v>36</v>
      </c>
    </row>
    <row r="51" spans="1:64" ht="15">
      <c r="A51" s="65" t="s">
        <v>344</v>
      </c>
      <c r="B51" s="83" t="s">
        <v>1269</v>
      </c>
      <c r="C51" s="66" t="s">
        <v>3439</v>
      </c>
      <c r="D51" s="67">
        <v>3</v>
      </c>
      <c r="E51" s="68" t="s">
        <v>132</v>
      </c>
      <c r="F51" s="69">
        <v>32</v>
      </c>
      <c r="G51" s="66"/>
      <c r="H51" s="70"/>
      <c r="I51" s="71"/>
      <c r="J51" s="71"/>
      <c r="K51" s="34" t="s">
        <v>65</v>
      </c>
      <c r="L51" s="78">
        <v>51</v>
      </c>
      <c r="M51" s="78"/>
      <c r="N51" s="73" t="s">
        <v>374</v>
      </c>
      <c r="O51" s="80" t="s">
        <v>461</v>
      </c>
      <c r="P51" s="82">
        <v>43491.53619212963</v>
      </c>
      <c r="Q51" s="80" t="s">
        <v>781</v>
      </c>
      <c r="R51" s="80"/>
      <c r="S51" s="80"/>
      <c r="T51" s="80" t="s">
        <v>923</v>
      </c>
      <c r="U51" s="83" t="s">
        <v>1269</v>
      </c>
      <c r="V51" s="83" t="s">
        <v>1269</v>
      </c>
      <c r="W51" s="82">
        <v>43491.53619212963</v>
      </c>
      <c r="X51" s="83" t="s">
        <v>1667</v>
      </c>
      <c r="Y51" s="80"/>
      <c r="Z51" s="80"/>
      <c r="AA51" s="86" t="s">
        <v>2023</v>
      </c>
      <c r="AB51" s="80"/>
      <c r="AC51" s="80" t="b">
        <v>0</v>
      </c>
      <c r="AD51" s="80">
        <v>10</v>
      </c>
      <c r="AE51" s="86" t="s">
        <v>2052</v>
      </c>
      <c r="AF51" s="80" t="b">
        <v>0</v>
      </c>
      <c r="AG51" s="80" t="s">
        <v>2064</v>
      </c>
      <c r="AH51" s="80"/>
      <c r="AI51" s="86" t="s">
        <v>2052</v>
      </c>
      <c r="AJ51" s="80" t="b">
        <v>0</v>
      </c>
      <c r="AK51" s="80">
        <v>8</v>
      </c>
      <c r="AL51" s="86" t="s">
        <v>2052</v>
      </c>
      <c r="AM51" s="80" t="s">
        <v>2071</v>
      </c>
      <c r="AN51" s="80" t="b">
        <v>0</v>
      </c>
      <c r="AO51" s="86" t="s">
        <v>2023</v>
      </c>
      <c r="AP51" s="80" t="s">
        <v>207</v>
      </c>
      <c r="AQ51" s="80">
        <v>0</v>
      </c>
      <c r="AR51" s="80">
        <v>0</v>
      </c>
      <c r="AS51" s="80"/>
      <c r="AT51" s="80"/>
      <c r="AU51" s="80"/>
      <c r="AV51" s="80"/>
      <c r="AW51" s="80"/>
      <c r="AX51" s="80"/>
      <c r="AY51" s="80"/>
      <c r="AZ51" s="80"/>
      <c r="BA51">
        <v>1</v>
      </c>
      <c r="BB51" s="79" t="str">
        <f>REPLACE(INDEX(GroupVertices[Group],MATCH(Edges[[#This Row],[Vertex 1]],GroupVertices[Vertex],0)),1,1,"")</f>
        <v>7</v>
      </c>
      <c r="BC51" s="79" t="str">
        <f>REPLACE(INDEX(GroupVertices[Group],MATCH(Edges[[#This Row],[Vertex 2]],GroupVertices[Vertex],0)),1,1,"")</f>
        <v>7</v>
      </c>
      <c r="BD51" s="48">
        <v>0</v>
      </c>
      <c r="BE51" s="49">
        <v>0</v>
      </c>
      <c r="BF51" s="48">
        <v>0</v>
      </c>
      <c r="BG51" s="49">
        <v>0</v>
      </c>
      <c r="BH51" s="48">
        <v>0</v>
      </c>
      <c r="BI51" s="49">
        <v>0</v>
      </c>
      <c r="BJ51" s="48">
        <v>28</v>
      </c>
      <c r="BK51" s="49">
        <v>100</v>
      </c>
      <c r="BL51" s="48">
        <v>28</v>
      </c>
    </row>
    <row r="52" spans="1:64" ht="15">
      <c r="A52" s="65" t="s">
        <v>298</v>
      </c>
      <c r="B52" s="83" t="s">
        <v>1150</v>
      </c>
      <c r="C52" s="66" t="s">
        <v>3439</v>
      </c>
      <c r="D52" s="67">
        <v>3</v>
      </c>
      <c r="E52" s="68" t="s">
        <v>132</v>
      </c>
      <c r="F52" s="69">
        <v>32</v>
      </c>
      <c r="G52" s="66"/>
      <c r="H52" s="70"/>
      <c r="I52" s="71"/>
      <c r="J52" s="71"/>
      <c r="K52" s="34" t="s">
        <v>65</v>
      </c>
      <c r="L52" s="78">
        <v>52</v>
      </c>
      <c r="M52" s="78"/>
      <c r="N52" s="73" t="s">
        <v>374</v>
      </c>
      <c r="O52" s="80" t="s">
        <v>461</v>
      </c>
      <c r="P52" s="82">
        <v>43491.794375</v>
      </c>
      <c r="Q52" s="80" t="s">
        <v>661</v>
      </c>
      <c r="R52" s="80"/>
      <c r="S52" s="80"/>
      <c r="T52" s="80" t="s">
        <v>948</v>
      </c>
      <c r="U52" s="83" t="s">
        <v>1150</v>
      </c>
      <c r="V52" s="83" t="s">
        <v>1150</v>
      </c>
      <c r="W52" s="82">
        <v>43491.794375</v>
      </c>
      <c r="X52" s="83" t="s">
        <v>1547</v>
      </c>
      <c r="Y52" s="80"/>
      <c r="Z52" s="80"/>
      <c r="AA52" s="86" t="s">
        <v>1903</v>
      </c>
      <c r="AB52" s="80"/>
      <c r="AC52" s="80" t="b">
        <v>0</v>
      </c>
      <c r="AD52" s="80">
        <v>4</v>
      </c>
      <c r="AE52" s="86" t="s">
        <v>2052</v>
      </c>
      <c r="AF52" s="80" t="b">
        <v>0</v>
      </c>
      <c r="AG52" s="80" t="s">
        <v>2064</v>
      </c>
      <c r="AH52" s="80"/>
      <c r="AI52" s="86" t="s">
        <v>2052</v>
      </c>
      <c r="AJ52" s="80" t="b">
        <v>0</v>
      </c>
      <c r="AK52" s="80">
        <v>5</v>
      </c>
      <c r="AL52" s="86" t="s">
        <v>2052</v>
      </c>
      <c r="AM52" s="80" t="s">
        <v>2071</v>
      </c>
      <c r="AN52" s="80" t="b">
        <v>0</v>
      </c>
      <c r="AO52" s="86" t="s">
        <v>1903</v>
      </c>
      <c r="AP52" s="80" t="s">
        <v>207</v>
      </c>
      <c r="AQ52" s="80">
        <v>0</v>
      </c>
      <c r="AR52" s="80">
        <v>0</v>
      </c>
      <c r="AS52" s="80"/>
      <c r="AT52" s="80"/>
      <c r="AU52" s="80"/>
      <c r="AV52" s="80"/>
      <c r="AW52" s="80"/>
      <c r="AX52" s="80"/>
      <c r="AY52" s="80"/>
      <c r="AZ52" s="80"/>
      <c r="BA52">
        <v>1</v>
      </c>
      <c r="BB52" s="79" t="str">
        <f>REPLACE(INDEX(GroupVertices[Group],MATCH(Edges[[#This Row],[Vertex 1]],GroupVertices[Vertex],0)),1,1,"")</f>
        <v>8</v>
      </c>
      <c r="BC52" s="79" t="str">
        <f>REPLACE(INDEX(GroupVertices[Group],MATCH(Edges[[#This Row],[Vertex 2]],GroupVertices[Vertex],0)),1,1,"")</f>
        <v>8</v>
      </c>
      <c r="BD52" s="48">
        <v>0</v>
      </c>
      <c r="BE52" s="49">
        <v>0</v>
      </c>
      <c r="BF52" s="48">
        <v>0</v>
      </c>
      <c r="BG52" s="49">
        <v>0</v>
      </c>
      <c r="BH52" s="48">
        <v>0</v>
      </c>
      <c r="BI52" s="49">
        <v>0</v>
      </c>
      <c r="BJ52" s="48">
        <v>30</v>
      </c>
      <c r="BK52" s="49">
        <v>100</v>
      </c>
      <c r="BL52" s="48">
        <v>30</v>
      </c>
    </row>
    <row r="53" spans="1:64" ht="15">
      <c r="A53" s="65" t="s">
        <v>283</v>
      </c>
      <c r="B53" s="83" t="s">
        <v>988</v>
      </c>
      <c r="C53" s="66" t="s">
        <v>3439</v>
      </c>
      <c r="D53" s="67">
        <v>3</v>
      </c>
      <c r="E53" s="68" t="s">
        <v>132</v>
      </c>
      <c r="F53" s="69">
        <v>32</v>
      </c>
      <c r="G53" s="66"/>
      <c r="H53" s="70"/>
      <c r="I53" s="71"/>
      <c r="J53" s="71"/>
      <c r="K53" s="34" t="s">
        <v>65</v>
      </c>
      <c r="L53" s="78">
        <v>53</v>
      </c>
      <c r="M53" s="78"/>
      <c r="N53" s="73" t="s">
        <v>283</v>
      </c>
      <c r="O53" s="80" t="s">
        <v>207</v>
      </c>
      <c r="P53" s="82">
        <v>43491.75958333333</v>
      </c>
      <c r="Q53" s="80" t="s">
        <v>493</v>
      </c>
      <c r="R53" s="83" t="s">
        <v>828</v>
      </c>
      <c r="S53" s="80" t="s">
        <v>860</v>
      </c>
      <c r="T53" s="80" t="s">
        <v>910</v>
      </c>
      <c r="U53" s="83" t="s">
        <v>988</v>
      </c>
      <c r="V53" s="83" t="s">
        <v>988</v>
      </c>
      <c r="W53" s="82">
        <v>43491.75958333333</v>
      </c>
      <c r="X53" s="83" t="s">
        <v>1374</v>
      </c>
      <c r="Y53" s="80"/>
      <c r="Z53" s="80"/>
      <c r="AA53" s="86" t="s">
        <v>1724</v>
      </c>
      <c r="AB53" s="80"/>
      <c r="AC53" s="80" t="b">
        <v>0</v>
      </c>
      <c r="AD53" s="80">
        <v>1</v>
      </c>
      <c r="AE53" s="86" t="s">
        <v>2052</v>
      </c>
      <c r="AF53" s="80" t="b">
        <v>0</v>
      </c>
      <c r="AG53" s="80" t="s">
        <v>2064</v>
      </c>
      <c r="AH53" s="80"/>
      <c r="AI53" s="86" t="s">
        <v>2052</v>
      </c>
      <c r="AJ53" s="80" t="b">
        <v>0</v>
      </c>
      <c r="AK53" s="80">
        <v>0</v>
      </c>
      <c r="AL53" s="86" t="s">
        <v>2052</v>
      </c>
      <c r="AM53" s="80" t="s">
        <v>2080</v>
      </c>
      <c r="AN53" s="80" t="b">
        <v>0</v>
      </c>
      <c r="AO53" s="86" t="s">
        <v>1724</v>
      </c>
      <c r="AP53" s="80" t="s">
        <v>207</v>
      </c>
      <c r="AQ53" s="80">
        <v>0</v>
      </c>
      <c r="AR53" s="80">
        <v>0</v>
      </c>
      <c r="AS53" s="80"/>
      <c r="AT53" s="80"/>
      <c r="AU53" s="80"/>
      <c r="AV53" s="80"/>
      <c r="AW53" s="80"/>
      <c r="AX53" s="80"/>
      <c r="AY53" s="80"/>
      <c r="AZ53" s="80"/>
      <c r="BA53">
        <v>1</v>
      </c>
      <c r="BB53" s="79" t="str">
        <f>REPLACE(INDEX(GroupVertices[Group],MATCH(Edges[[#This Row],[Vertex 1]],GroupVertices[Vertex],0)),1,1,"")</f>
        <v>20</v>
      </c>
      <c r="BC53" s="79" t="str">
        <f>REPLACE(INDEX(GroupVertices[Group],MATCH(Edges[[#This Row],[Vertex 2]],GroupVertices[Vertex],0)),1,1,"")</f>
        <v>20</v>
      </c>
      <c r="BD53" s="48">
        <v>0</v>
      </c>
      <c r="BE53" s="49">
        <v>0</v>
      </c>
      <c r="BF53" s="48">
        <v>0</v>
      </c>
      <c r="BG53" s="49">
        <v>0</v>
      </c>
      <c r="BH53" s="48">
        <v>0</v>
      </c>
      <c r="BI53" s="49">
        <v>0</v>
      </c>
      <c r="BJ53" s="48">
        <v>16</v>
      </c>
      <c r="BK53" s="49">
        <v>100</v>
      </c>
      <c r="BL53" s="48">
        <v>16</v>
      </c>
    </row>
    <row r="54" spans="1:64" ht="15">
      <c r="A54" s="65" t="s">
        <v>302</v>
      </c>
      <c r="B54" s="83" t="s">
        <v>1134</v>
      </c>
      <c r="C54" s="66" t="s">
        <v>3439</v>
      </c>
      <c r="D54" s="67">
        <v>3</v>
      </c>
      <c r="E54" s="68" t="s">
        <v>132</v>
      </c>
      <c r="F54" s="69">
        <v>32</v>
      </c>
      <c r="G54" s="66"/>
      <c r="H54" s="70"/>
      <c r="I54" s="71"/>
      <c r="J54" s="71"/>
      <c r="K54" s="34" t="s">
        <v>65</v>
      </c>
      <c r="L54" s="78">
        <v>54</v>
      </c>
      <c r="M54" s="78"/>
      <c r="N54" s="73" t="s">
        <v>374</v>
      </c>
      <c r="O54" s="80" t="s">
        <v>461</v>
      </c>
      <c r="P54" s="82">
        <v>43491.77831018518</v>
      </c>
      <c r="Q54" s="80" t="s">
        <v>644</v>
      </c>
      <c r="R54" s="80"/>
      <c r="S54" s="80"/>
      <c r="T54" s="80" t="s">
        <v>923</v>
      </c>
      <c r="U54" s="83" t="s">
        <v>1134</v>
      </c>
      <c r="V54" s="83" t="s">
        <v>1134</v>
      </c>
      <c r="W54" s="82">
        <v>43491.77831018518</v>
      </c>
      <c r="X54" s="83" t="s">
        <v>1530</v>
      </c>
      <c r="Y54" s="80"/>
      <c r="Z54" s="80"/>
      <c r="AA54" s="86" t="s">
        <v>1886</v>
      </c>
      <c r="AB54" s="80"/>
      <c r="AC54" s="80" t="b">
        <v>0</v>
      </c>
      <c r="AD54" s="80">
        <v>7</v>
      </c>
      <c r="AE54" s="86" t="s">
        <v>2052</v>
      </c>
      <c r="AF54" s="80" t="b">
        <v>0</v>
      </c>
      <c r="AG54" s="80" t="s">
        <v>2064</v>
      </c>
      <c r="AH54" s="80"/>
      <c r="AI54" s="86" t="s">
        <v>2052</v>
      </c>
      <c r="AJ54" s="80" t="b">
        <v>0</v>
      </c>
      <c r="AK54" s="80">
        <v>5</v>
      </c>
      <c r="AL54" s="86" t="s">
        <v>2052</v>
      </c>
      <c r="AM54" s="80" t="s">
        <v>2071</v>
      </c>
      <c r="AN54" s="80" t="b">
        <v>0</v>
      </c>
      <c r="AO54" s="86" t="s">
        <v>1886</v>
      </c>
      <c r="AP54" s="80" t="s">
        <v>207</v>
      </c>
      <c r="AQ54" s="80">
        <v>0</v>
      </c>
      <c r="AR54" s="80">
        <v>0</v>
      </c>
      <c r="AS54" s="80"/>
      <c r="AT54" s="80"/>
      <c r="AU54" s="80"/>
      <c r="AV54" s="80"/>
      <c r="AW54" s="80"/>
      <c r="AX54" s="80"/>
      <c r="AY54" s="80"/>
      <c r="AZ54" s="80"/>
      <c r="BA54">
        <v>1</v>
      </c>
      <c r="BB54" s="79" t="str">
        <f>REPLACE(INDEX(GroupVertices[Group],MATCH(Edges[[#This Row],[Vertex 1]],GroupVertices[Vertex],0)),1,1,"")</f>
        <v>10</v>
      </c>
      <c r="BC54" s="79" t="str">
        <f>REPLACE(INDEX(GroupVertices[Group],MATCH(Edges[[#This Row],[Vertex 2]],GroupVertices[Vertex],0)),1,1,"")</f>
        <v>10</v>
      </c>
      <c r="BD54" s="48">
        <v>0</v>
      </c>
      <c r="BE54" s="49">
        <v>0</v>
      </c>
      <c r="BF54" s="48">
        <v>0</v>
      </c>
      <c r="BG54" s="49">
        <v>0</v>
      </c>
      <c r="BH54" s="48">
        <v>0</v>
      </c>
      <c r="BI54" s="49">
        <v>0</v>
      </c>
      <c r="BJ54" s="48">
        <v>28</v>
      </c>
      <c r="BK54" s="49">
        <v>100</v>
      </c>
      <c r="BL54" s="48">
        <v>28</v>
      </c>
    </row>
    <row r="55" spans="1:64" ht="15">
      <c r="A55" s="65" t="s">
        <v>318</v>
      </c>
      <c r="B55" s="83" t="s">
        <v>1029</v>
      </c>
      <c r="C55" s="66" t="s">
        <v>3439</v>
      </c>
      <c r="D55" s="67">
        <v>3</v>
      </c>
      <c r="E55" s="68" t="s">
        <v>132</v>
      </c>
      <c r="F55" s="69">
        <v>32</v>
      </c>
      <c r="G55" s="66"/>
      <c r="H55" s="70"/>
      <c r="I55" s="71"/>
      <c r="J55" s="71"/>
      <c r="K55" s="34" t="s">
        <v>65</v>
      </c>
      <c r="L55" s="78">
        <v>55</v>
      </c>
      <c r="M55" s="78"/>
      <c r="N55" s="73" t="s">
        <v>405</v>
      </c>
      <c r="O55" s="80" t="s">
        <v>461</v>
      </c>
      <c r="P55" s="82">
        <v>43491.78212962963</v>
      </c>
      <c r="Q55" s="80" t="s">
        <v>536</v>
      </c>
      <c r="R55" s="80"/>
      <c r="S55" s="80"/>
      <c r="T55" s="80" t="s">
        <v>915</v>
      </c>
      <c r="U55" s="83" t="s">
        <v>1029</v>
      </c>
      <c r="V55" s="83" t="s">
        <v>1029</v>
      </c>
      <c r="W55" s="82">
        <v>43491.78212962963</v>
      </c>
      <c r="X55" s="83" t="s">
        <v>1417</v>
      </c>
      <c r="Y55" s="80"/>
      <c r="Z55" s="80"/>
      <c r="AA55" s="86" t="s">
        <v>1769</v>
      </c>
      <c r="AB55" s="80"/>
      <c r="AC55" s="80" t="b">
        <v>0</v>
      </c>
      <c r="AD55" s="80">
        <v>5</v>
      </c>
      <c r="AE55" s="86" t="s">
        <v>2052</v>
      </c>
      <c r="AF55" s="80" t="b">
        <v>0</v>
      </c>
      <c r="AG55" s="80" t="s">
        <v>2064</v>
      </c>
      <c r="AH55" s="80"/>
      <c r="AI55" s="86" t="s">
        <v>2052</v>
      </c>
      <c r="AJ55" s="80" t="b">
        <v>0</v>
      </c>
      <c r="AK55" s="80">
        <v>9</v>
      </c>
      <c r="AL55" s="86" t="s">
        <v>2052</v>
      </c>
      <c r="AM55" s="80" t="s">
        <v>2071</v>
      </c>
      <c r="AN55" s="80" t="b">
        <v>0</v>
      </c>
      <c r="AO55" s="86" t="s">
        <v>1769</v>
      </c>
      <c r="AP55" s="80" t="s">
        <v>207</v>
      </c>
      <c r="AQ55" s="80">
        <v>0</v>
      </c>
      <c r="AR55" s="80">
        <v>0</v>
      </c>
      <c r="AS55" s="80"/>
      <c r="AT55" s="80"/>
      <c r="AU55" s="80"/>
      <c r="AV55" s="80"/>
      <c r="AW55" s="80"/>
      <c r="AX55" s="80"/>
      <c r="AY55" s="80"/>
      <c r="AZ55" s="80"/>
      <c r="BA55">
        <v>1</v>
      </c>
      <c r="BB55" s="79" t="str">
        <f>REPLACE(INDEX(GroupVertices[Group],MATCH(Edges[[#This Row],[Vertex 1]],GroupVertices[Vertex],0)),1,1,"")</f>
        <v>6</v>
      </c>
      <c r="BC55" s="79" t="str">
        <f>REPLACE(INDEX(GroupVertices[Group],MATCH(Edges[[#This Row],[Vertex 2]],GroupVertices[Vertex],0)),1,1,"")</f>
        <v>6</v>
      </c>
      <c r="BD55" s="48">
        <v>0</v>
      </c>
      <c r="BE55" s="49">
        <v>0</v>
      </c>
      <c r="BF55" s="48">
        <v>0</v>
      </c>
      <c r="BG55" s="49">
        <v>0</v>
      </c>
      <c r="BH55" s="48">
        <v>0</v>
      </c>
      <c r="BI55" s="49">
        <v>0</v>
      </c>
      <c r="BJ55" s="48">
        <v>38</v>
      </c>
      <c r="BK55" s="49">
        <v>100</v>
      </c>
      <c r="BL55" s="48">
        <v>38</v>
      </c>
    </row>
    <row r="56" spans="1:64" ht="15">
      <c r="A56" s="65" t="s">
        <v>342</v>
      </c>
      <c r="B56" s="83" t="s">
        <v>1122</v>
      </c>
      <c r="C56" s="66" t="s">
        <v>3439</v>
      </c>
      <c r="D56" s="67">
        <v>3</v>
      </c>
      <c r="E56" s="68" t="s">
        <v>132</v>
      </c>
      <c r="F56" s="69">
        <v>32</v>
      </c>
      <c r="G56" s="66"/>
      <c r="H56" s="70"/>
      <c r="I56" s="71"/>
      <c r="J56" s="71"/>
      <c r="K56" s="34" t="s">
        <v>65</v>
      </c>
      <c r="L56" s="78">
        <v>56</v>
      </c>
      <c r="M56" s="78"/>
      <c r="N56" s="73" t="s">
        <v>374</v>
      </c>
      <c r="O56" s="80" t="s">
        <v>461</v>
      </c>
      <c r="P56" s="82">
        <v>43491.788148148145</v>
      </c>
      <c r="Q56" s="80" t="s">
        <v>632</v>
      </c>
      <c r="R56" s="80"/>
      <c r="S56" s="80"/>
      <c r="T56" s="80" t="s">
        <v>923</v>
      </c>
      <c r="U56" s="83" t="s">
        <v>1122</v>
      </c>
      <c r="V56" s="83" t="s">
        <v>1122</v>
      </c>
      <c r="W56" s="82">
        <v>43491.788148148145</v>
      </c>
      <c r="X56" s="83" t="s">
        <v>1518</v>
      </c>
      <c r="Y56" s="80"/>
      <c r="Z56" s="80"/>
      <c r="AA56" s="86" t="s">
        <v>1874</v>
      </c>
      <c r="AB56" s="80"/>
      <c r="AC56" s="80" t="b">
        <v>0</v>
      </c>
      <c r="AD56" s="80">
        <v>5</v>
      </c>
      <c r="AE56" s="86" t="s">
        <v>2052</v>
      </c>
      <c r="AF56" s="80" t="b">
        <v>0</v>
      </c>
      <c r="AG56" s="80" t="s">
        <v>2064</v>
      </c>
      <c r="AH56" s="80"/>
      <c r="AI56" s="86" t="s">
        <v>2052</v>
      </c>
      <c r="AJ56" s="80" t="b">
        <v>0</v>
      </c>
      <c r="AK56" s="80">
        <v>4</v>
      </c>
      <c r="AL56" s="86" t="s">
        <v>2052</v>
      </c>
      <c r="AM56" s="80" t="s">
        <v>2071</v>
      </c>
      <c r="AN56" s="80" t="b">
        <v>0</v>
      </c>
      <c r="AO56" s="86" t="s">
        <v>1874</v>
      </c>
      <c r="AP56" s="80" t="s">
        <v>207</v>
      </c>
      <c r="AQ56" s="80">
        <v>0</v>
      </c>
      <c r="AR56" s="80">
        <v>0</v>
      </c>
      <c r="AS56" s="80"/>
      <c r="AT56" s="80"/>
      <c r="AU56" s="80"/>
      <c r="AV56" s="80"/>
      <c r="AW56" s="80"/>
      <c r="AX56" s="80"/>
      <c r="AY56" s="80"/>
      <c r="AZ56" s="80"/>
      <c r="BA56">
        <v>1</v>
      </c>
      <c r="BB56" s="79" t="str">
        <f>REPLACE(INDEX(GroupVertices[Group],MATCH(Edges[[#This Row],[Vertex 1]],GroupVertices[Vertex],0)),1,1,"")</f>
        <v>14</v>
      </c>
      <c r="BC56" s="79" t="str">
        <f>REPLACE(INDEX(GroupVertices[Group],MATCH(Edges[[#This Row],[Vertex 2]],GroupVertices[Vertex],0)),1,1,"")</f>
        <v>14</v>
      </c>
      <c r="BD56" s="48">
        <v>0</v>
      </c>
      <c r="BE56" s="49">
        <v>0</v>
      </c>
      <c r="BF56" s="48">
        <v>0</v>
      </c>
      <c r="BG56" s="49">
        <v>0</v>
      </c>
      <c r="BH56" s="48">
        <v>0</v>
      </c>
      <c r="BI56" s="49">
        <v>0</v>
      </c>
      <c r="BJ56" s="48">
        <v>28</v>
      </c>
      <c r="BK56" s="49">
        <v>100</v>
      </c>
      <c r="BL56" s="48">
        <v>28</v>
      </c>
    </row>
    <row r="57" spans="1:64" ht="15">
      <c r="A57" s="65" t="s">
        <v>319</v>
      </c>
      <c r="B57" s="83" t="s">
        <v>1249</v>
      </c>
      <c r="C57" s="66" t="s">
        <v>3439</v>
      </c>
      <c r="D57" s="67">
        <v>3</v>
      </c>
      <c r="E57" s="68" t="s">
        <v>132</v>
      </c>
      <c r="F57" s="69">
        <v>32</v>
      </c>
      <c r="G57" s="66"/>
      <c r="H57" s="70"/>
      <c r="I57" s="71"/>
      <c r="J57" s="71"/>
      <c r="K57" s="34" t="s">
        <v>65</v>
      </c>
      <c r="L57" s="78">
        <v>57</v>
      </c>
      <c r="M57" s="78"/>
      <c r="N57" s="73" t="s">
        <v>319</v>
      </c>
      <c r="O57" s="80" t="s">
        <v>207</v>
      </c>
      <c r="P57" s="82">
        <v>43491.685266203705</v>
      </c>
      <c r="Q57" s="80" t="s">
        <v>761</v>
      </c>
      <c r="R57" s="83" t="s">
        <v>848</v>
      </c>
      <c r="S57" s="80" t="s">
        <v>850</v>
      </c>
      <c r="T57" s="80" t="s">
        <v>961</v>
      </c>
      <c r="U57" s="83" t="s">
        <v>1249</v>
      </c>
      <c r="V57" s="83" t="s">
        <v>1249</v>
      </c>
      <c r="W57" s="82">
        <v>43491.685266203705</v>
      </c>
      <c r="X57" s="83" t="s">
        <v>1647</v>
      </c>
      <c r="Y57" s="80"/>
      <c r="Z57" s="80"/>
      <c r="AA57" s="86" t="s">
        <v>2003</v>
      </c>
      <c r="AB57" s="80"/>
      <c r="AC57" s="80" t="b">
        <v>0</v>
      </c>
      <c r="AD57" s="80">
        <v>4</v>
      </c>
      <c r="AE57" s="86" t="s">
        <v>2052</v>
      </c>
      <c r="AF57" s="80" t="b">
        <v>0</v>
      </c>
      <c r="AG57" s="80" t="s">
        <v>2064</v>
      </c>
      <c r="AH57" s="80"/>
      <c r="AI57" s="86" t="s">
        <v>2052</v>
      </c>
      <c r="AJ57" s="80" t="b">
        <v>0</v>
      </c>
      <c r="AK57" s="80">
        <v>0</v>
      </c>
      <c r="AL57" s="86" t="s">
        <v>2052</v>
      </c>
      <c r="AM57" s="80" t="s">
        <v>2071</v>
      </c>
      <c r="AN57" s="80" t="b">
        <v>0</v>
      </c>
      <c r="AO57" s="86" t="s">
        <v>2003</v>
      </c>
      <c r="AP57" s="80" t="s">
        <v>207</v>
      </c>
      <c r="AQ57" s="80">
        <v>0</v>
      </c>
      <c r="AR57" s="80">
        <v>0</v>
      </c>
      <c r="AS57" s="80"/>
      <c r="AT57" s="80"/>
      <c r="AU57" s="80"/>
      <c r="AV57" s="80"/>
      <c r="AW57" s="80"/>
      <c r="AX57" s="80"/>
      <c r="AY57" s="80"/>
      <c r="AZ57" s="80"/>
      <c r="BA57">
        <v>1</v>
      </c>
      <c r="BB57" s="79" t="str">
        <f>REPLACE(INDEX(GroupVertices[Group],MATCH(Edges[[#This Row],[Vertex 1]],GroupVertices[Vertex],0)),1,1,"")</f>
        <v>9</v>
      </c>
      <c r="BC57" s="79" t="str">
        <f>REPLACE(INDEX(GroupVertices[Group],MATCH(Edges[[#This Row],[Vertex 2]],GroupVertices[Vertex],0)),1,1,"")</f>
        <v>9</v>
      </c>
      <c r="BD57" s="48">
        <v>2</v>
      </c>
      <c r="BE57" s="49">
        <v>7.142857142857143</v>
      </c>
      <c r="BF57" s="48">
        <v>0</v>
      </c>
      <c r="BG57" s="49">
        <v>0</v>
      </c>
      <c r="BH57" s="48">
        <v>0</v>
      </c>
      <c r="BI57" s="49">
        <v>0</v>
      </c>
      <c r="BJ57" s="48">
        <v>26</v>
      </c>
      <c r="BK57" s="49">
        <v>92.85714285714286</v>
      </c>
      <c r="BL57" s="48">
        <v>28</v>
      </c>
    </row>
    <row r="58" spans="1:64" ht="15">
      <c r="A58" s="65" t="s">
        <v>315</v>
      </c>
      <c r="B58" s="83" t="s">
        <v>1162</v>
      </c>
      <c r="C58" s="66" t="s">
        <v>3439</v>
      </c>
      <c r="D58" s="67">
        <v>3</v>
      </c>
      <c r="E58" s="68" t="s">
        <v>132</v>
      </c>
      <c r="F58" s="69">
        <v>32</v>
      </c>
      <c r="G58" s="66"/>
      <c r="H58" s="70"/>
      <c r="I58" s="71"/>
      <c r="J58" s="71"/>
      <c r="K58" s="34" t="s">
        <v>65</v>
      </c>
      <c r="L58" s="78">
        <v>58</v>
      </c>
      <c r="M58" s="78"/>
      <c r="N58" s="73" t="s">
        <v>374</v>
      </c>
      <c r="O58" s="80" t="s">
        <v>461</v>
      </c>
      <c r="P58" s="82">
        <v>43491.68869212963</v>
      </c>
      <c r="Q58" s="80" t="s">
        <v>674</v>
      </c>
      <c r="R58" s="80"/>
      <c r="S58" s="80"/>
      <c r="T58" s="80" t="s">
        <v>923</v>
      </c>
      <c r="U58" s="83" t="s">
        <v>1162</v>
      </c>
      <c r="V58" s="83" t="s">
        <v>1162</v>
      </c>
      <c r="W58" s="82">
        <v>43491.68869212963</v>
      </c>
      <c r="X58" s="83" t="s">
        <v>1560</v>
      </c>
      <c r="Y58" s="80"/>
      <c r="Z58" s="80"/>
      <c r="AA58" s="86" t="s">
        <v>1916</v>
      </c>
      <c r="AB58" s="80"/>
      <c r="AC58" s="80" t="b">
        <v>0</v>
      </c>
      <c r="AD58" s="80">
        <v>3</v>
      </c>
      <c r="AE58" s="86" t="s">
        <v>2052</v>
      </c>
      <c r="AF58" s="80" t="b">
        <v>0</v>
      </c>
      <c r="AG58" s="80" t="s">
        <v>2064</v>
      </c>
      <c r="AH58" s="80"/>
      <c r="AI58" s="86" t="s">
        <v>2052</v>
      </c>
      <c r="AJ58" s="80" t="b">
        <v>0</v>
      </c>
      <c r="AK58" s="80">
        <v>11</v>
      </c>
      <c r="AL58" s="86" t="s">
        <v>2052</v>
      </c>
      <c r="AM58" s="80" t="s">
        <v>2071</v>
      </c>
      <c r="AN58" s="80" t="b">
        <v>0</v>
      </c>
      <c r="AO58" s="86" t="s">
        <v>1916</v>
      </c>
      <c r="AP58" s="80" t="s">
        <v>207</v>
      </c>
      <c r="AQ58" s="80">
        <v>0</v>
      </c>
      <c r="AR58" s="80">
        <v>0</v>
      </c>
      <c r="AS58" s="80"/>
      <c r="AT58" s="80"/>
      <c r="AU58" s="80"/>
      <c r="AV58" s="80"/>
      <c r="AW58" s="80"/>
      <c r="AX58" s="80"/>
      <c r="AY58" s="80"/>
      <c r="AZ58" s="80"/>
      <c r="BA58">
        <v>1</v>
      </c>
      <c r="BB58" s="79" t="str">
        <f>REPLACE(INDEX(GroupVertices[Group],MATCH(Edges[[#This Row],[Vertex 1]],GroupVertices[Vertex],0)),1,1,"")</f>
        <v>3</v>
      </c>
      <c r="BC58" s="79" t="str">
        <f>REPLACE(INDEX(GroupVertices[Group],MATCH(Edges[[#This Row],[Vertex 2]],GroupVertices[Vertex],0)),1,1,"")</f>
        <v>3</v>
      </c>
      <c r="BD58" s="48">
        <v>0</v>
      </c>
      <c r="BE58" s="49">
        <v>0</v>
      </c>
      <c r="BF58" s="48">
        <v>0</v>
      </c>
      <c r="BG58" s="49">
        <v>0</v>
      </c>
      <c r="BH58" s="48">
        <v>0</v>
      </c>
      <c r="BI58" s="49">
        <v>0</v>
      </c>
      <c r="BJ58" s="48">
        <v>28</v>
      </c>
      <c r="BK58" s="49">
        <v>100</v>
      </c>
      <c r="BL58" s="48">
        <v>28</v>
      </c>
    </row>
    <row r="59" spans="1:64" ht="15">
      <c r="A59" s="65" t="s">
        <v>302</v>
      </c>
      <c r="B59" s="83" t="s">
        <v>1133</v>
      </c>
      <c r="C59" s="66" t="s">
        <v>3439</v>
      </c>
      <c r="D59" s="67">
        <v>3</v>
      </c>
      <c r="E59" s="68" t="s">
        <v>132</v>
      </c>
      <c r="F59" s="69">
        <v>32</v>
      </c>
      <c r="G59" s="66"/>
      <c r="H59" s="70"/>
      <c r="I59" s="71"/>
      <c r="J59" s="71"/>
      <c r="K59" s="34" t="s">
        <v>65</v>
      </c>
      <c r="L59" s="78">
        <v>59</v>
      </c>
      <c r="M59" s="78"/>
      <c r="N59" s="73" t="s">
        <v>374</v>
      </c>
      <c r="O59" s="80" t="s">
        <v>461</v>
      </c>
      <c r="P59" s="82">
        <v>43491.64331018519</v>
      </c>
      <c r="Q59" s="80" t="s">
        <v>643</v>
      </c>
      <c r="R59" s="80"/>
      <c r="S59" s="80"/>
      <c r="T59" s="80" t="s">
        <v>923</v>
      </c>
      <c r="U59" s="83" t="s">
        <v>1133</v>
      </c>
      <c r="V59" s="83" t="s">
        <v>1133</v>
      </c>
      <c r="W59" s="82">
        <v>43491.64331018519</v>
      </c>
      <c r="X59" s="83" t="s">
        <v>1529</v>
      </c>
      <c r="Y59" s="80"/>
      <c r="Z59" s="80"/>
      <c r="AA59" s="86" t="s">
        <v>1885</v>
      </c>
      <c r="AB59" s="80"/>
      <c r="AC59" s="80" t="b">
        <v>0</v>
      </c>
      <c r="AD59" s="80">
        <v>6</v>
      </c>
      <c r="AE59" s="86" t="s">
        <v>2052</v>
      </c>
      <c r="AF59" s="80" t="b">
        <v>0</v>
      </c>
      <c r="AG59" s="80" t="s">
        <v>2064</v>
      </c>
      <c r="AH59" s="80"/>
      <c r="AI59" s="86" t="s">
        <v>2052</v>
      </c>
      <c r="AJ59" s="80" t="b">
        <v>0</v>
      </c>
      <c r="AK59" s="80">
        <v>9</v>
      </c>
      <c r="AL59" s="86" t="s">
        <v>2052</v>
      </c>
      <c r="AM59" s="80" t="s">
        <v>2071</v>
      </c>
      <c r="AN59" s="80" t="b">
        <v>0</v>
      </c>
      <c r="AO59" s="86" t="s">
        <v>1885</v>
      </c>
      <c r="AP59" s="80" t="s">
        <v>207</v>
      </c>
      <c r="AQ59" s="80">
        <v>0</v>
      </c>
      <c r="AR59" s="80">
        <v>0</v>
      </c>
      <c r="AS59" s="80"/>
      <c r="AT59" s="80"/>
      <c r="AU59" s="80"/>
      <c r="AV59" s="80"/>
      <c r="AW59" s="80"/>
      <c r="AX59" s="80"/>
      <c r="AY59" s="80"/>
      <c r="AZ59" s="80"/>
      <c r="BA59">
        <v>1</v>
      </c>
      <c r="BB59" s="79" t="str">
        <f>REPLACE(INDEX(GroupVertices[Group],MATCH(Edges[[#This Row],[Vertex 1]],GroupVertices[Vertex],0)),1,1,"")</f>
        <v>10</v>
      </c>
      <c r="BC59" s="79" t="str">
        <f>REPLACE(INDEX(GroupVertices[Group],MATCH(Edges[[#This Row],[Vertex 2]],GroupVertices[Vertex],0)),1,1,"")</f>
        <v>10</v>
      </c>
      <c r="BD59" s="48">
        <v>0</v>
      </c>
      <c r="BE59" s="49">
        <v>0</v>
      </c>
      <c r="BF59" s="48">
        <v>0</v>
      </c>
      <c r="BG59" s="49">
        <v>0</v>
      </c>
      <c r="BH59" s="48">
        <v>0</v>
      </c>
      <c r="BI59" s="49">
        <v>0</v>
      </c>
      <c r="BJ59" s="48">
        <v>28</v>
      </c>
      <c r="BK59" s="49">
        <v>100</v>
      </c>
      <c r="BL59" s="48">
        <v>28</v>
      </c>
    </row>
    <row r="60" spans="1:64" ht="15">
      <c r="A60" s="65" t="s">
        <v>309</v>
      </c>
      <c r="B60" s="83" t="s">
        <v>1240</v>
      </c>
      <c r="C60" s="66" t="s">
        <v>3439</v>
      </c>
      <c r="D60" s="67">
        <v>3</v>
      </c>
      <c r="E60" s="68" t="s">
        <v>132</v>
      </c>
      <c r="F60" s="69">
        <v>32</v>
      </c>
      <c r="G60" s="66"/>
      <c r="H60" s="70"/>
      <c r="I60" s="71"/>
      <c r="J60" s="71"/>
      <c r="K60" s="34" t="s">
        <v>65</v>
      </c>
      <c r="L60" s="78">
        <v>60</v>
      </c>
      <c r="M60" s="78"/>
      <c r="N60" s="73" t="s">
        <v>374</v>
      </c>
      <c r="O60" s="80" t="s">
        <v>461</v>
      </c>
      <c r="P60" s="82">
        <v>43491.72280092593</v>
      </c>
      <c r="Q60" s="80" t="s">
        <v>752</v>
      </c>
      <c r="R60" s="80"/>
      <c r="S60" s="80"/>
      <c r="T60" s="80" t="s">
        <v>923</v>
      </c>
      <c r="U60" s="83" t="s">
        <v>1240</v>
      </c>
      <c r="V60" s="83" t="s">
        <v>1240</v>
      </c>
      <c r="W60" s="82">
        <v>43491.72280092593</v>
      </c>
      <c r="X60" s="83" t="s">
        <v>1638</v>
      </c>
      <c r="Y60" s="80"/>
      <c r="Z60" s="80"/>
      <c r="AA60" s="86" t="s">
        <v>1994</v>
      </c>
      <c r="AB60" s="80"/>
      <c r="AC60" s="80" t="b">
        <v>0</v>
      </c>
      <c r="AD60" s="80">
        <v>6</v>
      </c>
      <c r="AE60" s="86" t="s">
        <v>2052</v>
      </c>
      <c r="AF60" s="80" t="b">
        <v>0</v>
      </c>
      <c r="AG60" s="80" t="s">
        <v>2064</v>
      </c>
      <c r="AH60" s="80"/>
      <c r="AI60" s="86" t="s">
        <v>2052</v>
      </c>
      <c r="AJ60" s="80" t="b">
        <v>0</v>
      </c>
      <c r="AK60" s="80">
        <v>0</v>
      </c>
      <c r="AL60" s="86" t="s">
        <v>2052</v>
      </c>
      <c r="AM60" s="80" t="s">
        <v>2071</v>
      </c>
      <c r="AN60" s="80" t="b">
        <v>0</v>
      </c>
      <c r="AO60" s="86" t="s">
        <v>1994</v>
      </c>
      <c r="AP60" s="80" t="s">
        <v>207</v>
      </c>
      <c r="AQ60" s="80">
        <v>0</v>
      </c>
      <c r="AR60" s="80">
        <v>0</v>
      </c>
      <c r="AS60" s="80"/>
      <c r="AT60" s="80"/>
      <c r="AU60" s="80"/>
      <c r="AV60" s="80"/>
      <c r="AW60" s="80"/>
      <c r="AX60" s="80"/>
      <c r="AY60" s="80"/>
      <c r="AZ60" s="80"/>
      <c r="BA60">
        <v>1</v>
      </c>
      <c r="BB60" s="79" t="str">
        <f>REPLACE(INDEX(GroupVertices[Group],MATCH(Edges[[#This Row],[Vertex 1]],GroupVertices[Vertex],0)),1,1,"")</f>
        <v>13</v>
      </c>
      <c r="BC60" s="79" t="str">
        <f>REPLACE(INDEX(GroupVertices[Group],MATCH(Edges[[#This Row],[Vertex 2]],GroupVertices[Vertex],0)),1,1,"")</f>
        <v>13</v>
      </c>
      <c r="BD60" s="48">
        <v>0</v>
      </c>
      <c r="BE60" s="49">
        <v>0</v>
      </c>
      <c r="BF60" s="48">
        <v>0</v>
      </c>
      <c r="BG60" s="49">
        <v>0</v>
      </c>
      <c r="BH60" s="48">
        <v>0</v>
      </c>
      <c r="BI60" s="49">
        <v>0</v>
      </c>
      <c r="BJ60" s="48">
        <v>28</v>
      </c>
      <c r="BK60" s="49">
        <v>100</v>
      </c>
      <c r="BL60" s="48">
        <v>28</v>
      </c>
    </row>
    <row r="61" spans="1:64" ht="15">
      <c r="A61" s="65" t="s">
        <v>314</v>
      </c>
      <c r="B61" s="83" t="s">
        <v>1210</v>
      </c>
      <c r="C61" s="66" t="s">
        <v>3439</v>
      </c>
      <c r="D61" s="67">
        <v>3</v>
      </c>
      <c r="E61" s="68" t="s">
        <v>132</v>
      </c>
      <c r="F61" s="69">
        <v>32</v>
      </c>
      <c r="G61" s="66"/>
      <c r="H61" s="70"/>
      <c r="I61" s="71"/>
      <c r="J61" s="71"/>
      <c r="K61" s="34" t="s">
        <v>65</v>
      </c>
      <c r="L61" s="78">
        <v>61</v>
      </c>
      <c r="M61" s="78"/>
      <c r="N61" s="73" t="s">
        <v>304</v>
      </c>
      <c r="O61" s="80" t="s">
        <v>461</v>
      </c>
      <c r="P61" s="82">
        <v>43491.64582175926</v>
      </c>
      <c r="Q61" s="80" t="s">
        <v>722</v>
      </c>
      <c r="R61" s="80"/>
      <c r="S61" s="80"/>
      <c r="T61" s="80" t="s">
        <v>923</v>
      </c>
      <c r="U61" s="83" t="s">
        <v>1210</v>
      </c>
      <c r="V61" s="83" t="s">
        <v>1210</v>
      </c>
      <c r="W61" s="82">
        <v>43491.64582175926</v>
      </c>
      <c r="X61" s="83" t="s">
        <v>1608</v>
      </c>
      <c r="Y61" s="80"/>
      <c r="Z61" s="80"/>
      <c r="AA61" s="86" t="s">
        <v>1964</v>
      </c>
      <c r="AB61" s="80"/>
      <c r="AC61" s="80" t="b">
        <v>0</v>
      </c>
      <c r="AD61" s="80">
        <v>4</v>
      </c>
      <c r="AE61" s="86" t="s">
        <v>2052</v>
      </c>
      <c r="AF61" s="80" t="b">
        <v>0</v>
      </c>
      <c r="AG61" s="80" t="s">
        <v>2064</v>
      </c>
      <c r="AH61" s="80"/>
      <c r="AI61" s="86" t="s">
        <v>2052</v>
      </c>
      <c r="AJ61" s="80" t="b">
        <v>0</v>
      </c>
      <c r="AK61" s="80">
        <v>3</v>
      </c>
      <c r="AL61" s="86" t="s">
        <v>2052</v>
      </c>
      <c r="AM61" s="80" t="s">
        <v>2071</v>
      </c>
      <c r="AN61" s="80" t="b">
        <v>0</v>
      </c>
      <c r="AO61" s="86" t="s">
        <v>1964</v>
      </c>
      <c r="AP61" s="80" t="s">
        <v>207</v>
      </c>
      <c r="AQ61" s="80">
        <v>0</v>
      </c>
      <c r="AR61" s="80">
        <v>0</v>
      </c>
      <c r="AS61" s="80"/>
      <c r="AT61" s="80"/>
      <c r="AU61" s="80"/>
      <c r="AV61" s="80"/>
      <c r="AW61" s="80"/>
      <c r="AX61" s="80"/>
      <c r="AY61" s="80"/>
      <c r="AZ61" s="80"/>
      <c r="BA61">
        <v>1</v>
      </c>
      <c r="BB61" s="79" t="str">
        <f>REPLACE(INDEX(GroupVertices[Group],MATCH(Edges[[#This Row],[Vertex 1]],GroupVertices[Vertex],0)),1,1,"")</f>
        <v>4</v>
      </c>
      <c r="BC61" s="79" t="str">
        <f>REPLACE(INDEX(GroupVertices[Group],MATCH(Edges[[#This Row],[Vertex 2]],GroupVertices[Vertex],0)),1,1,"")</f>
        <v>4</v>
      </c>
      <c r="BD61" s="48">
        <v>0</v>
      </c>
      <c r="BE61" s="49">
        <v>0</v>
      </c>
      <c r="BF61" s="48">
        <v>0</v>
      </c>
      <c r="BG61" s="49">
        <v>0</v>
      </c>
      <c r="BH61" s="48">
        <v>0</v>
      </c>
      <c r="BI61" s="49">
        <v>0</v>
      </c>
      <c r="BJ61" s="48">
        <v>28</v>
      </c>
      <c r="BK61" s="49">
        <v>100</v>
      </c>
      <c r="BL61" s="48">
        <v>28</v>
      </c>
    </row>
    <row r="62" spans="1:64" ht="15">
      <c r="A62" s="65" t="s">
        <v>330</v>
      </c>
      <c r="B62" s="83" t="s">
        <v>1182</v>
      </c>
      <c r="C62" s="66" t="s">
        <v>3439</v>
      </c>
      <c r="D62" s="67">
        <v>3</v>
      </c>
      <c r="E62" s="68" t="s">
        <v>132</v>
      </c>
      <c r="F62" s="69">
        <v>32</v>
      </c>
      <c r="G62" s="66"/>
      <c r="H62" s="70"/>
      <c r="I62" s="71"/>
      <c r="J62" s="71"/>
      <c r="K62" s="34" t="s">
        <v>65</v>
      </c>
      <c r="L62" s="78">
        <v>62</v>
      </c>
      <c r="M62" s="78"/>
      <c r="N62" s="73" t="s">
        <v>344</v>
      </c>
      <c r="O62" s="80" t="s">
        <v>461</v>
      </c>
      <c r="P62" s="82">
        <v>43491.73425925926</v>
      </c>
      <c r="Q62" s="80" t="s">
        <v>694</v>
      </c>
      <c r="R62" s="80"/>
      <c r="S62" s="80"/>
      <c r="T62" s="80" t="s">
        <v>889</v>
      </c>
      <c r="U62" s="83" t="s">
        <v>1182</v>
      </c>
      <c r="V62" s="83" t="s">
        <v>1182</v>
      </c>
      <c r="W62" s="82">
        <v>43491.73425925926</v>
      </c>
      <c r="X62" s="83" t="s">
        <v>1580</v>
      </c>
      <c r="Y62" s="80"/>
      <c r="Z62" s="80"/>
      <c r="AA62" s="86" t="s">
        <v>1936</v>
      </c>
      <c r="AB62" s="80"/>
      <c r="AC62" s="80" t="b">
        <v>0</v>
      </c>
      <c r="AD62" s="80">
        <v>4</v>
      </c>
      <c r="AE62" s="86" t="s">
        <v>2052</v>
      </c>
      <c r="AF62" s="80" t="b">
        <v>0</v>
      </c>
      <c r="AG62" s="80" t="s">
        <v>2064</v>
      </c>
      <c r="AH62" s="80"/>
      <c r="AI62" s="86" t="s">
        <v>2052</v>
      </c>
      <c r="AJ62" s="80" t="b">
        <v>0</v>
      </c>
      <c r="AK62" s="80">
        <v>0</v>
      </c>
      <c r="AL62" s="86" t="s">
        <v>2052</v>
      </c>
      <c r="AM62" s="80" t="s">
        <v>2071</v>
      </c>
      <c r="AN62" s="80" t="b">
        <v>0</v>
      </c>
      <c r="AO62" s="86" t="s">
        <v>1936</v>
      </c>
      <c r="AP62" s="80" t="s">
        <v>207</v>
      </c>
      <c r="AQ62" s="80">
        <v>0</v>
      </c>
      <c r="AR62" s="80">
        <v>0</v>
      </c>
      <c r="AS62" s="80"/>
      <c r="AT62" s="80"/>
      <c r="AU62" s="80"/>
      <c r="AV62" s="80"/>
      <c r="AW62" s="80"/>
      <c r="AX62" s="80"/>
      <c r="AY62" s="80"/>
      <c r="AZ62" s="80"/>
      <c r="BA62">
        <v>1</v>
      </c>
      <c r="BB62" s="79" t="str">
        <f>REPLACE(INDEX(GroupVertices[Group],MATCH(Edges[[#This Row],[Vertex 1]],GroupVertices[Vertex],0)),1,1,"")</f>
        <v>2</v>
      </c>
      <c r="BC62" s="79" t="str">
        <f>REPLACE(INDEX(GroupVertices[Group],MATCH(Edges[[#This Row],[Vertex 2]],GroupVertices[Vertex],0)),1,1,"")</f>
        <v>2</v>
      </c>
      <c r="BD62" s="48">
        <v>1</v>
      </c>
      <c r="BE62" s="49">
        <v>4.166666666666667</v>
      </c>
      <c r="BF62" s="48">
        <v>0</v>
      </c>
      <c r="BG62" s="49">
        <v>0</v>
      </c>
      <c r="BH62" s="48">
        <v>0</v>
      </c>
      <c r="BI62" s="49">
        <v>0</v>
      </c>
      <c r="BJ62" s="48">
        <v>23</v>
      </c>
      <c r="BK62" s="49">
        <v>95.83333333333333</v>
      </c>
      <c r="BL62" s="48">
        <v>24</v>
      </c>
    </row>
    <row r="63" spans="1:64" ht="15">
      <c r="A63" s="65" t="s">
        <v>319</v>
      </c>
      <c r="B63" s="83" t="s">
        <v>1248</v>
      </c>
      <c r="C63" s="66" t="s">
        <v>3439</v>
      </c>
      <c r="D63" s="67">
        <v>3</v>
      </c>
      <c r="E63" s="68" t="s">
        <v>132</v>
      </c>
      <c r="F63" s="69">
        <v>32</v>
      </c>
      <c r="G63" s="66"/>
      <c r="H63" s="70"/>
      <c r="I63" s="71"/>
      <c r="J63" s="71"/>
      <c r="K63" s="34" t="s">
        <v>65</v>
      </c>
      <c r="L63" s="78">
        <v>63</v>
      </c>
      <c r="M63" s="78"/>
      <c r="N63" s="73" t="s">
        <v>374</v>
      </c>
      <c r="O63" s="80" t="s">
        <v>461</v>
      </c>
      <c r="P63" s="82">
        <v>43491.65289351852</v>
      </c>
      <c r="Q63" s="80" t="s">
        <v>760</v>
      </c>
      <c r="R63" s="80"/>
      <c r="S63" s="80"/>
      <c r="T63" s="80" t="s">
        <v>923</v>
      </c>
      <c r="U63" s="83" t="s">
        <v>1248</v>
      </c>
      <c r="V63" s="83" t="s">
        <v>1248</v>
      </c>
      <c r="W63" s="82">
        <v>43491.65289351852</v>
      </c>
      <c r="X63" s="83" t="s">
        <v>1646</v>
      </c>
      <c r="Y63" s="80"/>
      <c r="Z63" s="80"/>
      <c r="AA63" s="86" t="s">
        <v>2002</v>
      </c>
      <c r="AB63" s="80"/>
      <c r="AC63" s="80" t="b">
        <v>0</v>
      </c>
      <c r="AD63" s="80">
        <v>7</v>
      </c>
      <c r="AE63" s="86" t="s">
        <v>2052</v>
      </c>
      <c r="AF63" s="80" t="b">
        <v>0</v>
      </c>
      <c r="AG63" s="80" t="s">
        <v>2064</v>
      </c>
      <c r="AH63" s="80"/>
      <c r="AI63" s="86" t="s">
        <v>2052</v>
      </c>
      <c r="AJ63" s="80" t="b">
        <v>0</v>
      </c>
      <c r="AK63" s="80">
        <v>8</v>
      </c>
      <c r="AL63" s="86" t="s">
        <v>2052</v>
      </c>
      <c r="AM63" s="80" t="s">
        <v>2071</v>
      </c>
      <c r="AN63" s="80" t="b">
        <v>0</v>
      </c>
      <c r="AO63" s="86" t="s">
        <v>2002</v>
      </c>
      <c r="AP63" s="80" t="s">
        <v>207</v>
      </c>
      <c r="AQ63" s="80">
        <v>0</v>
      </c>
      <c r="AR63" s="80">
        <v>0</v>
      </c>
      <c r="AS63" s="80"/>
      <c r="AT63" s="80"/>
      <c r="AU63" s="80"/>
      <c r="AV63" s="80"/>
      <c r="AW63" s="80"/>
      <c r="AX63" s="80"/>
      <c r="AY63" s="80"/>
      <c r="AZ63" s="80"/>
      <c r="BA63">
        <v>1</v>
      </c>
      <c r="BB63" s="79" t="str">
        <f>REPLACE(INDEX(GroupVertices[Group],MATCH(Edges[[#This Row],[Vertex 1]],GroupVertices[Vertex],0)),1,1,"")</f>
        <v>9</v>
      </c>
      <c r="BC63" s="79" t="str">
        <f>REPLACE(INDEX(GroupVertices[Group],MATCH(Edges[[#This Row],[Vertex 2]],GroupVertices[Vertex],0)),1,1,"")</f>
        <v>9</v>
      </c>
      <c r="BD63" s="48">
        <v>0</v>
      </c>
      <c r="BE63" s="49">
        <v>0</v>
      </c>
      <c r="BF63" s="48">
        <v>0</v>
      </c>
      <c r="BG63" s="49">
        <v>0</v>
      </c>
      <c r="BH63" s="48">
        <v>0</v>
      </c>
      <c r="BI63" s="49">
        <v>0</v>
      </c>
      <c r="BJ63" s="48">
        <v>28</v>
      </c>
      <c r="BK63" s="49">
        <v>100</v>
      </c>
      <c r="BL63" s="48">
        <v>28</v>
      </c>
    </row>
    <row r="64" spans="1:64" ht="15">
      <c r="A64" s="65" t="s">
        <v>319</v>
      </c>
      <c r="B64" s="83" t="s">
        <v>1250</v>
      </c>
      <c r="C64" s="66" t="s">
        <v>3439</v>
      </c>
      <c r="D64" s="67">
        <v>3</v>
      </c>
      <c r="E64" s="68" t="s">
        <v>132</v>
      </c>
      <c r="F64" s="69">
        <v>32</v>
      </c>
      <c r="G64" s="66"/>
      <c r="H64" s="70"/>
      <c r="I64" s="71"/>
      <c r="J64" s="71"/>
      <c r="K64" s="34" t="s">
        <v>65</v>
      </c>
      <c r="L64" s="78">
        <v>64</v>
      </c>
      <c r="M64" s="78"/>
      <c r="N64" s="73" t="s">
        <v>374</v>
      </c>
      <c r="O64" s="80" t="s">
        <v>461</v>
      </c>
      <c r="P64" s="82">
        <v>43491.741631944446</v>
      </c>
      <c r="Q64" s="80" t="s">
        <v>762</v>
      </c>
      <c r="R64" s="80"/>
      <c r="S64" s="80"/>
      <c r="T64" s="80" t="s">
        <v>948</v>
      </c>
      <c r="U64" s="83" t="s">
        <v>1250</v>
      </c>
      <c r="V64" s="83" t="s">
        <v>1250</v>
      </c>
      <c r="W64" s="82">
        <v>43491.741631944446</v>
      </c>
      <c r="X64" s="83" t="s">
        <v>1648</v>
      </c>
      <c r="Y64" s="80"/>
      <c r="Z64" s="80"/>
      <c r="AA64" s="86" t="s">
        <v>2004</v>
      </c>
      <c r="AB64" s="80"/>
      <c r="AC64" s="80" t="b">
        <v>0</v>
      </c>
      <c r="AD64" s="80">
        <v>3</v>
      </c>
      <c r="AE64" s="86" t="s">
        <v>2052</v>
      </c>
      <c r="AF64" s="80" t="b">
        <v>0</v>
      </c>
      <c r="AG64" s="80" t="s">
        <v>2064</v>
      </c>
      <c r="AH64" s="80"/>
      <c r="AI64" s="86" t="s">
        <v>2052</v>
      </c>
      <c r="AJ64" s="80" t="b">
        <v>0</v>
      </c>
      <c r="AK64" s="80">
        <v>4</v>
      </c>
      <c r="AL64" s="86" t="s">
        <v>2052</v>
      </c>
      <c r="AM64" s="80" t="s">
        <v>2071</v>
      </c>
      <c r="AN64" s="80" t="b">
        <v>0</v>
      </c>
      <c r="AO64" s="86" t="s">
        <v>2004</v>
      </c>
      <c r="AP64" s="80" t="s">
        <v>207</v>
      </c>
      <c r="AQ64" s="80">
        <v>0</v>
      </c>
      <c r="AR64" s="80">
        <v>0</v>
      </c>
      <c r="AS64" s="80"/>
      <c r="AT64" s="80"/>
      <c r="AU64" s="80"/>
      <c r="AV64" s="80"/>
      <c r="AW64" s="80"/>
      <c r="AX64" s="80"/>
      <c r="AY64" s="80"/>
      <c r="AZ64" s="80"/>
      <c r="BA64">
        <v>1</v>
      </c>
      <c r="BB64" s="79" t="str">
        <f>REPLACE(INDEX(GroupVertices[Group],MATCH(Edges[[#This Row],[Vertex 1]],GroupVertices[Vertex],0)),1,1,"")</f>
        <v>9</v>
      </c>
      <c r="BC64" s="79" t="str">
        <f>REPLACE(INDEX(GroupVertices[Group],MATCH(Edges[[#This Row],[Vertex 2]],GroupVertices[Vertex],0)),1,1,"")</f>
        <v>9</v>
      </c>
      <c r="BD64" s="48">
        <v>0</v>
      </c>
      <c r="BE64" s="49">
        <v>0</v>
      </c>
      <c r="BF64" s="48">
        <v>0</v>
      </c>
      <c r="BG64" s="49">
        <v>0</v>
      </c>
      <c r="BH64" s="48">
        <v>0</v>
      </c>
      <c r="BI64" s="49">
        <v>0</v>
      </c>
      <c r="BJ64" s="48">
        <v>30</v>
      </c>
      <c r="BK64" s="49">
        <v>100</v>
      </c>
      <c r="BL64" s="48">
        <v>30</v>
      </c>
    </row>
    <row r="65" spans="1:64" ht="15">
      <c r="A65" s="65" t="s">
        <v>314</v>
      </c>
      <c r="B65" s="83" t="s">
        <v>1211</v>
      </c>
      <c r="C65" s="66" t="s">
        <v>3439</v>
      </c>
      <c r="D65" s="67">
        <v>3</v>
      </c>
      <c r="E65" s="68" t="s">
        <v>132</v>
      </c>
      <c r="F65" s="69">
        <v>32</v>
      </c>
      <c r="G65" s="66"/>
      <c r="H65" s="70"/>
      <c r="I65" s="71"/>
      <c r="J65" s="71"/>
      <c r="K65" s="34" t="s">
        <v>65</v>
      </c>
      <c r="L65" s="78">
        <v>65</v>
      </c>
      <c r="M65" s="78"/>
      <c r="N65" s="73" t="s">
        <v>374</v>
      </c>
      <c r="O65" s="80" t="s">
        <v>461</v>
      </c>
      <c r="P65" s="82">
        <v>43491.676412037035</v>
      </c>
      <c r="Q65" s="80" t="s">
        <v>723</v>
      </c>
      <c r="R65" s="80"/>
      <c r="S65" s="80"/>
      <c r="T65" s="80" t="s">
        <v>923</v>
      </c>
      <c r="U65" s="83" t="s">
        <v>1211</v>
      </c>
      <c r="V65" s="83" t="s">
        <v>1211</v>
      </c>
      <c r="W65" s="82">
        <v>43491.676412037035</v>
      </c>
      <c r="X65" s="83" t="s">
        <v>1609</v>
      </c>
      <c r="Y65" s="80"/>
      <c r="Z65" s="80"/>
      <c r="AA65" s="86" t="s">
        <v>1965</v>
      </c>
      <c r="AB65" s="80"/>
      <c r="AC65" s="80" t="b">
        <v>0</v>
      </c>
      <c r="AD65" s="80">
        <v>5</v>
      </c>
      <c r="AE65" s="86" t="s">
        <v>2052</v>
      </c>
      <c r="AF65" s="80" t="b">
        <v>0</v>
      </c>
      <c r="AG65" s="80" t="s">
        <v>2064</v>
      </c>
      <c r="AH65" s="80"/>
      <c r="AI65" s="86" t="s">
        <v>2052</v>
      </c>
      <c r="AJ65" s="80" t="b">
        <v>0</v>
      </c>
      <c r="AK65" s="80">
        <v>5</v>
      </c>
      <c r="AL65" s="86" t="s">
        <v>2052</v>
      </c>
      <c r="AM65" s="80" t="s">
        <v>2071</v>
      </c>
      <c r="AN65" s="80" t="b">
        <v>0</v>
      </c>
      <c r="AO65" s="86" t="s">
        <v>1965</v>
      </c>
      <c r="AP65" s="80" t="s">
        <v>207</v>
      </c>
      <c r="AQ65" s="80">
        <v>0</v>
      </c>
      <c r="AR65" s="80">
        <v>0</v>
      </c>
      <c r="AS65" s="80"/>
      <c r="AT65" s="80"/>
      <c r="AU65" s="80"/>
      <c r="AV65" s="80"/>
      <c r="AW65" s="80"/>
      <c r="AX65" s="80"/>
      <c r="AY65" s="80"/>
      <c r="AZ65" s="80"/>
      <c r="BA65">
        <v>1</v>
      </c>
      <c r="BB65" s="79" t="str">
        <f>REPLACE(INDEX(GroupVertices[Group],MATCH(Edges[[#This Row],[Vertex 1]],GroupVertices[Vertex],0)),1,1,"")</f>
        <v>4</v>
      </c>
      <c r="BC65" s="79" t="str">
        <f>REPLACE(INDEX(GroupVertices[Group],MATCH(Edges[[#This Row],[Vertex 2]],GroupVertices[Vertex],0)),1,1,"")</f>
        <v>4</v>
      </c>
      <c r="BD65" s="48">
        <v>0</v>
      </c>
      <c r="BE65" s="49">
        <v>0</v>
      </c>
      <c r="BF65" s="48">
        <v>0</v>
      </c>
      <c r="BG65" s="49">
        <v>0</v>
      </c>
      <c r="BH65" s="48">
        <v>0</v>
      </c>
      <c r="BI65" s="49">
        <v>0</v>
      </c>
      <c r="BJ65" s="48">
        <v>28</v>
      </c>
      <c r="BK65" s="49">
        <v>100</v>
      </c>
      <c r="BL65" s="48">
        <v>28</v>
      </c>
    </row>
    <row r="66" spans="1:64" ht="15">
      <c r="A66" s="65" t="s">
        <v>301</v>
      </c>
      <c r="B66" s="83" t="s">
        <v>1111</v>
      </c>
      <c r="C66" s="66" t="s">
        <v>3439</v>
      </c>
      <c r="D66" s="67">
        <v>3</v>
      </c>
      <c r="E66" s="68" t="s">
        <v>132</v>
      </c>
      <c r="F66" s="69">
        <v>32</v>
      </c>
      <c r="G66" s="66"/>
      <c r="H66" s="70"/>
      <c r="I66" s="71"/>
      <c r="J66" s="71"/>
      <c r="K66" s="34" t="s">
        <v>65</v>
      </c>
      <c r="L66" s="78">
        <v>66</v>
      </c>
      <c r="M66" s="78"/>
      <c r="N66" s="73" t="s">
        <v>273</v>
      </c>
      <c r="O66" s="80" t="s">
        <v>461</v>
      </c>
      <c r="P66" s="82">
        <v>43492.73100694444</v>
      </c>
      <c r="Q66" s="80" t="s">
        <v>621</v>
      </c>
      <c r="R66" s="80"/>
      <c r="S66" s="80"/>
      <c r="T66" s="80" t="s">
        <v>880</v>
      </c>
      <c r="U66" s="83" t="s">
        <v>1111</v>
      </c>
      <c r="V66" s="83" t="s">
        <v>1111</v>
      </c>
      <c r="W66" s="82">
        <v>43492.73100694444</v>
      </c>
      <c r="X66" s="83" t="s">
        <v>1507</v>
      </c>
      <c r="Y66" s="80"/>
      <c r="Z66" s="80"/>
      <c r="AA66" s="86" t="s">
        <v>1863</v>
      </c>
      <c r="AB66" s="80"/>
      <c r="AC66" s="80" t="b">
        <v>0</v>
      </c>
      <c r="AD66" s="80">
        <v>4</v>
      </c>
      <c r="AE66" s="86" t="s">
        <v>2052</v>
      </c>
      <c r="AF66" s="80" t="b">
        <v>0</v>
      </c>
      <c r="AG66" s="80" t="s">
        <v>2064</v>
      </c>
      <c r="AH66" s="80"/>
      <c r="AI66" s="86" t="s">
        <v>2052</v>
      </c>
      <c r="AJ66" s="80" t="b">
        <v>0</v>
      </c>
      <c r="AK66" s="80">
        <v>0</v>
      </c>
      <c r="AL66" s="86" t="s">
        <v>2052</v>
      </c>
      <c r="AM66" s="80" t="s">
        <v>2071</v>
      </c>
      <c r="AN66" s="80" t="b">
        <v>0</v>
      </c>
      <c r="AO66" s="86" t="s">
        <v>1863</v>
      </c>
      <c r="AP66" s="80" t="s">
        <v>207</v>
      </c>
      <c r="AQ66" s="80">
        <v>0</v>
      </c>
      <c r="AR66" s="80">
        <v>0</v>
      </c>
      <c r="AS66" s="80"/>
      <c r="AT66" s="80"/>
      <c r="AU66" s="80"/>
      <c r="AV66" s="80"/>
      <c r="AW66" s="80"/>
      <c r="AX66" s="80"/>
      <c r="AY66" s="80"/>
      <c r="AZ66" s="80"/>
      <c r="BA66">
        <v>1</v>
      </c>
      <c r="BB66" s="79" t="str">
        <f>REPLACE(INDEX(GroupVertices[Group],MATCH(Edges[[#This Row],[Vertex 1]],GroupVertices[Vertex],0)),1,1,"")</f>
        <v>11</v>
      </c>
      <c r="BC66" s="79" t="str">
        <f>REPLACE(INDEX(GroupVertices[Group],MATCH(Edges[[#This Row],[Vertex 2]],GroupVertices[Vertex],0)),1,1,"")</f>
        <v>11</v>
      </c>
      <c r="BD66" s="48">
        <v>0</v>
      </c>
      <c r="BE66" s="49">
        <v>0</v>
      </c>
      <c r="BF66" s="48">
        <v>0</v>
      </c>
      <c r="BG66" s="49">
        <v>0</v>
      </c>
      <c r="BH66" s="48">
        <v>0</v>
      </c>
      <c r="BI66" s="49">
        <v>0</v>
      </c>
      <c r="BJ66" s="48">
        <v>29</v>
      </c>
      <c r="BK66" s="49">
        <v>100</v>
      </c>
      <c r="BL66" s="48">
        <v>29</v>
      </c>
    </row>
    <row r="67" spans="1:64" ht="15">
      <c r="A67" s="65" t="s">
        <v>318</v>
      </c>
      <c r="B67" s="83" t="s">
        <v>1228</v>
      </c>
      <c r="C67" s="66" t="s">
        <v>3439</v>
      </c>
      <c r="D67" s="67">
        <v>3</v>
      </c>
      <c r="E67" s="68" t="s">
        <v>132</v>
      </c>
      <c r="F67" s="69">
        <v>32</v>
      </c>
      <c r="G67" s="66"/>
      <c r="H67" s="70"/>
      <c r="I67" s="71"/>
      <c r="J67" s="71"/>
      <c r="K67" s="34" t="s">
        <v>65</v>
      </c>
      <c r="L67" s="78">
        <v>67</v>
      </c>
      <c r="M67" s="78"/>
      <c r="N67" s="73" t="s">
        <v>273</v>
      </c>
      <c r="O67" s="80" t="s">
        <v>461</v>
      </c>
      <c r="P67" s="82">
        <v>43492.5841087963</v>
      </c>
      <c r="Q67" s="80" t="s">
        <v>740</v>
      </c>
      <c r="R67" s="80"/>
      <c r="S67" s="80"/>
      <c r="T67" s="80" t="s">
        <v>880</v>
      </c>
      <c r="U67" s="83" t="s">
        <v>1228</v>
      </c>
      <c r="V67" s="83" t="s">
        <v>1228</v>
      </c>
      <c r="W67" s="82">
        <v>43492.5841087963</v>
      </c>
      <c r="X67" s="83" t="s">
        <v>1626</v>
      </c>
      <c r="Y67" s="80"/>
      <c r="Z67" s="80"/>
      <c r="AA67" s="86" t="s">
        <v>1982</v>
      </c>
      <c r="AB67" s="80"/>
      <c r="AC67" s="80" t="b">
        <v>0</v>
      </c>
      <c r="AD67" s="80">
        <v>5</v>
      </c>
      <c r="AE67" s="86" t="s">
        <v>2052</v>
      </c>
      <c r="AF67" s="80" t="b">
        <v>0</v>
      </c>
      <c r="AG67" s="80" t="s">
        <v>2064</v>
      </c>
      <c r="AH67" s="80"/>
      <c r="AI67" s="86" t="s">
        <v>2052</v>
      </c>
      <c r="AJ67" s="80" t="b">
        <v>0</v>
      </c>
      <c r="AK67" s="80">
        <v>0</v>
      </c>
      <c r="AL67" s="86" t="s">
        <v>2052</v>
      </c>
      <c r="AM67" s="80" t="s">
        <v>2071</v>
      </c>
      <c r="AN67" s="80" t="b">
        <v>0</v>
      </c>
      <c r="AO67" s="86" t="s">
        <v>1982</v>
      </c>
      <c r="AP67" s="80" t="s">
        <v>207</v>
      </c>
      <c r="AQ67" s="80">
        <v>0</v>
      </c>
      <c r="AR67" s="80">
        <v>0</v>
      </c>
      <c r="AS67" s="80"/>
      <c r="AT67" s="80"/>
      <c r="AU67" s="80"/>
      <c r="AV67" s="80"/>
      <c r="AW67" s="80"/>
      <c r="AX67" s="80"/>
      <c r="AY67" s="80"/>
      <c r="AZ67" s="80"/>
      <c r="BA67">
        <v>1</v>
      </c>
      <c r="BB67" s="79" t="str">
        <f>REPLACE(INDEX(GroupVertices[Group],MATCH(Edges[[#This Row],[Vertex 1]],GroupVertices[Vertex],0)),1,1,"")</f>
        <v>6</v>
      </c>
      <c r="BC67" s="79" t="str">
        <f>REPLACE(INDEX(GroupVertices[Group],MATCH(Edges[[#This Row],[Vertex 2]],GroupVertices[Vertex],0)),1,1,"")</f>
        <v>6</v>
      </c>
      <c r="BD67" s="48">
        <v>0</v>
      </c>
      <c r="BE67" s="49">
        <v>0</v>
      </c>
      <c r="BF67" s="48">
        <v>0</v>
      </c>
      <c r="BG67" s="49">
        <v>0</v>
      </c>
      <c r="BH67" s="48">
        <v>0</v>
      </c>
      <c r="BI67" s="49">
        <v>0</v>
      </c>
      <c r="BJ67" s="48">
        <v>29</v>
      </c>
      <c r="BK67" s="49">
        <v>100</v>
      </c>
      <c r="BL67" s="48">
        <v>29</v>
      </c>
    </row>
    <row r="68" spans="1:64" ht="15">
      <c r="A68" s="65" t="s">
        <v>262</v>
      </c>
      <c r="B68" s="83" t="s">
        <v>977</v>
      </c>
      <c r="C68" s="66" t="s">
        <v>3439</v>
      </c>
      <c r="D68" s="67">
        <v>3</v>
      </c>
      <c r="E68" s="68" t="s">
        <v>132</v>
      </c>
      <c r="F68" s="69">
        <v>32</v>
      </c>
      <c r="G68" s="66"/>
      <c r="H68" s="70"/>
      <c r="I68" s="71"/>
      <c r="J68" s="71"/>
      <c r="K68" s="34" t="s">
        <v>65</v>
      </c>
      <c r="L68" s="78">
        <v>68</v>
      </c>
      <c r="M68" s="78"/>
      <c r="N68" s="73" t="s">
        <v>273</v>
      </c>
      <c r="O68" s="80" t="s">
        <v>461</v>
      </c>
      <c r="P68" s="82">
        <v>43492.69855324074</v>
      </c>
      <c r="Q68" s="80" t="s">
        <v>479</v>
      </c>
      <c r="R68" s="83" t="s">
        <v>817</v>
      </c>
      <c r="S68" s="80" t="s">
        <v>850</v>
      </c>
      <c r="T68" s="80" t="s">
        <v>893</v>
      </c>
      <c r="U68" s="83" t="s">
        <v>977</v>
      </c>
      <c r="V68" s="83" t="s">
        <v>977</v>
      </c>
      <c r="W68" s="82">
        <v>43492.69855324074</v>
      </c>
      <c r="X68" s="83" t="s">
        <v>1360</v>
      </c>
      <c r="Y68" s="80"/>
      <c r="Z68" s="80"/>
      <c r="AA68" s="86" t="s">
        <v>1710</v>
      </c>
      <c r="AB68" s="80"/>
      <c r="AC68" s="80" t="b">
        <v>0</v>
      </c>
      <c r="AD68" s="80">
        <v>6</v>
      </c>
      <c r="AE68" s="86" t="s">
        <v>2052</v>
      </c>
      <c r="AF68" s="80" t="b">
        <v>0</v>
      </c>
      <c r="AG68" s="80" t="s">
        <v>2064</v>
      </c>
      <c r="AH68" s="80"/>
      <c r="AI68" s="86" t="s">
        <v>2052</v>
      </c>
      <c r="AJ68" s="80" t="b">
        <v>0</v>
      </c>
      <c r="AK68" s="80">
        <v>0</v>
      </c>
      <c r="AL68" s="86" t="s">
        <v>2052</v>
      </c>
      <c r="AM68" s="80" t="s">
        <v>2072</v>
      </c>
      <c r="AN68" s="80" t="b">
        <v>0</v>
      </c>
      <c r="AO68" s="86" t="s">
        <v>1710</v>
      </c>
      <c r="AP68" s="80" t="s">
        <v>207</v>
      </c>
      <c r="AQ68" s="80">
        <v>0</v>
      </c>
      <c r="AR68" s="80">
        <v>0</v>
      </c>
      <c r="AS68" s="80"/>
      <c r="AT68" s="80"/>
      <c r="AU68" s="80"/>
      <c r="AV68" s="80"/>
      <c r="AW68" s="80"/>
      <c r="AX68" s="80"/>
      <c r="AY68" s="80"/>
      <c r="AZ68" s="80"/>
      <c r="BA68">
        <v>1</v>
      </c>
      <c r="BB68" s="79" t="str">
        <f>REPLACE(INDEX(GroupVertices[Group],MATCH(Edges[[#This Row],[Vertex 1]],GroupVertices[Vertex],0)),1,1,"")</f>
        <v>5</v>
      </c>
      <c r="BC68" s="79" t="str">
        <f>REPLACE(INDEX(GroupVertices[Group],MATCH(Edges[[#This Row],[Vertex 2]],GroupVertices[Vertex],0)),1,1,"")</f>
        <v>5</v>
      </c>
      <c r="BD68" s="48">
        <v>0</v>
      </c>
      <c r="BE68" s="49">
        <v>0</v>
      </c>
      <c r="BF68" s="48">
        <v>0</v>
      </c>
      <c r="BG68" s="49">
        <v>0</v>
      </c>
      <c r="BH68" s="48">
        <v>0</v>
      </c>
      <c r="BI68" s="49">
        <v>0</v>
      </c>
      <c r="BJ68" s="48">
        <v>31</v>
      </c>
      <c r="BK68" s="49">
        <v>100</v>
      </c>
      <c r="BL68" s="48">
        <v>31</v>
      </c>
    </row>
    <row r="69" spans="1:64" ht="15">
      <c r="A69" s="65" t="s">
        <v>286</v>
      </c>
      <c r="B69" s="83" t="s">
        <v>991</v>
      </c>
      <c r="C69" s="66" t="s">
        <v>3439</v>
      </c>
      <c r="D69" s="67">
        <v>3</v>
      </c>
      <c r="E69" s="68" t="s">
        <v>132</v>
      </c>
      <c r="F69" s="69">
        <v>32</v>
      </c>
      <c r="G69" s="66"/>
      <c r="H69" s="70"/>
      <c r="I69" s="71"/>
      <c r="J69" s="71"/>
      <c r="K69" s="34" t="s">
        <v>65</v>
      </c>
      <c r="L69" s="78">
        <v>69</v>
      </c>
      <c r="M69" s="78"/>
      <c r="N69" s="73" t="s">
        <v>286</v>
      </c>
      <c r="O69" s="80" t="s">
        <v>207</v>
      </c>
      <c r="P69" s="82">
        <v>43493.33449074074</v>
      </c>
      <c r="Q69" s="80" t="s">
        <v>496</v>
      </c>
      <c r="R69" s="83" t="s">
        <v>814</v>
      </c>
      <c r="S69" s="80" t="s">
        <v>850</v>
      </c>
      <c r="T69" s="80" t="s">
        <v>894</v>
      </c>
      <c r="U69" s="83" t="s">
        <v>991</v>
      </c>
      <c r="V69" s="83" t="s">
        <v>991</v>
      </c>
      <c r="W69" s="82">
        <v>43493.33449074074</v>
      </c>
      <c r="X69" s="83" t="s">
        <v>1377</v>
      </c>
      <c r="Y69" s="80"/>
      <c r="Z69" s="80"/>
      <c r="AA69" s="86" t="s">
        <v>1727</v>
      </c>
      <c r="AB69" s="80"/>
      <c r="AC69" s="80" t="b">
        <v>0</v>
      </c>
      <c r="AD69" s="80">
        <v>7</v>
      </c>
      <c r="AE69" s="86" t="s">
        <v>2052</v>
      </c>
      <c r="AF69" s="80" t="b">
        <v>0</v>
      </c>
      <c r="AG69" s="80" t="s">
        <v>2064</v>
      </c>
      <c r="AH69" s="80"/>
      <c r="AI69" s="86" t="s">
        <v>2052</v>
      </c>
      <c r="AJ69" s="80" t="b">
        <v>0</v>
      </c>
      <c r="AK69" s="80">
        <v>2</v>
      </c>
      <c r="AL69" s="86" t="s">
        <v>2052</v>
      </c>
      <c r="AM69" s="80" t="s">
        <v>2072</v>
      </c>
      <c r="AN69" s="80" t="b">
        <v>0</v>
      </c>
      <c r="AO69" s="86" t="s">
        <v>1727</v>
      </c>
      <c r="AP69" s="80" t="s">
        <v>207</v>
      </c>
      <c r="AQ69" s="80">
        <v>0</v>
      </c>
      <c r="AR69" s="80">
        <v>0</v>
      </c>
      <c r="AS69" s="80"/>
      <c r="AT69" s="80"/>
      <c r="AU69" s="80"/>
      <c r="AV69" s="80"/>
      <c r="AW69" s="80"/>
      <c r="AX69" s="80"/>
      <c r="AY69" s="80"/>
      <c r="AZ69" s="80"/>
      <c r="BA69">
        <v>1</v>
      </c>
      <c r="BB69" s="79" t="str">
        <f>REPLACE(INDEX(GroupVertices[Group],MATCH(Edges[[#This Row],[Vertex 1]],GroupVertices[Vertex],0)),1,1,"")</f>
        <v>49</v>
      </c>
      <c r="BC69" s="79" t="str">
        <f>REPLACE(INDEX(GroupVertices[Group],MATCH(Edges[[#This Row],[Vertex 2]],GroupVertices[Vertex],0)),1,1,"")</f>
        <v>49</v>
      </c>
      <c r="BD69" s="48">
        <v>0</v>
      </c>
      <c r="BE69" s="49">
        <v>0</v>
      </c>
      <c r="BF69" s="48">
        <v>0</v>
      </c>
      <c r="BG69" s="49">
        <v>0</v>
      </c>
      <c r="BH69" s="48">
        <v>0</v>
      </c>
      <c r="BI69" s="49">
        <v>0</v>
      </c>
      <c r="BJ69" s="48">
        <v>21</v>
      </c>
      <c r="BK69" s="49">
        <v>100</v>
      </c>
      <c r="BL69" s="48">
        <v>21</v>
      </c>
    </row>
    <row r="70" spans="1:64" ht="15">
      <c r="A70" s="65" t="s">
        <v>252</v>
      </c>
      <c r="B70" s="83" t="s">
        <v>969</v>
      </c>
      <c r="C70" s="66" t="s">
        <v>3440</v>
      </c>
      <c r="D70" s="67">
        <v>3</v>
      </c>
      <c r="E70" s="68" t="s">
        <v>136</v>
      </c>
      <c r="F70" s="69">
        <v>6</v>
      </c>
      <c r="G70" s="66"/>
      <c r="H70" s="70"/>
      <c r="I70" s="71"/>
      <c r="J70" s="71"/>
      <c r="K70" s="34" t="s">
        <v>65</v>
      </c>
      <c r="L70" s="78">
        <v>70</v>
      </c>
      <c r="M70" s="78"/>
      <c r="N70" s="73" t="s">
        <v>334</v>
      </c>
      <c r="O70" s="80" t="s">
        <v>462</v>
      </c>
      <c r="P70" s="82">
        <v>43486.3353125</v>
      </c>
      <c r="Q70" s="80" t="s">
        <v>470</v>
      </c>
      <c r="R70" s="80"/>
      <c r="S70" s="80"/>
      <c r="T70" s="80" t="s">
        <v>879</v>
      </c>
      <c r="U70" s="83" t="s">
        <v>969</v>
      </c>
      <c r="V70" s="83" t="s">
        <v>969</v>
      </c>
      <c r="W70" s="82">
        <v>43486.3353125</v>
      </c>
      <c r="X70" s="83" t="s">
        <v>1349</v>
      </c>
      <c r="Y70" s="80"/>
      <c r="Z70" s="80"/>
      <c r="AA70" s="86" t="s">
        <v>1699</v>
      </c>
      <c r="AB70" s="86" t="s">
        <v>2048</v>
      </c>
      <c r="AC70" s="80" t="b">
        <v>0</v>
      </c>
      <c r="AD70" s="80">
        <v>0</v>
      </c>
      <c r="AE70" s="86" t="s">
        <v>2054</v>
      </c>
      <c r="AF70" s="80" t="b">
        <v>0</v>
      </c>
      <c r="AG70" s="80" t="s">
        <v>2064</v>
      </c>
      <c r="AH70" s="80"/>
      <c r="AI70" s="86" t="s">
        <v>2052</v>
      </c>
      <c r="AJ70" s="80" t="b">
        <v>0</v>
      </c>
      <c r="AK70" s="80">
        <v>0</v>
      </c>
      <c r="AL70" s="86" t="s">
        <v>2052</v>
      </c>
      <c r="AM70" s="80" t="s">
        <v>2074</v>
      </c>
      <c r="AN70" s="80" t="b">
        <v>0</v>
      </c>
      <c r="AO70" s="86" t="s">
        <v>2048</v>
      </c>
      <c r="AP70" s="80" t="s">
        <v>207</v>
      </c>
      <c r="AQ70" s="80">
        <v>0</v>
      </c>
      <c r="AR70" s="80">
        <v>0</v>
      </c>
      <c r="AS70" s="80"/>
      <c r="AT70" s="80"/>
      <c r="AU70" s="80"/>
      <c r="AV70" s="80"/>
      <c r="AW70" s="80"/>
      <c r="AX70" s="80"/>
      <c r="AY70" s="80"/>
      <c r="AZ70" s="80"/>
      <c r="BA70">
        <v>2</v>
      </c>
      <c r="BB70" s="79" t="str">
        <f>REPLACE(INDEX(GroupVertices[Group],MATCH(Edges[[#This Row],[Vertex 1]],GroupVertices[Vertex],0)),1,1,"")</f>
        <v>24</v>
      </c>
      <c r="BC70" s="79" t="str">
        <f>REPLACE(INDEX(GroupVertices[Group],MATCH(Edges[[#This Row],[Vertex 2]],GroupVertices[Vertex],0)),1,1,"")</f>
        <v>24</v>
      </c>
      <c r="BD70" s="48">
        <v>1</v>
      </c>
      <c r="BE70" s="49">
        <v>7.6923076923076925</v>
      </c>
      <c r="BF70" s="48">
        <v>0</v>
      </c>
      <c r="BG70" s="49">
        <v>0</v>
      </c>
      <c r="BH70" s="48">
        <v>0</v>
      </c>
      <c r="BI70" s="49">
        <v>0</v>
      </c>
      <c r="BJ70" s="48">
        <v>12</v>
      </c>
      <c r="BK70" s="49">
        <v>92.3076923076923</v>
      </c>
      <c r="BL70" s="48">
        <v>13</v>
      </c>
    </row>
    <row r="71" spans="1:64" ht="15">
      <c r="A71" s="65" t="s">
        <v>251</v>
      </c>
      <c r="B71" s="83" t="s">
        <v>969</v>
      </c>
      <c r="C71" s="66" t="s">
        <v>3439</v>
      </c>
      <c r="D71" s="67">
        <v>3</v>
      </c>
      <c r="E71" s="68" t="s">
        <v>132</v>
      </c>
      <c r="F71" s="69">
        <v>32</v>
      </c>
      <c r="G71" s="66"/>
      <c r="H71" s="70"/>
      <c r="I71" s="71"/>
      <c r="J71" s="71"/>
      <c r="K71" s="34" t="s">
        <v>65</v>
      </c>
      <c r="L71" s="78">
        <v>71</v>
      </c>
      <c r="M71" s="78"/>
      <c r="N71" s="73" t="s">
        <v>334</v>
      </c>
      <c r="O71" s="80" t="s">
        <v>461</v>
      </c>
      <c r="P71" s="82">
        <v>43486.34649305556</v>
      </c>
      <c r="Q71" s="80" t="s">
        <v>469</v>
      </c>
      <c r="R71" s="80"/>
      <c r="S71" s="80"/>
      <c r="T71" s="80" t="s">
        <v>879</v>
      </c>
      <c r="U71" s="83" t="s">
        <v>969</v>
      </c>
      <c r="V71" s="83" t="s">
        <v>969</v>
      </c>
      <c r="W71" s="82">
        <v>43486.34649305556</v>
      </c>
      <c r="X71" s="83" t="s">
        <v>1348</v>
      </c>
      <c r="Y71" s="80"/>
      <c r="Z71" s="80"/>
      <c r="AA71" s="86" t="s">
        <v>1698</v>
      </c>
      <c r="AB71" s="80"/>
      <c r="AC71" s="80" t="b">
        <v>0</v>
      </c>
      <c r="AD71" s="80">
        <v>0</v>
      </c>
      <c r="AE71" s="86" t="s">
        <v>2052</v>
      </c>
      <c r="AF71" s="80" t="b">
        <v>0</v>
      </c>
      <c r="AG71" s="80" t="s">
        <v>2064</v>
      </c>
      <c r="AH71" s="80"/>
      <c r="AI71" s="86" t="s">
        <v>2052</v>
      </c>
      <c r="AJ71" s="80" t="b">
        <v>0</v>
      </c>
      <c r="AK71" s="80">
        <v>0</v>
      </c>
      <c r="AL71" s="86" t="s">
        <v>1699</v>
      </c>
      <c r="AM71" s="80" t="s">
        <v>2074</v>
      </c>
      <c r="AN71" s="80" t="b">
        <v>0</v>
      </c>
      <c r="AO71" s="86" t="s">
        <v>1699</v>
      </c>
      <c r="AP71" s="80" t="s">
        <v>207</v>
      </c>
      <c r="AQ71" s="80">
        <v>0</v>
      </c>
      <c r="AR71" s="80">
        <v>0</v>
      </c>
      <c r="AS71" s="80"/>
      <c r="AT71" s="80"/>
      <c r="AU71" s="80"/>
      <c r="AV71" s="80"/>
      <c r="AW71" s="80"/>
      <c r="AX71" s="80"/>
      <c r="AY71" s="80"/>
      <c r="AZ71" s="80"/>
      <c r="BA71">
        <v>1</v>
      </c>
      <c r="BB71" s="79" t="str">
        <f>REPLACE(INDEX(GroupVertices[Group],MATCH(Edges[[#This Row],[Vertex 1]],GroupVertices[Vertex],0)),1,1,"")</f>
        <v>24</v>
      </c>
      <c r="BC71" s="79" t="str">
        <f>REPLACE(INDEX(GroupVertices[Group],MATCH(Edges[[#This Row],[Vertex 2]],GroupVertices[Vertex],0)),1,1,"")</f>
        <v>24</v>
      </c>
      <c r="BD71" s="48">
        <v>1</v>
      </c>
      <c r="BE71" s="49">
        <v>6.666666666666667</v>
      </c>
      <c r="BF71" s="48">
        <v>0</v>
      </c>
      <c r="BG71" s="49">
        <v>0</v>
      </c>
      <c r="BH71" s="48">
        <v>0</v>
      </c>
      <c r="BI71" s="49">
        <v>0</v>
      </c>
      <c r="BJ71" s="48">
        <v>14</v>
      </c>
      <c r="BK71" s="49">
        <v>93.33333333333333</v>
      </c>
      <c r="BL71" s="48">
        <v>15</v>
      </c>
    </row>
    <row r="72" spans="1:64" ht="15">
      <c r="A72" s="65" t="s">
        <v>252</v>
      </c>
      <c r="B72" s="83" t="s">
        <v>969</v>
      </c>
      <c r="C72" s="66" t="s">
        <v>3440</v>
      </c>
      <c r="D72" s="67">
        <v>3</v>
      </c>
      <c r="E72" s="68" t="s">
        <v>136</v>
      </c>
      <c r="F72" s="69">
        <v>6</v>
      </c>
      <c r="G72" s="66"/>
      <c r="H72" s="70"/>
      <c r="I72" s="71"/>
      <c r="J72" s="71"/>
      <c r="K72" s="34" t="s">
        <v>65</v>
      </c>
      <c r="L72" s="78">
        <v>72</v>
      </c>
      <c r="M72" s="78"/>
      <c r="N72" s="73" t="s">
        <v>334</v>
      </c>
      <c r="O72" s="80" t="s">
        <v>461</v>
      </c>
      <c r="P72" s="82">
        <v>43486.335393518515</v>
      </c>
      <c r="Q72" s="80" t="s">
        <v>469</v>
      </c>
      <c r="R72" s="80"/>
      <c r="S72" s="80"/>
      <c r="T72" s="80" t="s">
        <v>879</v>
      </c>
      <c r="U72" s="83" t="s">
        <v>969</v>
      </c>
      <c r="V72" s="83" t="s">
        <v>969</v>
      </c>
      <c r="W72" s="82">
        <v>43486.335393518515</v>
      </c>
      <c r="X72" s="83" t="s">
        <v>1350</v>
      </c>
      <c r="Y72" s="80"/>
      <c r="Z72" s="80"/>
      <c r="AA72" s="86" t="s">
        <v>1700</v>
      </c>
      <c r="AB72" s="80"/>
      <c r="AC72" s="80" t="b">
        <v>0</v>
      </c>
      <c r="AD72" s="80">
        <v>0</v>
      </c>
      <c r="AE72" s="86" t="s">
        <v>2052</v>
      </c>
      <c r="AF72" s="80" t="b">
        <v>0</v>
      </c>
      <c r="AG72" s="80" t="s">
        <v>2064</v>
      </c>
      <c r="AH72" s="80"/>
      <c r="AI72" s="86" t="s">
        <v>2052</v>
      </c>
      <c r="AJ72" s="80" t="b">
        <v>0</v>
      </c>
      <c r="AK72" s="80">
        <v>0</v>
      </c>
      <c r="AL72" s="86" t="s">
        <v>1699</v>
      </c>
      <c r="AM72" s="80" t="s">
        <v>2074</v>
      </c>
      <c r="AN72" s="80" t="b">
        <v>0</v>
      </c>
      <c r="AO72" s="86" t="s">
        <v>1699</v>
      </c>
      <c r="AP72" s="80" t="s">
        <v>207</v>
      </c>
      <c r="AQ72" s="80">
        <v>0</v>
      </c>
      <c r="AR72" s="80">
        <v>0</v>
      </c>
      <c r="AS72" s="80"/>
      <c r="AT72" s="80"/>
      <c r="AU72" s="80"/>
      <c r="AV72" s="80"/>
      <c r="AW72" s="80"/>
      <c r="AX72" s="80"/>
      <c r="AY72" s="80"/>
      <c r="AZ72" s="80"/>
      <c r="BA72">
        <v>2</v>
      </c>
      <c r="BB72" s="79" t="str">
        <f>REPLACE(INDEX(GroupVertices[Group],MATCH(Edges[[#This Row],[Vertex 1]],GroupVertices[Vertex],0)),1,1,"")</f>
        <v>24</v>
      </c>
      <c r="BC72" s="79" t="str">
        <f>REPLACE(INDEX(GroupVertices[Group],MATCH(Edges[[#This Row],[Vertex 2]],GroupVertices[Vertex],0)),1,1,"")</f>
        <v>24</v>
      </c>
      <c r="BD72" s="48">
        <v>1</v>
      </c>
      <c r="BE72" s="49">
        <v>6.666666666666667</v>
      </c>
      <c r="BF72" s="48">
        <v>0</v>
      </c>
      <c r="BG72" s="49">
        <v>0</v>
      </c>
      <c r="BH72" s="48">
        <v>0</v>
      </c>
      <c r="BI72" s="49">
        <v>0</v>
      </c>
      <c r="BJ72" s="48">
        <v>14</v>
      </c>
      <c r="BK72" s="49">
        <v>93.33333333333333</v>
      </c>
      <c r="BL72" s="48">
        <v>15</v>
      </c>
    </row>
    <row r="73" spans="1:64" ht="15">
      <c r="A73" s="65" t="s">
        <v>253</v>
      </c>
      <c r="B73" s="83" t="s">
        <v>969</v>
      </c>
      <c r="C73" s="66" t="s">
        <v>3439</v>
      </c>
      <c r="D73" s="67">
        <v>3</v>
      </c>
      <c r="E73" s="68" t="s">
        <v>132</v>
      </c>
      <c r="F73" s="69">
        <v>32</v>
      </c>
      <c r="G73" s="66"/>
      <c r="H73" s="70"/>
      <c r="I73" s="71"/>
      <c r="J73" s="71"/>
      <c r="K73" s="34" t="s">
        <v>65</v>
      </c>
      <c r="L73" s="78">
        <v>73</v>
      </c>
      <c r="M73" s="78"/>
      <c r="N73" s="73" t="s">
        <v>252</v>
      </c>
      <c r="O73" s="80" t="s">
        <v>461</v>
      </c>
      <c r="P73" s="82">
        <v>43486.34680555556</v>
      </c>
      <c r="Q73" s="80" t="s">
        <v>469</v>
      </c>
      <c r="R73" s="80"/>
      <c r="S73" s="80"/>
      <c r="T73" s="80" t="s">
        <v>879</v>
      </c>
      <c r="U73" s="83" t="s">
        <v>969</v>
      </c>
      <c r="V73" s="83" t="s">
        <v>969</v>
      </c>
      <c r="W73" s="82">
        <v>43486.34680555556</v>
      </c>
      <c r="X73" s="83" t="s">
        <v>1351</v>
      </c>
      <c r="Y73" s="80"/>
      <c r="Z73" s="80"/>
      <c r="AA73" s="86" t="s">
        <v>1701</v>
      </c>
      <c r="AB73" s="80"/>
      <c r="AC73" s="80" t="b">
        <v>0</v>
      </c>
      <c r="AD73" s="80">
        <v>0</v>
      </c>
      <c r="AE73" s="86" t="s">
        <v>2052</v>
      </c>
      <c r="AF73" s="80" t="b">
        <v>0</v>
      </c>
      <c r="AG73" s="80" t="s">
        <v>2064</v>
      </c>
      <c r="AH73" s="80"/>
      <c r="AI73" s="86" t="s">
        <v>2052</v>
      </c>
      <c r="AJ73" s="80" t="b">
        <v>0</v>
      </c>
      <c r="AK73" s="80">
        <v>0</v>
      </c>
      <c r="AL73" s="86" t="s">
        <v>1699</v>
      </c>
      <c r="AM73" s="80" t="s">
        <v>2074</v>
      </c>
      <c r="AN73" s="80" t="b">
        <v>0</v>
      </c>
      <c r="AO73" s="86" t="s">
        <v>1699</v>
      </c>
      <c r="AP73" s="80" t="s">
        <v>207</v>
      </c>
      <c r="AQ73" s="80">
        <v>0</v>
      </c>
      <c r="AR73" s="80">
        <v>0</v>
      </c>
      <c r="AS73" s="80"/>
      <c r="AT73" s="80"/>
      <c r="AU73" s="80"/>
      <c r="AV73" s="80"/>
      <c r="AW73" s="80"/>
      <c r="AX73" s="80"/>
      <c r="AY73" s="80"/>
      <c r="AZ73" s="80"/>
      <c r="BA73">
        <v>1</v>
      </c>
      <c r="BB73" s="79" t="str">
        <f>REPLACE(INDEX(GroupVertices[Group],MATCH(Edges[[#This Row],[Vertex 1]],GroupVertices[Vertex],0)),1,1,"")</f>
        <v>24</v>
      </c>
      <c r="BC73" s="79" t="str">
        <f>REPLACE(INDEX(GroupVertices[Group],MATCH(Edges[[#This Row],[Vertex 2]],GroupVertices[Vertex],0)),1,1,"")</f>
        <v>24</v>
      </c>
      <c r="BD73" s="48">
        <v>1</v>
      </c>
      <c r="BE73" s="49">
        <v>6.666666666666667</v>
      </c>
      <c r="BF73" s="48">
        <v>0</v>
      </c>
      <c r="BG73" s="49">
        <v>0</v>
      </c>
      <c r="BH73" s="48">
        <v>0</v>
      </c>
      <c r="BI73" s="49">
        <v>0</v>
      </c>
      <c r="BJ73" s="48">
        <v>14</v>
      </c>
      <c r="BK73" s="49">
        <v>93.33333333333333</v>
      </c>
      <c r="BL73" s="48">
        <v>15</v>
      </c>
    </row>
    <row r="74" spans="1:64" ht="15">
      <c r="A74" s="65" t="s">
        <v>332</v>
      </c>
      <c r="B74" s="83" t="s">
        <v>1088</v>
      </c>
      <c r="C74" s="66" t="s">
        <v>3439</v>
      </c>
      <c r="D74" s="67">
        <v>3</v>
      </c>
      <c r="E74" s="68" t="s">
        <v>132</v>
      </c>
      <c r="F74" s="69">
        <v>32</v>
      </c>
      <c r="G74" s="66"/>
      <c r="H74" s="70"/>
      <c r="I74" s="71"/>
      <c r="J74" s="71"/>
      <c r="K74" s="34" t="s">
        <v>65</v>
      </c>
      <c r="L74" s="78">
        <v>74</v>
      </c>
      <c r="M74" s="78"/>
      <c r="N74" s="73" t="s">
        <v>374</v>
      </c>
      <c r="O74" s="80" t="s">
        <v>461</v>
      </c>
      <c r="P74" s="82">
        <v>43481.49340277778</v>
      </c>
      <c r="Q74" s="80" t="s">
        <v>598</v>
      </c>
      <c r="R74" s="80"/>
      <c r="S74" s="80"/>
      <c r="T74" s="80" t="s">
        <v>923</v>
      </c>
      <c r="U74" s="83" t="s">
        <v>1088</v>
      </c>
      <c r="V74" s="83" t="s">
        <v>1088</v>
      </c>
      <c r="W74" s="82">
        <v>43481.49340277778</v>
      </c>
      <c r="X74" s="83" t="s">
        <v>1484</v>
      </c>
      <c r="Y74" s="80"/>
      <c r="Z74" s="80"/>
      <c r="AA74" s="86" t="s">
        <v>1839</v>
      </c>
      <c r="AB74" s="80"/>
      <c r="AC74" s="80" t="b">
        <v>0</v>
      </c>
      <c r="AD74" s="80">
        <v>9</v>
      </c>
      <c r="AE74" s="86" t="s">
        <v>2052</v>
      </c>
      <c r="AF74" s="80" t="b">
        <v>0</v>
      </c>
      <c r="AG74" s="80" t="s">
        <v>2064</v>
      </c>
      <c r="AH74" s="80"/>
      <c r="AI74" s="86" t="s">
        <v>2052</v>
      </c>
      <c r="AJ74" s="80" t="b">
        <v>0</v>
      </c>
      <c r="AK74" s="80">
        <v>9</v>
      </c>
      <c r="AL74" s="86" t="s">
        <v>2052</v>
      </c>
      <c r="AM74" s="80" t="s">
        <v>2071</v>
      </c>
      <c r="AN74" s="80" t="b">
        <v>0</v>
      </c>
      <c r="AO74" s="86" t="s">
        <v>1839</v>
      </c>
      <c r="AP74" s="80" t="s">
        <v>2082</v>
      </c>
      <c r="AQ74" s="80">
        <v>0</v>
      </c>
      <c r="AR74" s="80">
        <v>0</v>
      </c>
      <c r="AS74" s="80"/>
      <c r="AT74" s="80"/>
      <c r="AU74" s="80"/>
      <c r="AV74" s="80"/>
      <c r="AW74" s="80"/>
      <c r="AX74" s="80"/>
      <c r="AY74" s="80"/>
      <c r="AZ74" s="80"/>
      <c r="BA74">
        <v>1</v>
      </c>
      <c r="BB74" s="79" t="str">
        <f>REPLACE(INDEX(GroupVertices[Group],MATCH(Edges[[#This Row],[Vertex 1]],GroupVertices[Vertex],0)),1,1,"")</f>
        <v>1</v>
      </c>
      <c r="BC74" s="79" t="str">
        <f>REPLACE(INDEX(GroupVertices[Group],MATCH(Edges[[#This Row],[Vertex 2]],GroupVertices[Vertex],0)),1,1,"")</f>
        <v>1</v>
      </c>
      <c r="BD74" s="48">
        <v>0</v>
      </c>
      <c r="BE74" s="49">
        <v>0</v>
      </c>
      <c r="BF74" s="48">
        <v>0</v>
      </c>
      <c r="BG74" s="49">
        <v>0</v>
      </c>
      <c r="BH74" s="48">
        <v>0</v>
      </c>
      <c r="BI74" s="49">
        <v>0</v>
      </c>
      <c r="BJ74" s="48">
        <v>28</v>
      </c>
      <c r="BK74" s="49">
        <v>100</v>
      </c>
      <c r="BL74" s="48">
        <v>28</v>
      </c>
    </row>
    <row r="75" spans="1:64" ht="15">
      <c r="A75" s="65" t="s">
        <v>274</v>
      </c>
      <c r="B75" s="83" t="s">
        <v>1126</v>
      </c>
      <c r="C75" s="66" t="s">
        <v>3439</v>
      </c>
      <c r="D75" s="67">
        <v>3</v>
      </c>
      <c r="E75" s="68" t="s">
        <v>132</v>
      </c>
      <c r="F75" s="69">
        <v>32</v>
      </c>
      <c r="G75" s="66"/>
      <c r="H75" s="70"/>
      <c r="I75" s="71"/>
      <c r="J75" s="71"/>
      <c r="K75" s="34" t="s">
        <v>65</v>
      </c>
      <c r="L75" s="78">
        <v>75</v>
      </c>
      <c r="M75" s="78"/>
      <c r="N75" s="73" t="s">
        <v>302</v>
      </c>
      <c r="O75" s="80" t="s">
        <v>461</v>
      </c>
      <c r="P75" s="82">
        <v>43486.696226851855</v>
      </c>
      <c r="Q75" s="80" t="s">
        <v>636</v>
      </c>
      <c r="R75" s="80"/>
      <c r="S75" s="80"/>
      <c r="T75" s="80" t="s">
        <v>927</v>
      </c>
      <c r="U75" s="83" t="s">
        <v>1126</v>
      </c>
      <c r="V75" s="83" t="s">
        <v>1126</v>
      </c>
      <c r="W75" s="82">
        <v>43486.696226851855</v>
      </c>
      <c r="X75" s="83" t="s">
        <v>1522</v>
      </c>
      <c r="Y75" s="80"/>
      <c r="Z75" s="80"/>
      <c r="AA75" s="86" t="s">
        <v>1878</v>
      </c>
      <c r="AB75" s="80"/>
      <c r="AC75" s="80" t="b">
        <v>0</v>
      </c>
      <c r="AD75" s="80">
        <v>5</v>
      </c>
      <c r="AE75" s="86" t="s">
        <v>2052</v>
      </c>
      <c r="AF75" s="80" t="b">
        <v>0</v>
      </c>
      <c r="AG75" s="80" t="s">
        <v>2064</v>
      </c>
      <c r="AH75" s="80"/>
      <c r="AI75" s="86" t="s">
        <v>2052</v>
      </c>
      <c r="AJ75" s="80" t="b">
        <v>0</v>
      </c>
      <c r="AK75" s="80">
        <v>0</v>
      </c>
      <c r="AL75" s="86" t="s">
        <v>2052</v>
      </c>
      <c r="AM75" s="80" t="s">
        <v>2072</v>
      </c>
      <c r="AN75" s="80" t="b">
        <v>0</v>
      </c>
      <c r="AO75" s="86" t="s">
        <v>1878</v>
      </c>
      <c r="AP75" s="80" t="s">
        <v>207</v>
      </c>
      <c r="AQ75" s="80">
        <v>0</v>
      </c>
      <c r="AR75" s="80">
        <v>0</v>
      </c>
      <c r="AS75" s="80"/>
      <c r="AT75" s="80"/>
      <c r="AU75" s="80"/>
      <c r="AV75" s="80"/>
      <c r="AW75" s="80"/>
      <c r="AX75" s="80"/>
      <c r="AY75" s="80"/>
      <c r="AZ75" s="80"/>
      <c r="BA75">
        <v>1</v>
      </c>
      <c r="BB75" s="79" t="str">
        <f>REPLACE(INDEX(GroupVertices[Group],MATCH(Edges[[#This Row],[Vertex 1]],GroupVertices[Vertex],0)),1,1,"")</f>
        <v>3</v>
      </c>
      <c r="BC75" s="79" t="str">
        <f>REPLACE(INDEX(GroupVertices[Group],MATCH(Edges[[#This Row],[Vertex 2]],GroupVertices[Vertex],0)),1,1,"")</f>
        <v>3</v>
      </c>
      <c r="BD75" s="48">
        <v>0</v>
      </c>
      <c r="BE75" s="49">
        <v>0</v>
      </c>
      <c r="BF75" s="48">
        <v>0</v>
      </c>
      <c r="BG75" s="49">
        <v>0</v>
      </c>
      <c r="BH75" s="48">
        <v>0</v>
      </c>
      <c r="BI75" s="49">
        <v>0</v>
      </c>
      <c r="BJ75" s="48">
        <v>25</v>
      </c>
      <c r="BK75" s="49">
        <v>100</v>
      </c>
      <c r="BL75" s="48">
        <v>25</v>
      </c>
    </row>
    <row r="76" spans="1:64" ht="15">
      <c r="A76" s="65" t="s">
        <v>315</v>
      </c>
      <c r="B76" s="83" t="s">
        <v>1014</v>
      </c>
      <c r="C76" s="66" t="s">
        <v>3439</v>
      </c>
      <c r="D76" s="67">
        <v>3</v>
      </c>
      <c r="E76" s="68" t="s">
        <v>132</v>
      </c>
      <c r="F76" s="69">
        <v>32</v>
      </c>
      <c r="G76" s="66"/>
      <c r="H76" s="70"/>
      <c r="I76" s="71"/>
      <c r="J76" s="71"/>
      <c r="K76" s="34" t="s">
        <v>65</v>
      </c>
      <c r="L76" s="78">
        <v>76</v>
      </c>
      <c r="M76" s="78"/>
      <c r="N76" s="73" t="s">
        <v>427</v>
      </c>
      <c r="O76" s="80" t="s">
        <v>461</v>
      </c>
      <c r="P76" s="82">
        <v>43481.34836805556</v>
      </c>
      <c r="Q76" s="80" t="s">
        <v>519</v>
      </c>
      <c r="R76" s="80"/>
      <c r="S76" s="80"/>
      <c r="T76" s="80" t="s">
        <v>924</v>
      </c>
      <c r="U76" s="83" t="s">
        <v>1014</v>
      </c>
      <c r="V76" s="83" t="s">
        <v>1014</v>
      </c>
      <c r="W76" s="82">
        <v>43481.34836805556</v>
      </c>
      <c r="X76" s="83" t="s">
        <v>1400</v>
      </c>
      <c r="Y76" s="80"/>
      <c r="Z76" s="80"/>
      <c r="AA76" s="86" t="s">
        <v>1750</v>
      </c>
      <c r="AB76" s="80"/>
      <c r="AC76" s="80" t="b">
        <v>0</v>
      </c>
      <c r="AD76" s="80">
        <v>10</v>
      </c>
      <c r="AE76" s="86" t="s">
        <v>2052</v>
      </c>
      <c r="AF76" s="80" t="b">
        <v>0</v>
      </c>
      <c r="AG76" s="80" t="s">
        <v>2064</v>
      </c>
      <c r="AH76" s="80"/>
      <c r="AI76" s="86" t="s">
        <v>2052</v>
      </c>
      <c r="AJ76" s="80" t="b">
        <v>0</v>
      </c>
      <c r="AK76" s="80">
        <v>5</v>
      </c>
      <c r="AL76" s="86" t="s">
        <v>2052</v>
      </c>
      <c r="AM76" s="80" t="s">
        <v>2071</v>
      </c>
      <c r="AN76" s="80" t="b">
        <v>0</v>
      </c>
      <c r="AO76" s="86" t="s">
        <v>1750</v>
      </c>
      <c r="AP76" s="80" t="s">
        <v>2082</v>
      </c>
      <c r="AQ76" s="80">
        <v>0</v>
      </c>
      <c r="AR76" s="80">
        <v>0</v>
      </c>
      <c r="AS76" s="80"/>
      <c r="AT76" s="80"/>
      <c r="AU76" s="80"/>
      <c r="AV76" s="80"/>
      <c r="AW76" s="80"/>
      <c r="AX76" s="80"/>
      <c r="AY76" s="80"/>
      <c r="AZ76" s="80"/>
      <c r="BA76">
        <v>1</v>
      </c>
      <c r="BB76" s="79" t="str">
        <f>REPLACE(INDEX(GroupVertices[Group],MATCH(Edges[[#This Row],[Vertex 1]],GroupVertices[Vertex],0)),1,1,"")</f>
        <v>3</v>
      </c>
      <c r="BC76" s="79" t="str">
        <f>REPLACE(INDEX(GroupVertices[Group],MATCH(Edges[[#This Row],[Vertex 2]],GroupVertices[Vertex],0)),1,1,"")</f>
        <v>3</v>
      </c>
      <c r="BD76" s="48">
        <v>2</v>
      </c>
      <c r="BE76" s="49">
        <v>8.333333333333334</v>
      </c>
      <c r="BF76" s="48">
        <v>0</v>
      </c>
      <c r="BG76" s="49">
        <v>0</v>
      </c>
      <c r="BH76" s="48">
        <v>0</v>
      </c>
      <c r="BI76" s="49">
        <v>0</v>
      </c>
      <c r="BJ76" s="48">
        <v>22</v>
      </c>
      <c r="BK76" s="49">
        <v>91.66666666666667</v>
      </c>
      <c r="BL76" s="48">
        <v>24</v>
      </c>
    </row>
    <row r="77" spans="1:64" ht="15">
      <c r="A77" s="65" t="s">
        <v>314</v>
      </c>
      <c r="B77" s="83" t="s">
        <v>1203</v>
      </c>
      <c r="C77" s="66" t="s">
        <v>3439</v>
      </c>
      <c r="D77" s="67">
        <v>3</v>
      </c>
      <c r="E77" s="68" t="s">
        <v>132</v>
      </c>
      <c r="F77" s="69">
        <v>32</v>
      </c>
      <c r="G77" s="66"/>
      <c r="H77" s="70"/>
      <c r="I77" s="71"/>
      <c r="J77" s="71"/>
      <c r="K77" s="34" t="s">
        <v>65</v>
      </c>
      <c r="L77" s="78">
        <v>77</v>
      </c>
      <c r="M77" s="78"/>
      <c r="N77" s="73" t="s">
        <v>273</v>
      </c>
      <c r="O77" s="80" t="s">
        <v>461</v>
      </c>
      <c r="P77" s="82">
        <v>43481.38815972222</v>
      </c>
      <c r="Q77" s="80" t="s">
        <v>715</v>
      </c>
      <c r="R77" s="80"/>
      <c r="S77" s="80"/>
      <c r="T77" s="80" t="s">
        <v>880</v>
      </c>
      <c r="U77" s="83" t="s">
        <v>1203</v>
      </c>
      <c r="V77" s="83" t="s">
        <v>1203</v>
      </c>
      <c r="W77" s="82">
        <v>43481.38815972222</v>
      </c>
      <c r="X77" s="83" t="s">
        <v>1601</v>
      </c>
      <c r="Y77" s="80"/>
      <c r="Z77" s="80"/>
      <c r="AA77" s="86" t="s">
        <v>1957</v>
      </c>
      <c r="AB77" s="80"/>
      <c r="AC77" s="80" t="b">
        <v>0</v>
      </c>
      <c r="AD77" s="80">
        <v>6</v>
      </c>
      <c r="AE77" s="86" t="s">
        <v>2052</v>
      </c>
      <c r="AF77" s="80" t="b">
        <v>0</v>
      </c>
      <c r="AG77" s="80" t="s">
        <v>2064</v>
      </c>
      <c r="AH77" s="80"/>
      <c r="AI77" s="86" t="s">
        <v>2052</v>
      </c>
      <c r="AJ77" s="80" t="b">
        <v>0</v>
      </c>
      <c r="AK77" s="80">
        <v>3</v>
      </c>
      <c r="AL77" s="86" t="s">
        <v>2052</v>
      </c>
      <c r="AM77" s="80" t="s">
        <v>2071</v>
      </c>
      <c r="AN77" s="80" t="b">
        <v>0</v>
      </c>
      <c r="AO77" s="86" t="s">
        <v>1957</v>
      </c>
      <c r="AP77" s="80" t="s">
        <v>2082</v>
      </c>
      <c r="AQ77" s="80">
        <v>0</v>
      </c>
      <c r="AR77" s="80">
        <v>0</v>
      </c>
      <c r="AS77" s="80"/>
      <c r="AT77" s="80"/>
      <c r="AU77" s="80"/>
      <c r="AV77" s="80"/>
      <c r="AW77" s="80"/>
      <c r="AX77" s="80"/>
      <c r="AY77" s="80"/>
      <c r="AZ77" s="80"/>
      <c r="BA77">
        <v>1</v>
      </c>
      <c r="BB77" s="79" t="str">
        <f>REPLACE(INDEX(GroupVertices[Group],MATCH(Edges[[#This Row],[Vertex 1]],GroupVertices[Vertex],0)),1,1,"")</f>
        <v>4</v>
      </c>
      <c r="BC77" s="79" t="str">
        <f>REPLACE(INDEX(GroupVertices[Group],MATCH(Edges[[#This Row],[Vertex 2]],GroupVertices[Vertex],0)),1,1,"")</f>
        <v>4</v>
      </c>
      <c r="BD77" s="48">
        <v>0</v>
      </c>
      <c r="BE77" s="49">
        <v>0</v>
      </c>
      <c r="BF77" s="48">
        <v>0</v>
      </c>
      <c r="BG77" s="49">
        <v>0</v>
      </c>
      <c r="BH77" s="48">
        <v>0</v>
      </c>
      <c r="BI77" s="49">
        <v>0</v>
      </c>
      <c r="BJ77" s="48">
        <v>29</v>
      </c>
      <c r="BK77" s="49">
        <v>100</v>
      </c>
      <c r="BL77" s="48">
        <v>29</v>
      </c>
    </row>
    <row r="78" spans="1:64" ht="15">
      <c r="A78" s="65" t="s">
        <v>318</v>
      </c>
      <c r="B78" s="83" t="s">
        <v>1223</v>
      </c>
      <c r="C78" s="66" t="s">
        <v>3439</v>
      </c>
      <c r="D78" s="67">
        <v>3</v>
      </c>
      <c r="E78" s="68" t="s">
        <v>132</v>
      </c>
      <c r="F78" s="69">
        <v>32</v>
      </c>
      <c r="G78" s="66"/>
      <c r="H78" s="70"/>
      <c r="I78" s="71"/>
      <c r="J78" s="71"/>
      <c r="K78" s="34" t="s">
        <v>65</v>
      </c>
      <c r="L78" s="78">
        <v>78</v>
      </c>
      <c r="M78" s="78"/>
      <c r="N78" s="73" t="s">
        <v>374</v>
      </c>
      <c r="O78" s="80" t="s">
        <v>461</v>
      </c>
      <c r="P78" s="82">
        <v>43486.72688657408</v>
      </c>
      <c r="Q78" s="80" t="s">
        <v>735</v>
      </c>
      <c r="R78" s="80"/>
      <c r="S78" s="80"/>
      <c r="T78" s="80" t="s">
        <v>923</v>
      </c>
      <c r="U78" s="83" t="s">
        <v>1223</v>
      </c>
      <c r="V78" s="83" t="s">
        <v>1223</v>
      </c>
      <c r="W78" s="82">
        <v>43486.72688657408</v>
      </c>
      <c r="X78" s="83" t="s">
        <v>1621</v>
      </c>
      <c r="Y78" s="80"/>
      <c r="Z78" s="80"/>
      <c r="AA78" s="86" t="s">
        <v>1977</v>
      </c>
      <c r="AB78" s="80"/>
      <c r="AC78" s="80" t="b">
        <v>0</v>
      </c>
      <c r="AD78" s="80">
        <v>5</v>
      </c>
      <c r="AE78" s="86" t="s">
        <v>2052</v>
      </c>
      <c r="AF78" s="80" t="b">
        <v>0</v>
      </c>
      <c r="AG78" s="80" t="s">
        <v>2064</v>
      </c>
      <c r="AH78" s="80"/>
      <c r="AI78" s="86" t="s">
        <v>2052</v>
      </c>
      <c r="AJ78" s="80" t="b">
        <v>0</v>
      </c>
      <c r="AK78" s="80">
        <v>5</v>
      </c>
      <c r="AL78" s="86" t="s">
        <v>2052</v>
      </c>
      <c r="AM78" s="80" t="s">
        <v>2071</v>
      </c>
      <c r="AN78" s="80" t="b">
        <v>0</v>
      </c>
      <c r="AO78" s="86" t="s">
        <v>1977</v>
      </c>
      <c r="AP78" s="80" t="s">
        <v>207</v>
      </c>
      <c r="AQ78" s="80">
        <v>0</v>
      </c>
      <c r="AR78" s="80">
        <v>0</v>
      </c>
      <c r="AS78" s="80"/>
      <c r="AT78" s="80"/>
      <c r="AU78" s="80"/>
      <c r="AV78" s="80"/>
      <c r="AW78" s="80"/>
      <c r="AX78" s="80"/>
      <c r="AY78" s="80"/>
      <c r="AZ78" s="80"/>
      <c r="BA78">
        <v>1</v>
      </c>
      <c r="BB78" s="79" t="str">
        <f>REPLACE(INDEX(GroupVertices[Group],MATCH(Edges[[#This Row],[Vertex 1]],GroupVertices[Vertex],0)),1,1,"")</f>
        <v>6</v>
      </c>
      <c r="BC78" s="79" t="str">
        <f>REPLACE(INDEX(GroupVertices[Group],MATCH(Edges[[#This Row],[Vertex 2]],GroupVertices[Vertex],0)),1,1,"")</f>
        <v>6</v>
      </c>
      <c r="BD78" s="48">
        <v>0</v>
      </c>
      <c r="BE78" s="49">
        <v>0</v>
      </c>
      <c r="BF78" s="48">
        <v>0</v>
      </c>
      <c r="BG78" s="49">
        <v>0</v>
      </c>
      <c r="BH78" s="48">
        <v>0</v>
      </c>
      <c r="BI78" s="49">
        <v>0</v>
      </c>
      <c r="BJ78" s="48">
        <v>28</v>
      </c>
      <c r="BK78" s="49">
        <v>100</v>
      </c>
      <c r="BL78" s="48">
        <v>28</v>
      </c>
    </row>
    <row r="79" spans="1:64" ht="15">
      <c r="A79" s="65" t="s">
        <v>340</v>
      </c>
      <c r="B79" s="83" t="s">
        <v>1196</v>
      </c>
      <c r="C79" s="66" t="s">
        <v>3439</v>
      </c>
      <c r="D79" s="67">
        <v>3</v>
      </c>
      <c r="E79" s="68" t="s">
        <v>132</v>
      </c>
      <c r="F79" s="69">
        <v>32</v>
      </c>
      <c r="G79" s="66"/>
      <c r="H79" s="70"/>
      <c r="I79" s="71"/>
      <c r="J79" s="71"/>
      <c r="K79" s="34" t="s">
        <v>65</v>
      </c>
      <c r="L79" s="78">
        <v>79</v>
      </c>
      <c r="M79" s="78"/>
      <c r="N79" s="73" t="s">
        <v>374</v>
      </c>
      <c r="O79" s="80" t="s">
        <v>461</v>
      </c>
      <c r="P79" s="82">
        <v>43486.73269675926</v>
      </c>
      <c r="Q79" s="80" t="s">
        <v>708</v>
      </c>
      <c r="R79" s="80"/>
      <c r="S79" s="80"/>
      <c r="T79" s="80" t="s">
        <v>923</v>
      </c>
      <c r="U79" s="83" t="s">
        <v>1196</v>
      </c>
      <c r="V79" s="83" t="s">
        <v>1196</v>
      </c>
      <c r="W79" s="82">
        <v>43486.73269675926</v>
      </c>
      <c r="X79" s="83" t="s">
        <v>1594</v>
      </c>
      <c r="Y79" s="80"/>
      <c r="Z79" s="80"/>
      <c r="AA79" s="86" t="s">
        <v>1950</v>
      </c>
      <c r="AB79" s="80"/>
      <c r="AC79" s="80" t="b">
        <v>0</v>
      </c>
      <c r="AD79" s="80">
        <v>8</v>
      </c>
      <c r="AE79" s="86" t="s">
        <v>2052</v>
      </c>
      <c r="AF79" s="80" t="b">
        <v>0</v>
      </c>
      <c r="AG79" s="80" t="s">
        <v>2064</v>
      </c>
      <c r="AH79" s="80"/>
      <c r="AI79" s="86" t="s">
        <v>2052</v>
      </c>
      <c r="AJ79" s="80" t="b">
        <v>0</v>
      </c>
      <c r="AK79" s="80">
        <v>7</v>
      </c>
      <c r="AL79" s="86" t="s">
        <v>2052</v>
      </c>
      <c r="AM79" s="80" t="s">
        <v>2071</v>
      </c>
      <c r="AN79" s="80" t="b">
        <v>0</v>
      </c>
      <c r="AO79" s="86" t="s">
        <v>1950</v>
      </c>
      <c r="AP79" s="80" t="s">
        <v>207</v>
      </c>
      <c r="AQ79" s="80">
        <v>0</v>
      </c>
      <c r="AR79" s="80">
        <v>0</v>
      </c>
      <c r="AS79" s="80"/>
      <c r="AT79" s="80"/>
      <c r="AU79" s="80"/>
      <c r="AV79" s="80"/>
      <c r="AW79" s="80"/>
      <c r="AX79" s="80"/>
      <c r="AY79" s="80"/>
      <c r="AZ79" s="80"/>
      <c r="BA79">
        <v>1</v>
      </c>
      <c r="BB79" s="79" t="str">
        <f>REPLACE(INDEX(GroupVertices[Group],MATCH(Edges[[#This Row],[Vertex 1]],GroupVertices[Vertex],0)),1,1,"")</f>
        <v>12</v>
      </c>
      <c r="BC79" s="79" t="str">
        <f>REPLACE(INDEX(GroupVertices[Group],MATCH(Edges[[#This Row],[Vertex 2]],GroupVertices[Vertex],0)),1,1,"")</f>
        <v>12</v>
      </c>
      <c r="BD79" s="48">
        <v>0</v>
      </c>
      <c r="BE79" s="49">
        <v>0</v>
      </c>
      <c r="BF79" s="48">
        <v>0</v>
      </c>
      <c r="BG79" s="49">
        <v>0</v>
      </c>
      <c r="BH79" s="48">
        <v>0</v>
      </c>
      <c r="BI79" s="49">
        <v>0</v>
      </c>
      <c r="BJ79" s="48">
        <v>28</v>
      </c>
      <c r="BK79" s="49">
        <v>100</v>
      </c>
      <c r="BL79" s="48">
        <v>28</v>
      </c>
    </row>
    <row r="80" spans="1:64" ht="15">
      <c r="A80" s="65" t="s">
        <v>256</v>
      </c>
      <c r="B80" s="83" t="s">
        <v>971</v>
      </c>
      <c r="C80" s="66" t="s">
        <v>3439</v>
      </c>
      <c r="D80" s="67">
        <v>3</v>
      </c>
      <c r="E80" s="68" t="s">
        <v>132</v>
      </c>
      <c r="F80" s="69">
        <v>32</v>
      </c>
      <c r="G80" s="66"/>
      <c r="H80" s="70"/>
      <c r="I80" s="71"/>
      <c r="J80" s="71"/>
      <c r="K80" s="34" t="s">
        <v>65</v>
      </c>
      <c r="L80" s="78">
        <v>80</v>
      </c>
      <c r="M80" s="78"/>
      <c r="N80" s="73" t="s">
        <v>273</v>
      </c>
      <c r="O80" s="80" t="s">
        <v>461</v>
      </c>
      <c r="P80" s="82">
        <v>43486.555451388886</v>
      </c>
      <c r="Q80" s="80" t="s">
        <v>473</v>
      </c>
      <c r="R80" s="80"/>
      <c r="S80" s="80"/>
      <c r="T80" s="80" t="s">
        <v>880</v>
      </c>
      <c r="U80" s="83" t="s">
        <v>971</v>
      </c>
      <c r="V80" s="83" t="s">
        <v>971</v>
      </c>
      <c r="W80" s="82">
        <v>43486.555451388886</v>
      </c>
      <c r="X80" s="83" t="s">
        <v>1354</v>
      </c>
      <c r="Y80" s="80"/>
      <c r="Z80" s="80"/>
      <c r="AA80" s="86" t="s">
        <v>1704</v>
      </c>
      <c r="AB80" s="80"/>
      <c r="AC80" s="80" t="b">
        <v>0</v>
      </c>
      <c r="AD80" s="80">
        <v>5</v>
      </c>
      <c r="AE80" s="86" t="s">
        <v>2052</v>
      </c>
      <c r="AF80" s="80" t="b">
        <v>0</v>
      </c>
      <c r="AG80" s="80" t="s">
        <v>2064</v>
      </c>
      <c r="AH80" s="80"/>
      <c r="AI80" s="86" t="s">
        <v>2052</v>
      </c>
      <c r="AJ80" s="80" t="b">
        <v>0</v>
      </c>
      <c r="AK80" s="80">
        <v>0</v>
      </c>
      <c r="AL80" s="86" t="s">
        <v>2052</v>
      </c>
      <c r="AM80" s="80" t="s">
        <v>2071</v>
      </c>
      <c r="AN80" s="80" t="b">
        <v>0</v>
      </c>
      <c r="AO80" s="86" t="s">
        <v>1704</v>
      </c>
      <c r="AP80" s="80" t="s">
        <v>207</v>
      </c>
      <c r="AQ80" s="80">
        <v>0</v>
      </c>
      <c r="AR80" s="80">
        <v>0</v>
      </c>
      <c r="AS80" s="80"/>
      <c r="AT80" s="80"/>
      <c r="AU80" s="80"/>
      <c r="AV80" s="80"/>
      <c r="AW80" s="80"/>
      <c r="AX80" s="80"/>
      <c r="AY80" s="80"/>
      <c r="AZ80" s="80"/>
      <c r="BA80">
        <v>1</v>
      </c>
      <c r="BB80" s="79" t="str">
        <f>REPLACE(INDEX(GroupVertices[Group],MATCH(Edges[[#This Row],[Vertex 1]],GroupVertices[Vertex],0)),1,1,"")</f>
        <v>48</v>
      </c>
      <c r="BC80" s="79" t="str">
        <f>REPLACE(INDEX(GroupVertices[Group],MATCH(Edges[[#This Row],[Vertex 2]],GroupVertices[Vertex],0)),1,1,"")</f>
        <v>48</v>
      </c>
      <c r="BD80" s="48">
        <v>0</v>
      </c>
      <c r="BE80" s="49">
        <v>0</v>
      </c>
      <c r="BF80" s="48">
        <v>0</v>
      </c>
      <c r="BG80" s="49">
        <v>0</v>
      </c>
      <c r="BH80" s="48">
        <v>0</v>
      </c>
      <c r="BI80" s="49">
        <v>0</v>
      </c>
      <c r="BJ80" s="48">
        <v>29</v>
      </c>
      <c r="BK80" s="49">
        <v>100</v>
      </c>
      <c r="BL80" s="48">
        <v>29</v>
      </c>
    </row>
    <row r="81" spans="1:64" ht="15">
      <c r="A81" s="65" t="s">
        <v>314</v>
      </c>
      <c r="B81" s="83" t="s">
        <v>1100</v>
      </c>
      <c r="C81" s="66" t="s">
        <v>3439</v>
      </c>
      <c r="D81" s="67">
        <v>3</v>
      </c>
      <c r="E81" s="68" t="s">
        <v>132</v>
      </c>
      <c r="F81" s="69">
        <v>32</v>
      </c>
      <c r="G81" s="66"/>
      <c r="H81" s="70"/>
      <c r="I81" s="71"/>
      <c r="J81" s="71"/>
      <c r="K81" s="34" t="s">
        <v>65</v>
      </c>
      <c r="L81" s="78">
        <v>81</v>
      </c>
      <c r="M81" s="78"/>
      <c r="N81" s="73" t="s">
        <v>282</v>
      </c>
      <c r="O81" s="80" t="s">
        <v>461</v>
      </c>
      <c r="P81" s="82">
        <v>43486.634722222225</v>
      </c>
      <c r="Q81" s="80" t="s">
        <v>610</v>
      </c>
      <c r="R81" s="80"/>
      <c r="S81" s="80"/>
      <c r="T81" s="80" t="s">
        <v>950</v>
      </c>
      <c r="U81" s="83" t="s">
        <v>1100</v>
      </c>
      <c r="V81" s="83" t="s">
        <v>1100</v>
      </c>
      <c r="W81" s="82">
        <v>43486.634722222225</v>
      </c>
      <c r="X81" s="83" t="s">
        <v>1496</v>
      </c>
      <c r="Y81" s="80"/>
      <c r="Z81" s="80"/>
      <c r="AA81" s="86" t="s">
        <v>1852</v>
      </c>
      <c r="AB81" s="80"/>
      <c r="AC81" s="80" t="b">
        <v>0</v>
      </c>
      <c r="AD81" s="80">
        <v>8</v>
      </c>
      <c r="AE81" s="86" t="s">
        <v>2052</v>
      </c>
      <c r="AF81" s="80" t="b">
        <v>0</v>
      </c>
      <c r="AG81" s="80" t="s">
        <v>2064</v>
      </c>
      <c r="AH81" s="80"/>
      <c r="AI81" s="86" t="s">
        <v>2052</v>
      </c>
      <c r="AJ81" s="80" t="b">
        <v>0</v>
      </c>
      <c r="AK81" s="80">
        <v>2</v>
      </c>
      <c r="AL81" s="86" t="s">
        <v>2052</v>
      </c>
      <c r="AM81" s="80" t="s">
        <v>2071</v>
      </c>
      <c r="AN81" s="80" t="b">
        <v>0</v>
      </c>
      <c r="AO81" s="86" t="s">
        <v>1852</v>
      </c>
      <c r="AP81" s="80" t="s">
        <v>207</v>
      </c>
      <c r="AQ81" s="80">
        <v>0</v>
      </c>
      <c r="AR81" s="80">
        <v>0</v>
      </c>
      <c r="AS81" s="80"/>
      <c r="AT81" s="80"/>
      <c r="AU81" s="80"/>
      <c r="AV81" s="80"/>
      <c r="AW81" s="80"/>
      <c r="AX81" s="80"/>
      <c r="AY81" s="80"/>
      <c r="AZ81" s="80"/>
      <c r="BA81">
        <v>1</v>
      </c>
      <c r="BB81" s="79" t="str">
        <f>REPLACE(INDEX(GroupVertices[Group],MATCH(Edges[[#This Row],[Vertex 1]],GroupVertices[Vertex],0)),1,1,"")</f>
        <v>4</v>
      </c>
      <c r="BC81" s="79" t="str">
        <f>REPLACE(INDEX(GroupVertices[Group],MATCH(Edges[[#This Row],[Vertex 2]],GroupVertices[Vertex],0)),1,1,"")</f>
        <v>4</v>
      </c>
      <c r="BD81" s="48">
        <v>0</v>
      </c>
      <c r="BE81" s="49">
        <v>0</v>
      </c>
      <c r="BF81" s="48">
        <v>0</v>
      </c>
      <c r="BG81" s="49">
        <v>0</v>
      </c>
      <c r="BH81" s="48">
        <v>0</v>
      </c>
      <c r="BI81" s="49">
        <v>0</v>
      </c>
      <c r="BJ81" s="48">
        <v>30</v>
      </c>
      <c r="BK81" s="49">
        <v>100</v>
      </c>
      <c r="BL81" s="48">
        <v>30</v>
      </c>
    </row>
    <row r="82" spans="1:64" ht="15">
      <c r="A82" s="65" t="s">
        <v>345</v>
      </c>
      <c r="B82" s="83" t="s">
        <v>1065</v>
      </c>
      <c r="C82" s="66" t="s">
        <v>3439</v>
      </c>
      <c r="D82" s="67">
        <v>3</v>
      </c>
      <c r="E82" s="68" t="s">
        <v>132</v>
      </c>
      <c r="F82" s="69">
        <v>32</v>
      </c>
      <c r="G82" s="66"/>
      <c r="H82" s="70"/>
      <c r="I82" s="71"/>
      <c r="J82" s="71"/>
      <c r="K82" s="34" t="s">
        <v>65</v>
      </c>
      <c r="L82" s="78">
        <v>82</v>
      </c>
      <c r="M82" s="78"/>
      <c r="N82" s="73" t="s">
        <v>374</v>
      </c>
      <c r="O82" s="80" t="s">
        <v>461</v>
      </c>
      <c r="P82" s="82">
        <v>43486.557916666665</v>
      </c>
      <c r="Q82" s="80" t="s">
        <v>575</v>
      </c>
      <c r="R82" s="80"/>
      <c r="S82" s="80"/>
      <c r="T82" s="80" t="s">
        <v>923</v>
      </c>
      <c r="U82" s="83" t="s">
        <v>1065</v>
      </c>
      <c r="V82" s="83" t="s">
        <v>1065</v>
      </c>
      <c r="W82" s="82">
        <v>43486.557916666665</v>
      </c>
      <c r="X82" s="83" t="s">
        <v>1461</v>
      </c>
      <c r="Y82" s="80"/>
      <c r="Z82" s="80"/>
      <c r="AA82" s="86" t="s">
        <v>1816</v>
      </c>
      <c r="AB82" s="80"/>
      <c r="AC82" s="80" t="b">
        <v>0</v>
      </c>
      <c r="AD82" s="80">
        <v>6</v>
      </c>
      <c r="AE82" s="86" t="s">
        <v>2052</v>
      </c>
      <c r="AF82" s="80" t="b">
        <v>0</v>
      </c>
      <c r="AG82" s="80" t="s">
        <v>2064</v>
      </c>
      <c r="AH82" s="80"/>
      <c r="AI82" s="86" t="s">
        <v>2052</v>
      </c>
      <c r="AJ82" s="80" t="b">
        <v>0</v>
      </c>
      <c r="AK82" s="80">
        <v>3</v>
      </c>
      <c r="AL82" s="86" t="s">
        <v>2052</v>
      </c>
      <c r="AM82" s="80" t="s">
        <v>2071</v>
      </c>
      <c r="AN82" s="80" t="b">
        <v>0</v>
      </c>
      <c r="AO82" s="86" t="s">
        <v>1816</v>
      </c>
      <c r="AP82" s="80" t="s">
        <v>207</v>
      </c>
      <c r="AQ82" s="80">
        <v>0</v>
      </c>
      <c r="AR82" s="80">
        <v>0</v>
      </c>
      <c r="AS82" s="80"/>
      <c r="AT82" s="80"/>
      <c r="AU82" s="80"/>
      <c r="AV82" s="80"/>
      <c r="AW82" s="80"/>
      <c r="AX82" s="80"/>
      <c r="AY82" s="80"/>
      <c r="AZ82" s="80"/>
      <c r="BA82">
        <v>1</v>
      </c>
      <c r="BB82" s="79" t="str">
        <f>REPLACE(INDEX(GroupVertices[Group],MATCH(Edges[[#This Row],[Vertex 1]],GroupVertices[Vertex],0)),1,1,"")</f>
        <v>16</v>
      </c>
      <c r="BC82" s="79" t="str">
        <f>REPLACE(INDEX(GroupVertices[Group],MATCH(Edges[[#This Row],[Vertex 2]],GroupVertices[Vertex],0)),1,1,"")</f>
        <v>16</v>
      </c>
      <c r="BD82" s="48">
        <v>0</v>
      </c>
      <c r="BE82" s="49">
        <v>0</v>
      </c>
      <c r="BF82" s="48">
        <v>0</v>
      </c>
      <c r="BG82" s="49">
        <v>0</v>
      </c>
      <c r="BH82" s="48">
        <v>0</v>
      </c>
      <c r="BI82" s="49">
        <v>0</v>
      </c>
      <c r="BJ82" s="48">
        <v>28</v>
      </c>
      <c r="BK82" s="49">
        <v>100</v>
      </c>
      <c r="BL82" s="48">
        <v>28</v>
      </c>
    </row>
    <row r="83" spans="1:64" ht="15">
      <c r="A83" s="65" t="s">
        <v>318</v>
      </c>
      <c r="B83" s="83" t="s">
        <v>1222</v>
      </c>
      <c r="C83" s="66" t="s">
        <v>3439</v>
      </c>
      <c r="D83" s="67">
        <v>3</v>
      </c>
      <c r="E83" s="68" t="s">
        <v>132</v>
      </c>
      <c r="F83" s="69">
        <v>32</v>
      </c>
      <c r="G83" s="66"/>
      <c r="H83" s="70"/>
      <c r="I83" s="71"/>
      <c r="J83" s="71"/>
      <c r="K83" s="34" t="s">
        <v>65</v>
      </c>
      <c r="L83" s="78">
        <v>83</v>
      </c>
      <c r="M83" s="78"/>
      <c r="N83" s="73" t="s">
        <v>374</v>
      </c>
      <c r="O83" s="80" t="s">
        <v>461</v>
      </c>
      <c r="P83" s="82">
        <v>43486.64042824074</v>
      </c>
      <c r="Q83" s="80" t="s">
        <v>734</v>
      </c>
      <c r="R83" s="80"/>
      <c r="S83" s="80"/>
      <c r="T83" s="80" t="s">
        <v>923</v>
      </c>
      <c r="U83" s="83" t="s">
        <v>1222</v>
      </c>
      <c r="V83" s="83" t="s">
        <v>1222</v>
      </c>
      <c r="W83" s="82">
        <v>43486.64042824074</v>
      </c>
      <c r="X83" s="83" t="s">
        <v>1620</v>
      </c>
      <c r="Y83" s="80"/>
      <c r="Z83" s="80"/>
      <c r="AA83" s="86" t="s">
        <v>1976</v>
      </c>
      <c r="AB83" s="80"/>
      <c r="AC83" s="80" t="b">
        <v>0</v>
      </c>
      <c r="AD83" s="80">
        <v>5</v>
      </c>
      <c r="AE83" s="86" t="s">
        <v>2052</v>
      </c>
      <c r="AF83" s="80" t="b">
        <v>0</v>
      </c>
      <c r="AG83" s="80" t="s">
        <v>2064</v>
      </c>
      <c r="AH83" s="80"/>
      <c r="AI83" s="86" t="s">
        <v>2052</v>
      </c>
      <c r="AJ83" s="80" t="b">
        <v>0</v>
      </c>
      <c r="AK83" s="80">
        <v>0</v>
      </c>
      <c r="AL83" s="86" t="s">
        <v>2052</v>
      </c>
      <c r="AM83" s="80" t="s">
        <v>2071</v>
      </c>
      <c r="AN83" s="80" t="b">
        <v>0</v>
      </c>
      <c r="AO83" s="86" t="s">
        <v>1976</v>
      </c>
      <c r="AP83" s="80" t="s">
        <v>207</v>
      </c>
      <c r="AQ83" s="80">
        <v>0</v>
      </c>
      <c r="AR83" s="80">
        <v>0</v>
      </c>
      <c r="AS83" s="80"/>
      <c r="AT83" s="80"/>
      <c r="AU83" s="80"/>
      <c r="AV83" s="80"/>
      <c r="AW83" s="80"/>
      <c r="AX83" s="80"/>
      <c r="AY83" s="80"/>
      <c r="AZ83" s="80"/>
      <c r="BA83">
        <v>1</v>
      </c>
      <c r="BB83" s="79" t="str">
        <f>REPLACE(INDEX(GroupVertices[Group],MATCH(Edges[[#This Row],[Vertex 1]],GroupVertices[Vertex],0)),1,1,"")</f>
        <v>6</v>
      </c>
      <c r="BC83" s="79" t="str">
        <f>REPLACE(INDEX(GroupVertices[Group],MATCH(Edges[[#This Row],[Vertex 2]],GroupVertices[Vertex],0)),1,1,"")</f>
        <v>6</v>
      </c>
      <c r="BD83" s="48">
        <v>0</v>
      </c>
      <c r="BE83" s="49">
        <v>0</v>
      </c>
      <c r="BF83" s="48">
        <v>0</v>
      </c>
      <c r="BG83" s="49">
        <v>0</v>
      </c>
      <c r="BH83" s="48">
        <v>0</v>
      </c>
      <c r="BI83" s="49">
        <v>0</v>
      </c>
      <c r="BJ83" s="48">
        <v>28</v>
      </c>
      <c r="BK83" s="49">
        <v>100</v>
      </c>
      <c r="BL83" s="48">
        <v>28</v>
      </c>
    </row>
    <row r="84" spans="1:64" ht="15">
      <c r="A84" s="65" t="s">
        <v>309</v>
      </c>
      <c r="B84" s="83" t="s">
        <v>1238</v>
      </c>
      <c r="C84" s="66" t="s">
        <v>3439</v>
      </c>
      <c r="D84" s="67">
        <v>3</v>
      </c>
      <c r="E84" s="68" t="s">
        <v>132</v>
      </c>
      <c r="F84" s="69">
        <v>32</v>
      </c>
      <c r="G84" s="66"/>
      <c r="H84" s="70"/>
      <c r="I84" s="71"/>
      <c r="J84" s="71"/>
      <c r="K84" s="34" t="s">
        <v>65</v>
      </c>
      <c r="L84" s="78">
        <v>84</v>
      </c>
      <c r="M84" s="78"/>
      <c r="N84" s="73" t="s">
        <v>374</v>
      </c>
      <c r="O84" s="80" t="s">
        <v>461</v>
      </c>
      <c r="P84" s="82">
        <v>43486.56024305556</v>
      </c>
      <c r="Q84" s="80" t="s">
        <v>750</v>
      </c>
      <c r="R84" s="80"/>
      <c r="S84" s="80"/>
      <c r="T84" s="80" t="s">
        <v>923</v>
      </c>
      <c r="U84" s="83" t="s">
        <v>1238</v>
      </c>
      <c r="V84" s="83" t="s">
        <v>1238</v>
      </c>
      <c r="W84" s="82">
        <v>43486.56024305556</v>
      </c>
      <c r="X84" s="83" t="s">
        <v>1636</v>
      </c>
      <c r="Y84" s="80"/>
      <c r="Z84" s="80"/>
      <c r="AA84" s="86" t="s">
        <v>1992</v>
      </c>
      <c r="AB84" s="80"/>
      <c r="AC84" s="80" t="b">
        <v>0</v>
      </c>
      <c r="AD84" s="80">
        <v>6</v>
      </c>
      <c r="AE84" s="86" t="s">
        <v>2052</v>
      </c>
      <c r="AF84" s="80" t="b">
        <v>0</v>
      </c>
      <c r="AG84" s="80" t="s">
        <v>2064</v>
      </c>
      <c r="AH84" s="80"/>
      <c r="AI84" s="86" t="s">
        <v>2052</v>
      </c>
      <c r="AJ84" s="80" t="b">
        <v>0</v>
      </c>
      <c r="AK84" s="80">
        <v>0</v>
      </c>
      <c r="AL84" s="86" t="s">
        <v>2052</v>
      </c>
      <c r="AM84" s="80" t="s">
        <v>2071</v>
      </c>
      <c r="AN84" s="80" t="b">
        <v>0</v>
      </c>
      <c r="AO84" s="86" t="s">
        <v>1992</v>
      </c>
      <c r="AP84" s="80" t="s">
        <v>207</v>
      </c>
      <c r="AQ84" s="80">
        <v>0</v>
      </c>
      <c r="AR84" s="80">
        <v>0</v>
      </c>
      <c r="AS84" s="80"/>
      <c r="AT84" s="80"/>
      <c r="AU84" s="80"/>
      <c r="AV84" s="80"/>
      <c r="AW84" s="80"/>
      <c r="AX84" s="80"/>
      <c r="AY84" s="80"/>
      <c r="AZ84" s="80"/>
      <c r="BA84">
        <v>1</v>
      </c>
      <c r="BB84" s="79" t="str">
        <f>REPLACE(INDEX(GroupVertices[Group],MATCH(Edges[[#This Row],[Vertex 1]],GroupVertices[Vertex],0)),1,1,"")</f>
        <v>13</v>
      </c>
      <c r="BC84" s="79" t="str">
        <f>REPLACE(INDEX(GroupVertices[Group],MATCH(Edges[[#This Row],[Vertex 2]],GroupVertices[Vertex],0)),1,1,"")</f>
        <v>13</v>
      </c>
      <c r="BD84" s="48">
        <v>0</v>
      </c>
      <c r="BE84" s="49">
        <v>0</v>
      </c>
      <c r="BF84" s="48">
        <v>0</v>
      </c>
      <c r="BG84" s="49">
        <v>0</v>
      </c>
      <c r="BH84" s="48">
        <v>0</v>
      </c>
      <c r="BI84" s="49">
        <v>0</v>
      </c>
      <c r="BJ84" s="48">
        <v>28</v>
      </c>
      <c r="BK84" s="49">
        <v>100</v>
      </c>
      <c r="BL84" s="48">
        <v>28</v>
      </c>
    </row>
    <row r="85" spans="1:64" ht="15">
      <c r="A85" s="65" t="s">
        <v>345</v>
      </c>
      <c r="B85" s="83" t="s">
        <v>1060</v>
      </c>
      <c r="C85" s="66" t="s">
        <v>3439</v>
      </c>
      <c r="D85" s="67">
        <v>3</v>
      </c>
      <c r="E85" s="68" t="s">
        <v>132</v>
      </c>
      <c r="F85" s="69">
        <v>32</v>
      </c>
      <c r="G85" s="66"/>
      <c r="H85" s="70"/>
      <c r="I85" s="71"/>
      <c r="J85" s="71"/>
      <c r="K85" s="34" t="s">
        <v>65</v>
      </c>
      <c r="L85" s="78">
        <v>85</v>
      </c>
      <c r="M85" s="78"/>
      <c r="N85" s="73" t="s">
        <v>304</v>
      </c>
      <c r="O85" s="80" t="s">
        <v>461</v>
      </c>
      <c r="P85" s="82">
        <v>43481.51037037037</v>
      </c>
      <c r="Q85" s="80" t="s">
        <v>570</v>
      </c>
      <c r="R85" s="80"/>
      <c r="S85" s="80"/>
      <c r="T85" s="80" t="s">
        <v>940</v>
      </c>
      <c r="U85" s="83" t="s">
        <v>1060</v>
      </c>
      <c r="V85" s="83" t="s">
        <v>1060</v>
      </c>
      <c r="W85" s="82">
        <v>43481.51037037037</v>
      </c>
      <c r="X85" s="83" t="s">
        <v>1456</v>
      </c>
      <c r="Y85" s="80"/>
      <c r="Z85" s="80"/>
      <c r="AA85" s="86" t="s">
        <v>1811</v>
      </c>
      <c r="AB85" s="80"/>
      <c r="AC85" s="80" t="b">
        <v>0</v>
      </c>
      <c r="AD85" s="80">
        <v>11</v>
      </c>
      <c r="AE85" s="86" t="s">
        <v>2052</v>
      </c>
      <c r="AF85" s="80" t="b">
        <v>0</v>
      </c>
      <c r="AG85" s="80" t="s">
        <v>2064</v>
      </c>
      <c r="AH85" s="80"/>
      <c r="AI85" s="86" t="s">
        <v>2052</v>
      </c>
      <c r="AJ85" s="80" t="b">
        <v>0</v>
      </c>
      <c r="AK85" s="80">
        <v>11</v>
      </c>
      <c r="AL85" s="86" t="s">
        <v>2052</v>
      </c>
      <c r="AM85" s="80" t="s">
        <v>2071</v>
      </c>
      <c r="AN85" s="80" t="b">
        <v>0</v>
      </c>
      <c r="AO85" s="86" t="s">
        <v>1811</v>
      </c>
      <c r="AP85" s="80" t="s">
        <v>2082</v>
      </c>
      <c r="AQ85" s="80">
        <v>0</v>
      </c>
      <c r="AR85" s="80">
        <v>0</v>
      </c>
      <c r="AS85" s="80"/>
      <c r="AT85" s="80"/>
      <c r="AU85" s="80"/>
      <c r="AV85" s="80"/>
      <c r="AW85" s="80"/>
      <c r="AX85" s="80"/>
      <c r="AY85" s="80"/>
      <c r="AZ85" s="80"/>
      <c r="BA85">
        <v>1</v>
      </c>
      <c r="BB85" s="79" t="str">
        <f>REPLACE(INDEX(GroupVertices[Group],MATCH(Edges[[#This Row],[Vertex 1]],GroupVertices[Vertex],0)),1,1,"")</f>
        <v>16</v>
      </c>
      <c r="BC85" s="79" t="str">
        <f>REPLACE(INDEX(GroupVertices[Group],MATCH(Edges[[#This Row],[Vertex 2]],GroupVertices[Vertex],0)),1,1,"")</f>
        <v>16</v>
      </c>
      <c r="BD85" s="48">
        <v>0</v>
      </c>
      <c r="BE85" s="49">
        <v>0</v>
      </c>
      <c r="BF85" s="48">
        <v>0</v>
      </c>
      <c r="BG85" s="49">
        <v>0</v>
      </c>
      <c r="BH85" s="48">
        <v>0</v>
      </c>
      <c r="BI85" s="49">
        <v>0</v>
      </c>
      <c r="BJ85" s="48">
        <v>32</v>
      </c>
      <c r="BK85" s="49">
        <v>100</v>
      </c>
      <c r="BL85" s="48">
        <v>32</v>
      </c>
    </row>
    <row r="86" spans="1:64" ht="15">
      <c r="A86" s="65" t="s">
        <v>315</v>
      </c>
      <c r="B86" s="83" t="s">
        <v>1041</v>
      </c>
      <c r="C86" s="66" t="s">
        <v>3439</v>
      </c>
      <c r="D86" s="67">
        <v>3</v>
      </c>
      <c r="E86" s="68" t="s">
        <v>132</v>
      </c>
      <c r="F86" s="69">
        <v>32</v>
      </c>
      <c r="G86" s="66"/>
      <c r="H86" s="70"/>
      <c r="I86" s="71"/>
      <c r="J86" s="71"/>
      <c r="K86" s="34" t="s">
        <v>65</v>
      </c>
      <c r="L86" s="78">
        <v>86</v>
      </c>
      <c r="M86" s="78"/>
      <c r="N86" s="73" t="s">
        <v>273</v>
      </c>
      <c r="O86" s="80" t="s">
        <v>461</v>
      </c>
      <c r="P86" s="82">
        <v>43486.65734953704</v>
      </c>
      <c r="Q86" s="80" t="s">
        <v>671</v>
      </c>
      <c r="R86" s="80"/>
      <c r="S86" s="80"/>
      <c r="T86" s="80" t="s">
        <v>880</v>
      </c>
      <c r="U86" s="83" t="s">
        <v>1041</v>
      </c>
      <c r="V86" s="83" t="s">
        <v>1041</v>
      </c>
      <c r="W86" s="82">
        <v>43486.65734953704</v>
      </c>
      <c r="X86" s="83" t="s">
        <v>1557</v>
      </c>
      <c r="Y86" s="80"/>
      <c r="Z86" s="80"/>
      <c r="AA86" s="86" t="s">
        <v>1913</v>
      </c>
      <c r="AB86" s="80"/>
      <c r="AC86" s="80" t="b">
        <v>0</v>
      </c>
      <c r="AD86" s="80">
        <v>8</v>
      </c>
      <c r="AE86" s="86" t="s">
        <v>2052</v>
      </c>
      <c r="AF86" s="80" t="b">
        <v>0</v>
      </c>
      <c r="AG86" s="80" t="s">
        <v>2064</v>
      </c>
      <c r="AH86" s="80"/>
      <c r="AI86" s="86" t="s">
        <v>2052</v>
      </c>
      <c r="AJ86" s="80" t="b">
        <v>0</v>
      </c>
      <c r="AK86" s="80">
        <v>8</v>
      </c>
      <c r="AL86" s="86" t="s">
        <v>2052</v>
      </c>
      <c r="AM86" s="80" t="s">
        <v>2071</v>
      </c>
      <c r="AN86" s="80" t="b">
        <v>0</v>
      </c>
      <c r="AO86" s="86" t="s">
        <v>1913</v>
      </c>
      <c r="AP86" s="80" t="s">
        <v>207</v>
      </c>
      <c r="AQ86" s="80">
        <v>0</v>
      </c>
      <c r="AR86" s="80">
        <v>0</v>
      </c>
      <c r="AS86" s="80"/>
      <c r="AT86" s="80"/>
      <c r="AU86" s="80"/>
      <c r="AV86" s="80"/>
      <c r="AW86" s="80"/>
      <c r="AX86" s="80"/>
      <c r="AY86" s="80"/>
      <c r="AZ86" s="80"/>
      <c r="BA86">
        <v>1</v>
      </c>
      <c r="BB86" s="79" t="str">
        <f>REPLACE(INDEX(GroupVertices[Group],MATCH(Edges[[#This Row],[Vertex 1]],GroupVertices[Vertex],0)),1,1,"")</f>
        <v>3</v>
      </c>
      <c r="BC86" s="79" t="str">
        <f>REPLACE(INDEX(GroupVertices[Group],MATCH(Edges[[#This Row],[Vertex 2]],GroupVertices[Vertex],0)),1,1,"")</f>
        <v>3</v>
      </c>
      <c r="BD86" s="48">
        <v>0</v>
      </c>
      <c r="BE86" s="49">
        <v>0</v>
      </c>
      <c r="BF86" s="48">
        <v>0</v>
      </c>
      <c r="BG86" s="49">
        <v>0</v>
      </c>
      <c r="BH86" s="48">
        <v>0</v>
      </c>
      <c r="BI86" s="49">
        <v>0</v>
      </c>
      <c r="BJ86" s="48">
        <v>29</v>
      </c>
      <c r="BK86" s="49">
        <v>100</v>
      </c>
      <c r="BL86" s="48">
        <v>29</v>
      </c>
    </row>
    <row r="87" spans="1:64" ht="15">
      <c r="A87" s="65" t="s">
        <v>274</v>
      </c>
      <c r="B87" s="83" t="s">
        <v>1041</v>
      </c>
      <c r="C87" s="66" t="s">
        <v>3439</v>
      </c>
      <c r="D87" s="67">
        <v>3</v>
      </c>
      <c r="E87" s="68" t="s">
        <v>132</v>
      </c>
      <c r="F87" s="69">
        <v>32</v>
      </c>
      <c r="G87" s="66"/>
      <c r="H87" s="70"/>
      <c r="I87" s="71"/>
      <c r="J87" s="71"/>
      <c r="K87" s="34" t="s">
        <v>65</v>
      </c>
      <c r="L87" s="78">
        <v>87</v>
      </c>
      <c r="M87" s="78"/>
      <c r="N87" s="73" t="s">
        <v>402</v>
      </c>
      <c r="O87" s="80" t="s">
        <v>461</v>
      </c>
      <c r="P87" s="82">
        <v>43486.696226851855</v>
      </c>
      <c r="Q87" s="80" t="s">
        <v>548</v>
      </c>
      <c r="R87" s="80"/>
      <c r="S87" s="80"/>
      <c r="T87" s="80" t="s">
        <v>898</v>
      </c>
      <c r="U87" s="83" t="s">
        <v>1041</v>
      </c>
      <c r="V87" s="83" t="s">
        <v>1041</v>
      </c>
      <c r="W87" s="82">
        <v>43486.696226851855</v>
      </c>
      <c r="X87" s="83" t="s">
        <v>1429</v>
      </c>
      <c r="Y87" s="80"/>
      <c r="Z87" s="80"/>
      <c r="AA87" s="86" t="s">
        <v>1784</v>
      </c>
      <c r="AB87" s="80"/>
      <c r="AC87" s="80" t="b">
        <v>0</v>
      </c>
      <c r="AD87" s="80">
        <v>5</v>
      </c>
      <c r="AE87" s="86" t="s">
        <v>2052</v>
      </c>
      <c r="AF87" s="80" t="b">
        <v>0</v>
      </c>
      <c r="AG87" s="80" t="s">
        <v>2064</v>
      </c>
      <c r="AH87" s="80"/>
      <c r="AI87" s="86" t="s">
        <v>2052</v>
      </c>
      <c r="AJ87" s="80" t="b">
        <v>0</v>
      </c>
      <c r="AK87" s="80">
        <v>0</v>
      </c>
      <c r="AL87" s="86" t="s">
        <v>2052</v>
      </c>
      <c r="AM87" s="80" t="s">
        <v>2072</v>
      </c>
      <c r="AN87" s="80" t="b">
        <v>0</v>
      </c>
      <c r="AO87" s="86" t="s">
        <v>1784</v>
      </c>
      <c r="AP87" s="80" t="s">
        <v>207</v>
      </c>
      <c r="AQ87" s="80">
        <v>0</v>
      </c>
      <c r="AR87" s="80">
        <v>0</v>
      </c>
      <c r="AS87" s="80"/>
      <c r="AT87" s="80"/>
      <c r="AU87" s="80"/>
      <c r="AV87" s="80"/>
      <c r="AW87" s="80"/>
      <c r="AX87" s="80"/>
      <c r="AY87" s="80"/>
      <c r="AZ87" s="80"/>
      <c r="BA87">
        <v>1</v>
      </c>
      <c r="BB87" s="79" t="str">
        <f>REPLACE(INDEX(GroupVertices[Group],MATCH(Edges[[#This Row],[Vertex 1]],GroupVertices[Vertex],0)),1,1,"")</f>
        <v>3</v>
      </c>
      <c r="BC87" s="79" t="str">
        <f>REPLACE(INDEX(GroupVertices[Group],MATCH(Edges[[#This Row],[Vertex 2]],GroupVertices[Vertex],0)),1,1,"")</f>
        <v>3</v>
      </c>
      <c r="BD87" s="48">
        <v>0</v>
      </c>
      <c r="BE87" s="49">
        <v>0</v>
      </c>
      <c r="BF87" s="48">
        <v>0</v>
      </c>
      <c r="BG87" s="49">
        <v>0</v>
      </c>
      <c r="BH87" s="48">
        <v>0</v>
      </c>
      <c r="BI87" s="49">
        <v>0</v>
      </c>
      <c r="BJ87" s="48">
        <v>27</v>
      </c>
      <c r="BK87" s="49">
        <v>100</v>
      </c>
      <c r="BL87" s="48">
        <v>27</v>
      </c>
    </row>
    <row r="88" spans="1:64" ht="15">
      <c r="A88" s="65" t="s">
        <v>301</v>
      </c>
      <c r="B88" s="83" t="s">
        <v>1102</v>
      </c>
      <c r="C88" s="66" t="s">
        <v>3439</v>
      </c>
      <c r="D88" s="67">
        <v>3</v>
      </c>
      <c r="E88" s="68" t="s">
        <v>132</v>
      </c>
      <c r="F88" s="69">
        <v>32</v>
      </c>
      <c r="G88" s="66"/>
      <c r="H88" s="70"/>
      <c r="I88" s="71"/>
      <c r="J88" s="71"/>
      <c r="K88" s="34" t="s">
        <v>65</v>
      </c>
      <c r="L88" s="78">
        <v>88</v>
      </c>
      <c r="M88" s="78"/>
      <c r="N88" s="73" t="s">
        <v>374</v>
      </c>
      <c r="O88" s="80" t="s">
        <v>461</v>
      </c>
      <c r="P88" s="82">
        <v>43481.538935185185</v>
      </c>
      <c r="Q88" s="80" t="s">
        <v>612</v>
      </c>
      <c r="R88" s="80"/>
      <c r="S88" s="80"/>
      <c r="T88" s="80" t="s">
        <v>923</v>
      </c>
      <c r="U88" s="83" t="s">
        <v>1102</v>
      </c>
      <c r="V88" s="83" t="s">
        <v>1102</v>
      </c>
      <c r="W88" s="82">
        <v>43481.538935185185</v>
      </c>
      <c r="X88" s="83" t="s">
        <v>1498</v>
      </c>
      <c r="Y88" s="80"/>
      <c r="Z88" s="80"/>
      <c r="AA88" s="86" t="s">
        <v>1854</v>
      </c>
      <c r="AB88" s="80"/>
      <c r="AC88" s="80" t="b">
        <v>0</v>
      </c>
      <c r="AD88" s="80">
        <v>6</v>
      </c>
      <c r="AE88" s="86" t="s">
        <v>2052</v>
      </c>
      <c r="AF88" s="80" t="b">
        <v>0</v>
      </c>
      <c r="AG88" s="80" t="s">
        <v>2064</v>
      </c>
      <c r="AH88" s="80"/>
      <c r="AI88" s="86" t="s">
        <v>2052</v>
      </c>
      <c r="AJ88" s="80" t="b">
        <v>0</v>
      </c>
      <c r="AK88" s="80">
        <v>8</v>
      </c>
      <c r="AL88" s="86" t="s">
        <v>2052</v>
      </c>
      <c r="AM88" s="80" t="s">
        <v>2071</v>
      </c>
      <c r="AN88" s="80" t="b">
        <v>0</v>
      </c>
      <c r="AO88" s="86" t="s">
        <v>1854</v>
      </c>
      <c r="AP88" s="80" t="s">
        <v>2082</v>
      </c>
      <c r="AQ88" s="80">
        <v>0</v>
      </c>
      <c r="AR88" s="80">
        <v>0</v>
      </c>
      <c r="AS88" s="80"/>
      <c r="AT88" s="80"/>
      <c r="AU88" s="80"/>
      <c r="AV88" s="80"/>
      <c r="AW88" s="80"/>
      <c r="AX88" s="80"/>
      <c r="AY88" s="80"/>
      <c r="AZ88" s="80"/>
      <c r="BA88">
        <v>1</v>
      </c>
      <c r="BB88" s="79" t="str">
        <f>REPLACE(INDEX(GroupVertices[Group],MATCH(Edges[[#This Row],[Vertex 1]],GroupVertices[Vertex],0)),1,1,"")</f>
        <v>11</v>
      </c>
      <c r="BC88" s="79" t="str">
        <f>REPLACE(INDEX(GroupVertices[Group],MATCH(Edges[[#This Row],[Vertex 2]],GroupVertices[Vertex],0)),1,1,"")</f>
        <v>11</v>
      </c>
      <c r="BD88" s="48">
        <v>0</v>
      </c>
      <c r="BE88" s="49">
        <v>0</v>
      </c>
      <c r="BF88" s="48">
        <v>0</v>
      </c>
      <c r="BG88" s="49">
        <v>0</v>
      </c>
      <c r="BH88" s="48">
        <v>0</v>
      </c>
      <c r="BI88" s="49">
        <v>0</v>
      </c>
      <c r="BJ88" s="48">
        <v>28</v>
      </c>
      <c r="BK88" s="49">
        <v>100</v>
      </c>
      <c r="BL88" s="48">
        <v>28</v>
      </c>
    </row>
    <row r="89" spans="1:64" ht="15">
      <c r="A89" s="65" t="s">
        <v>257</v>
      </c>
      <c r="B89" s="83" t="s">
        <v>972</v>
      </c>
      <c r="C89" s="66" t="s">
        <v>3439</v>
      </c>
      <c r="D89" s="67">
        <v>3</v>
      </c>
      <c r="E89" s="68" t="s">
        <v>132</v>
      </c>
      <c r="F89" s="69">
        <v>32</v>
      </c>
      <c r="G89" s="66"/>
      <c r="H89" s="70"/>
      <c r="I89" s="71"/>
      <c r="J89" s="71"/>
      <c r="K89" s="34" t="s">
        <v>65</v>
      </c>
      <c r="L89" s="78">
        <v>89</v>
      </c>
      <c r="M89" s="78"/>
      <c r="N89" s="73" t="s">
        <v>257</v>
      </c>
      <c r="O89" s="80" t="s">
        <v>207</v>
      </c>
      <c r="P89" s="82">
        <v>43486.59203703704</v>
      </c>
      <c r="Q89" s="80" t="s">
        <v>474</v>
      </c>
      <c r="R89" s="80"/>
      <c r="S89" s="80"/>
      <c r="T89" s="80" t="s">
        <v>881</v>
      </c>
      <c r="U89" s="83" t="s">
        <v>972</v>
      </c>
      <c r="V89" s="83" t="s">
        <v>972</v>
      </c>
      <c r="W89" s="82">
        <v>43486.59203703704</v>
      </c>
      <c r="X89" s="83" t="s">
        <v>1355</v>
      </c>
      <c r="Y89" s="80"/>
      <c r="Z89" s="80"/>
      <c r="AA89" s="86" t="s">
        <v>1705</v>
      </c>
      <c r="AB89" s="80"/>
      <c r="AC89" s="80" t="b">
        <v>0</v>
      </c>
      <c r="AD89" s="80">
        <v>3</v>
      </c>
      <c r="AE89" s="86" t="s">
        <v>2052</v>
      </c>
      <c r="AF89" s="80" t="b">
        <v>0</v>
      </c>
      <c r="AG89" s="80" t="s">
        <v>2067</v>
      </c>
      <c r="AH89" s="80"/>
      <c r="AI89" s="86" t="s">
        <v>2052</v>
      </c>
      <c r="AJ89" s="80" t="b">
        <v>0</v>
      </c>
      <c r="AK89" s="80">
        <v>0</v>
      </c>
      <c r="AL89" s="86" t="s">
        <v>2052</v>
      </c>
      <c r="AM89" s="80" t="s">
        <v>2071</v>
      </c>
      <c r="AN89" s="80" t="b">
        <v>0</v>
      </c>
      <c r="AO89" s="86" t="s">
        <v>1705</v>
      </c>
      <c r="AP89" s="80" t="s">
        <v>207</v>
      </c>
      <c r="AQ89" s="80">
        <v>0</v>
      </c>
      <c r="AR89" s="80">
        <v>0</v>
      </c>
      <c r="AS89" s="80"/>
      <c r="AT89" s="80"/>
      <c r="AU89" s="80"/>
      <c r="AV89" s="80"/>
      <c r="AW89" s="80"/>
      <c r="AX89" s="80"/>
      <c r="AY89" s="80"/>
      <c r="AZ89" s="80"/>
      <c r="BA89">
        <v>1</v>
      </c>
      <c r="BB89" s="79" t="str">
        <f>REPLACE(INDEX(GroupVertices[Group],MATCH(Edges[[#This Row],[Vertex 1]],GroupVertices[Vertex],0)),1,1,"")</f>
        <v>28</v>
      </c>
      <c r="BC89" s="79" t="str">
        <f>REPLACE(INDEX(GroupVertices[Group],MATCH(Edges[[#This Row],[Vertex 2]],GroupVertices[Vertex],0)),1,1,"")</f>
        <v>28</v>
      </c>
      <c r="BD89" s="48">
        <v>0</v>
      </c>
      <c r="BE89" s="49">
        <v>0</v>
      </c>
      <c r="BF89" s="48">
        <v>0</v>
      </c>
      <c r="BG89" s="49">
        <v>0</v>
      </c>
      <c r="BH89" s="48">
        <v>0</v>
      </c>
      <c r="BI89" s="49">
        <v>0</v>
      </c>
      <c r="BJ89" s="48">
        <v>17</v>
      </c>
      <c r="BK89" s="49">
        <v>100</v>
      </c>
      <c r="BL89" s="48">
        <v>17</v>
      </c>
    </row>
    <row r="90" spans="1:64" ht="15">
      <c r="A90" s="65" t="s">
        <v>257</v>
      </c>
      <c r="B90" s="83" t="s">
        <v>973</v>
      </c>
      <c r="C90" s="66" t="s">
        <v>3439</v>
      </c>
      <c r="D90" s="67">
        <v>3</v>
      </c>
      <c r="E90" s="68" t="s">
        <v>132</v>
      </c>
      <c r="F90" s="69">
        <v>32</v>
      </c>
      <c r="G90" s="66"/>
      <c r="H90" s="70"/>
      <c r="I90" s="71"/>
      <c r="J90" s="71"/>
      <c r="K90" s="34" t="s">
        <v>65</v>
      </c>
      <c r="L90" s="78">
        <v>90</v>
      </c>
      <c r="M90" s="78"/>
      <c r="N90" s="73" t="s">
        <v>257</v>
      </c>
      <c r="O90" s="80" t="s">
        <v>207</v>
      </c>
      <c r="P90" s="82">
        <v>43486.592453703706</v>
      </c>
      <c r="Q90" s="80" t="s">
        <v>475</v>
      </c>
      <c r="R90" s="80"/>
      <c r="S90" s="80"/>
      <c r="T90" s="80" t="s">
        <v>882</v>
      </c>
      <c r="U90" s="83" t="s">
        <v>973</v>
      </c>
      <c r="V90" s="83" t="s">
        <v>973</v>
      </c>
      <c r="W90" s="82">
        <v>43486.592453703706</v>
      </c>
      <c r="X90" s="83" t="s">
        <v>1356</v>
      </c>
      <c r="Y90" s="80"/>
      <c r="Z90" s="80"/>
      <c r="AA90" s="86" t="s">
        <v>1706</v>
      </c>
      <c r="AB90" s="80"/>
      <c r="AC90" s="80" t="b">
        <v>0</v>
      </c>
      <c r="AD90" s="80">
        <v>3</v>
      </c>
      <c r="AE90" s="86" t="s">
        <v>2052</v>
      </c>
      <c r="AF90" s="80" t="b">
        <v>0</v>
      </c>
      <c r="AG90" s="80" t="s">
        <v>2067</v>
      </c>
      <c r="AH90" s="80"/>
      <c r="AI90" s="86" t="s">
        <v>2052</v>
      </c>
      <c r="AJ90" s="80" t="b">
        <v>0</v>
      </c>
      <c r="AK90" s="80">
        <v>0</v>
      </c>
      <c r="AL90" s="86" t="s">
        <v>2052</v>
      </c>
      <c r="AM90" s="80" t="s">
        <v>2071</v>
      </c>
      <c r="AN90" s="80" t="b">
        <v>0</v>
      </c>
      <c r="AO90" s="86" t="s">
        <v>1706</v>
      </c>
      <c r="AP90" s="80" t="s">
        <v>207</v>
      </c>
      <c r="AQ90" s="80">
        <v>0</v>
      </c>
      <c r="AR90" s="80">
        <v>0</v>
      </c>
      <c r="AS90" s="80"/>
      <c r="AT90" s="80"/>
      <c r="AU90" s="80"/>
      <c r="AV90" s="80"/>
      <c r="AW90" s="80"/>
      <c r="AX90" s="80"/>
      <c r="AY90" s="80"/>
      <c r="AZ90" s="80"/>
      <c r="BA90">
        <v>1</v>
      </c>
      <c r="BB90" s="79" t="str">
        <f>REPLACE(INDEX(GroupVertices[Group],MATCH(Edges[[#This Row],[Vertex 1]],GroupVertices[Vertex],0)),1,1,"")</f>
        <v>28</v>
      </c>
      <c r="BC90" s="79" t="str">
        <f>REPLACE(INDEX(GroupVertices[Group],MATCH(Edges[[#This Row],[Vertex 2]],GroupVertices[Vertex],0)),1,1,"")</f>
        <v>28</v>
      </c>
      <c r="BD90" s="48">
        <v>0</v>
      </c>
      <c r="BE90" s="49">
        <v>0</v>
      </c>
      <c r="BF90" s="48">
        <v>0</v>
      </c>
      <c r="BG90" s="49">
        <v>0</v>
      </c>
      <c r="BH90" s="48">
        <v>0</v>
      </c>
      <c r="BI90" s="49">
        <v>0</v>
      </c>
      <c r="BJ90" s="48">
        <v>17</v>
      </c>
      <c r="BK90" s="49">
        <v>100</v>
      </c>
      <c r="BL90" s="48">
        <v>17</v>
      </c>
    </row>
    <row r="91" spans="1:64" ht="15">
      <c r="A91" s="65" t="s">
        <v>298</v>
      </c>
      <c r="B91" s="83" t="s">
        <v>996</v>
      </c>
      <c r="C91" s="66" t="s">
        <v>3439</v>
      </c>
      <c r="D91" s="67">
        <v>3</v>
      </c>
      <c r="E91" s="68" t="s">
        <v>132</v>
      </c>
      <c r="F91" s="69">
        <v>32</v>
      </c>
      <c r="G91" s="66"/>
      <c r="H91" s="70"/>
      <c r="I91" s="71"/>
      <c r="J91" s="71"/>
      <c r="K91" s="34" t="s">
        <v>65</v>
      </c>
      <c r="L91" s="78">
        <v>91</v>
      </c>
      <c r="M91" s="78"/>
      <c r="N91" s="73" t="s">
        <v>379</v>
      </c>
      <c r="O91" s="80" t="s">
        <v>461</v>
      </c>
      <c r="P91" s="82">
        <v>43481.552152777775</v>
      </c>
      <c r="Q91" s="80" t="s">
        <v>501</v>
      </c>
      <c r="R91" s="80"/>
      <c r="S91" s="80"/>
      <c r="T91" s="80" t="s">
        <v>914</v>
      </c>
      <c r="U91" s="83" t="s">
        <v>996</v>
      </c>
      <c r="V91" s="83" t="s">
        <v>996</v>
      </c>
      <c r="W91" s="82">
        <v>43481.552152777775</v>
      </c>
      <c r="X91" s="83" t="s">
        <v>1382</v>
      </c>
      <c r="Y91" s="80"/>
      <c r="Z91" s="80"/>
      <c r="AA91" s="86" t="s">
        <v>1732</v>
      </c>
      <c r="AB91" s="80"/>
      <c r="AC91" s="80" t="b">
        <v>0</v>
      </c>
      <c r="AD91" s="80">
        <v>9</v>
      </c>
      <c r="AE91" s="86" t="s">
        <v>2052</v>
      </c>
      <c r="AF91" s="80" t="b">
        <v>0</v>
      </c>
      <c r="AG91" s="80" t="s">
        <v>2064</v>
      </c>
      <c r="AH91" s="80"/>
      <c r="AI91" s="86" t="s">
        <v>2052</v>
      </c>
      <c r="AJ91" s="80" t="b">
        <v>0</v>
      </c>
      <c r="AK91" s="80">
        <v>9</v>
      </c>
      <c r="AL91" s="86" t="s">
        <v>2052</v>
      </c>
      <c r="AM91" s="80" t="s">
        <v>2071</v>
      </c>
      <c r="AN91" s="80" t="b">
        <v>0</v>
      </c>
      <c r="AO91" s="86" t="s">
        <v>1732</v>
      </c>
      <c r="AP91" s="80" t="s">
        <v>2082</v>
      </c>
      <c r="AQ91" s="80">
        <v>0</v>
      </c>
      <c r="AR91" s="80">
        <v>0</v>
      </c>
      <c r="AS91" s="80"/>
      <c r="AT91" s="80"/>
      <c r="AU91" s="80"/>
      <c r="AV91" s="80"/>
      <c r="AW91" s="80"/>
      <c r="AX91" s="80"/>
      <c r="AY91" s="80"/>
      <c r="AZ91" s="80"/>
      <c r="BA91">
        <v>1</v>
      </c>
      <c r="BB91" s="79" t="str">
        <f>REPLACE(INDEX(GroupVertices[Group],MATCH(Edges[[#This Row],[Vertex 1]],GroupVertices[Vertex],0)),1,1,"")</f>
        <v>8</v>
      </c>
      <c r="BC91" s="79" t="str">
        <f>REPLACE(INDEX(GroupVertices[Group],MATCH(Edges[[#This Row],[Vertex 2]],GroupVertices[Vertex],0)),1,1,"")</f>
        <v>8</v>
      </c>
      <c r="BD91" s="48">
        <v>1</v>
      </c>
      <c r="BE91" s="49">
        <v>5</v>
      </c>
      <c r="BF91" s="48">
        <v>0</v>
      </c>
      <c r="BG91" s="49">
        <v>0</v>
      </c>
      <c r="BH91" s="48">
        <v>0</v>
      </c>
      <c r="BI91" s="49">
        <v>0</v>
      </c>
      <c r="BJ91" s="48">
        <v>19</v>
      </c>
      <c r="BK91" s="49">
        <v>95</v>
      </c>
      <c r="BL91" s="48">
        <v>20</v>
      </c>
    </row>
    <row r="92" spans="1:64" ht="15">
      <c r="A92" s="65" t="s">
        <v>330</v>
      </c>
      <c r="B92" s="83" t="s">
        <v>1177</v>
      </c>
      <c r="C92" s="66" t="s">
        <v>3439</v>
      </c>
      <c r="D92" s="67">
        <v>3</v>
      </c>
      <c r="E92" s="68" t="s">
        <v>132</v>
      </c>
      <c r="F92" s="69">
        <v>32</v>
      </c>
      <c r="G92" s="66"/>
      <c r="H92" s="70"/>
      <c r="I92" s="71"/>
      <c r="J92" s="71"/>
      <c r="K92" s="34" t="s">
        <v>65</v>
      </c>
      <c r="L92" s="78">
        <v>92</v>
      </c>
      <c r="M92" s="78"/>
      <c r="N92" s="73" t="s">
        <v>374</v>
      </c>
      <c r="O92" s="80" t="s">
        <v>461</v>
      </c>
      <c r="P92" s="82">
        <v>43481.87849537037</v>
      </c>
      <c r="Q92" s="80" t="s">
        <v>689</v>
      </c>
      <c r="R92" s="80"/>
      <c r="S92" s="80"/>
      <c r="T92" s="80" t="s">
        <v>923</v>
      </c>
      <c r="U92" s="83" t="s">
        <v>1177</v>
      </c>
      <c r="V92" s="83" t="s">
        <v>1177</v>
      </c>
      <c r="W92" s="82">
        <v>43481.87849537037</v>
      </c>
      <c r="X92" s="83" t="s">
        <v>1575</v>
      </c>
      <c r="Y92" s="80"/>
      <c r="Z92" s="80"/>
      <c r="AA92" s="86" t="s">
        <v>1931</v>
      </c>
      <c r="AB92" s="80"/>
      <c r="AC92" s="80" t="b">
        <v>0</v>
      </c>
      <c r="AD92" s="80">
        <v>7</v>
      </c>
      <c r="AE92" s="86" t="s">
        <v>2052</v>
      </c>
      <c r="AF92" s="80" t="b">
        <v>0</v>
      </c>
      <c r="AG92" s="80" t="s">
        <v>2064</v>
      </c>
      <c r="AH92" s="80"/>
      <c r="AI92" s="86" t="s">
        <v>2052</v>
      </c>
      <c r="AJ92" s="80" t="b">
        <v>0</v>
      </c>
      <c r="AK92" s="80">
        <v>4</v>
      </c>
      <c r="AL92" s="86" t="s">
        <v>2052</v>
      </c>
      <c r="AM92" s="80" t="s">
        <v>2071</v>
      </c>
      <c r="AN92" s="80" t="b">
        <v>0</v>
      </c>
      <c r="AO92" s="86" t="s">
        <v>1931</v>
      </c>
      <c r="AP92" s="80" t="s">
        <v>207</v>
      </c>
      <c r="AQ92" s="80">
        <v>0</v>
      </c>
      <c r="AR92" s="80">
        <v>0</v>
      </c>
      <c r="AS92" s="80"/>
      <c r="AT92" s="80"/>
      <c r="AU92" s="80"/>
      <c r="AV92" s="80"/>
      <c r="AW92" s="80"/>
      <c r="AX92" s="80"/>
      <c r="AY92" s="80"/>
      <c r="AZ92" s="80"/>
      <c r="BA92">
        <v>1</v>
      </c>
      <c r="BB92" s="79" t="str">
        <f>REPLACE(INDEX(GroupVertices[Group],MATCH(Edges[[#This Row],[Vertex 1]],GroupVertices[Vertex],0)),1,1,"")</f>
        <v>2</v>
      </c>
      <c r="BC92" s="79" t="str">
        <f>REPLACE(INDEX(GroupVertices[Group],MATCH(Edges[[#This Row],[Vertex 2]],GroupVertices[Vertex],0)),1,1,"")</f>
        <v>2</v>
      </c>
      <c r="BD92" s="48">
        <v>0</v>
      </c>
      <c r="BE92" s="49">
        <v>0</v>
      </c>
      <c r="BF92" s="48">
        <v>0</v>
      </c>
      <c r="BG92" s="49">
        <v>0</v>
      </c>
      <c r="BH92" s="48">
        <v>0</v>
      </c>
      <c r="BI92" s="49">
        <v>0</v>
      </c>
      <c r="BJ92" s="48">
        <v>28</v>
      </c>
      <c r="BK92" s="49">
        <v>100</v>
      </c>
      <c r="BL92" s="48">
        <v>28</v>
      </c>
    </row>
    <row r="93" spans="1:64" ht="15">
      <c r="A93" s="65" t="s">
        <v>345</v>
      </c>
      <c r="B93" s="83" t="s">
        <v>1064</v>
      </c>
      <c r="C93" s="66" t="s">
        <v>3439</v>
      </c>
      <c r="D93" s="67">
        <v>3</v>
      </c>
      <c r="E93" s="68" t="s">
        <v>132</v>
      </c>
      <c r="F93" s="69">
        <v>32</v>
      </c>
      <c r="G93" s="66"/>
      <c r="H93" s="70"/>
      <c r="I93" s="71"/>
      <c r="J93" s="71"/>
      <c r="K93" s="34" t="s">
        <v>65</v>
      </c>
      <c r="L93" s="78">
        <v>93</v>
      </c>
      <c r="M93" s="78"/>
      <c r="N93" s="73" t="s">
        <v>273</v>
      </c>
      <c r="O93" s="80" t="s">
        <v>461</v>
      </c>
      <c r="P93" s="82">
        <v>43481.87912037037</v>
      </c>
      <c r="Q93" s="80" t="s">
        <v>574</v>
      </c>
      <c r="R93" s="80"/>
      <c r="S93" s="80"/>
      <c r="T93" s="80" t="s">
        <v>880</v>
      </c>
      <c r="U93" s="83" t="s">
        <v>1064</v>
      </c>
      <c r="V93" s="83" t="s">
        <v>1064</v>
      </c>
      <c r="W93" s="82">
        <v>43481.87912037037</v>
      </c>
      <c r="X93" s="83" t="s">
        <v>1460</v>
      </c>
      <c r="Y93" s="80"/>
      <c r="Z93" s="80"/>
      <c r="AA93" s="86" t="s">
        <v>1815</v>
      </c>
      <c r="AB93" s="80"/>
      <c r="AC93" s="80" t="b">
        <v>0</v>
      </c>
      <c r="AD93" s="80">
        <v>5</v>
      </c>
      <c r="AE93" s="86" t="s">
        <v>2052</v>
      </c>
      <c r="AF93" s="80" t="b">
        <v>0</v>
      </c>
      <c r="AG93" s="80" t="s">
        <v>2064</v>
      </c>
      <c r="AH93" s="80"/>
      <c r="AI93" s="86" t="s">
        <v>2052</v>
      </c>
      <c r="AJ93" s="80" t="b">
        <v>0</v>
      </c>
      <c r="AK93" s="80">
        <v>0</v>
      </c>
      <c r="AL93" s="86" t="s">
        <v>2052</v>
      </c>
      <c r="AM93" s="80" t="s">
        <v>2071</v>
      </c>
      <c r="AN93" s="80" t="b">
        <v>0</v>
      </c>
      <c r="AO93" s="86" t="s">
        <v>1815</v>
      </c>
      <c r="AP93" s="80" t="s">
        <v>207</v>
      </c>
      <c r="AQ93" s="80">
        <v>0</v>
      </c>
      <c r="AR93" s="80">
        <v>0</v>
      </c>
      <c r="AS93" s="80"/>
      <c r="AT93" s="80"/>
      <c r="AU93" s="80"/>
      <c r="AV93" s="80"/>
      <c r="AW93" s="80"/>
      <c r="AX93" s="80"/>
      <c r="AY93" s="80"/>
      <c r="AZ93" s="80"/>
      <c r="BA93">
        <v>1</v>
      </c>
      <c r="BB93" s="79" t="str">
        <f>REPLACE(INDEX(GroupVertices[Group],MATCH(Edges[[#This Row],[Vertex 1]],GroupVertices[Vertex],0)),1,1,"")</f>
        <v>16</v>
      </c>
      <c r="BC93" s="79" t="str">
        <f>REPLACE(INDEX(GroupVertices[Group],MATCH(Edges[[#This Row],[Vertex 2]],GroupVertices[Vertex],0)),1,1,"")</f>
        <v>16</v>
      </c>
      <c r="BD93" s="48">
        <v>0</v>
      </c>
      <c r="BE93" s="49">
        <v>0</v>
      </c>
      <c r="BF93" s="48">
        <v>0</v>
      </c>
      <c r="BG93" s="49">
        <v>0</v>
      </c>
      <c r="BH93" s="48">
        <v>0</v>
      </c>
      <c r="BI93" s="49">
        <v>0</v>
      </c>
      <c r="BJ93" s="48">
        <v>29</v>
      </c>
      <c r="BK93" s="49">
        <v>100</v>
      </c>
      <c r="BL93" s="48">
        <v>29</v>
      </c>
    </row>
    <row r="94" spans="1:64" ht="15">
      <c r="A94" s="65" t="s">
        <v>298</v>
      </c>
      <c r="B94" s="83" t="s">
        <v>1142</v>
      </c>
      <c r="C94" s="66" t="s">
        <v>3439</v>
      </c>
      <c r="D94" s="67">
        <v>3</v>
      </c>
      <c r="E94" s="68" t="s">
        <v>132</v>
      </c>
      <c r="F94" s="69">
        <v>32</v>
      </c>
      <c r="G94" s="66"/>
      <c r="H94" s="70"/>
      <c r="I94" s="71"/>
      <c r="J94" s="71"/>
      <c r="K94" s="34" t="s">
        <v>65</v>
      </c>
      <c r="L94" s="78">
        <v>94</v>
      </c>
      <c r="M94" s="78"/>
      <c r="N94" s="73" t="s">
        <v>374</v>
      </c>
      <c r="O94" s="80" t="s">
        <v>461</v>
      </c>
      <c r="P94" s="82">
        <v>43481.7784375</v>
      </c>
      <c r="Q94" s="80" t="s">
        <v>652</v>
      </c>
      <c r="R94" s="80"/>
      <c r="S94" s="80"/>
      <c r="T94" s="80" t="s">
        <v>923</v>
      </c>
      <c r="U94" s="83" t="s">
        <v>1142</v>
      </c>
      <c r="V94" s="83" t="s">
        <v>1142</v>
      </c>
      <c r="W94" s="82">
        <v>43481.7784375</v>
      </c>
      <c r="X94" s="83" t="s">
        <v>1538</v>
      </c>
      <c r="Y94" s="80"/>
      <c r="Z94" s="80"/>
      <c r="AA94" s="86" t="s">
        <v>1894</v>
      </c>
      <c r="AB94" s="80"/>
      <c r="AC94" s="80" t="b">
        <v>0</v>
      </c>
      <c r="AD94" s="80">
        <v>5</v>
      </c>
      <c r="AE94" s="86" t="s">
        <v>2052</v>
      </c>
      <c r="AF94" s="80" t="b">
        <v>0</v>
      </c>
      <c r="AG94" s="80" t="s">
        <v>2064</v>
      </c>
      <c r="AH94" s="80"/>
      <c r="AI94" s="86" t="s">
        <v>2052</v>
      </c>
      <c r="AJ94" s="80" t="b">
        <v>0</v>
      </c>
      <c r="AK94" s="80">
        <v>2</v>
      </c>
      <c r="AL94" s="86" t="s">
        <v>2052</v>
      </c>
      <c r="AM94" s="80" t="s">
        <v>2071</v>
      </c>
      <c r="AN94" s="80" t="b">
        <v>0</v>
      </c>
      <c r="AO94" s="86" t="s">
        <v>1894</v>
      </c>
      <c r="AP94" s="80" t="s">
        <v>2082</v>
      </c>
      <c r="AQ94" s="80">
        <v>0</v>
      </c>
      <c r="AR94" s="80">
        <v>0</v>
      </c>
      <c r="AS94" s="80"/>
      <c r="AT94" s="80"/>
      <c r="AU94" s="80"/>
      <c r="AV94" s="80"/>
      <c r="AW94" s="80"/>
      <c r="AX94" s="80"/>
      <c r="AY94" s="80"/>
      <c r="AZ94" s="80"/>
      <c r="BA94">
        <v>1</v>
      </c>
      <c r="BB94" s="79" t="str">
        <f>REPLACE(INDEX(GroupVertices[Group],MATCH(Edges[[#This Row],[Vertex 1]],GroupVertices[Vertex],0)),1,1,"")</f>
        <v>8</v>
      </c>
      <c r="BC94" s="79" t="str">
        <f>REPLACE(INDEX(GroupVertices[Group],MATCH(Edges[[#This Row],[Vertex 2]],GroupVertices[Vertex],0)),1,1,"")</f>
        <v>8</v>
      </c>
      <c r="BD94" s="48">
        <v>0</v>
      </c>
      <c r="BE94" s="49">
        <v>0</v>
      </c>
      <c r="BF94" s="48">
        <v>0</v>
      </c>
      <c r="BG94" s="49">
        <v>0</v>
      </c>
      <c r="BH94" s="48">
        <v>0</v>
      </c>
      <c r="BI94" s="49">
        <v>0</v>
      </c>
      <c r="BJ94" s="48">
        <v>28</v>
      </c>
      <c r="BK94" s="49">
        <v>100</v>
      </c>
      <c r="BL94" s="48">
        <v>28</v>
      </c>
    </row>
    <row r="95" spans="1:64" ht="15">
      <c r="A95" s="65" t="s">
        <v>332</v>
      </c>
      <c r="B95" s="83" t="s">
        <v>1075</v>
      </c>
      <c r="C95" s="66" t="s">
        <v>3439</v>
      </c>
      <c r="D95" s="67">
        <v>3</v>
      </c>
      <c r="E95" s="68" t="s">
        <v>132</v>
      </c>
      <c r="F95" s="69">
        <v>32</v>
      </c>
      <c r="G95" s="66"/>
      <c r="H95" s="70"/>
      <c r="I95" s="71"/>
      <c r="J95" s="71"/>
      <c r="K95" s="34" t="s">
        <v>65</v>
      </c>
      <c r="L95" s="78">
        <v>95</v>
      </c>
      <c r="M95" s="78"/>
      <c r="N95" s="73" t="s">
        <v>374</v>
      </c>
      <c r="O95" s="80" t="s">
        <v>461</v>
      </c>
      <c r="P95" s="82">
        <v>43481.70118055555</v>
      </c>
      <c r="Q95" s="80" t="s">
        <v>585</v>
      </c>
      <c r="R95" s="80"/>
      <c r="S95" s="80"/>
      <c r="T95" s="80" t="s">
        <v>923</v>
      </c>
      <c r="U95" s="83" t="s">
        <v>1075</v>
      </c>
      <c r="V95" s="83" t="s">
        <v>1075</v>
      </c>
      <c r="W95" s="82">
        <v>43481.70118055555</v>
      </c>
      <c r="X95" s="83" t="s">
        <v>1471</v>
      </c>
      <c r="Y95" s="80"/>
      <c r="Z95" s="80"/>
      <c r="AA95" s="86" t="s">
        <v>1826</v>
      </c>
      <c r="AB95" s="80"/>
      <c r="AC95" s="80" t="b">
        <v>0</v>
      </c>
      <c r="AD95" s="80">
        <v>6</v>
      </c>
      <c r="AE95" s="86" t="s">
        <v>2052</v>
      </c>
      <c r="AF95" s="80" t="b">
        <v>0</v>
      </c>
      <c r="AG95" s="80" t="s">
        <v>2064</v>
      </c>
      <c r="AH95" s="80"/>
      <c r="AI95" s="86" t="s">
        <v>2052</v>
      </c>
      <c r="AJ95" s="80" t="b">
        <v>0</v>
      </c>
      <c r="AK95" s="80">
        <v>7</v>
      </c>
      <c r="AL95" s="86" t="s">
        <v>2052</v>
      </c>
      <c r="AM95" s="80" t="s">
        <v>2071</v>
      </c>
      <c r="AN95" s="80" t="b">
        <v>0</v>
      </c>
      <c r="AO95" s="86" t="s">
        <v>1826</v>
      </c>
      <c r="AP95" s="80" t="s">
        <v>2082</v>
      </c>
      <c r="AQ95" s="80">
        <v>0</v>
      </c>
      <c r="AR95" s="80">
        <v>0</v>
      </c>
      <c r="AS95" s="80"/>
      <c r="AT95" s="80"/>
      <c r="AU95" s="80"/>
      <c r="AV95" s="80"/>
      <c r="AW95" s="80"/>
      <c r="AX95" s="80"/>
      <c r="AY95" s="80"/>
      <c r="AZ95" s="80"/>
      <c r="BA95">
        <v>1</v>
      </c>
      <c r="BB95" s="79" t="str">
        <f>REPLACE(INDEX(GroupVertices[Group],MATCH(Edges[[#This Row],[Vertex 1]],GroupVertices[Vertex],0)),1,1,"")</f>
        <v>1</v>
      </c>
      <c r="BC95" s="79" t="str">
        <f>REPLACE(INDEX(GroupVertices[Group],MATCH(Edges[[#This Row],[Vertex 2]],GroupVertices[Vertex],0)),1,1,"")</f>
        <v>1</v>
      </c>
      <c r="BD95" s="48">
        <v>0</v>
      </c>
      <c r="BE95" s="49">
        <v>0</v>
      </c>
      <c r="BF95" s="48">
        <v>0</v>
      </c>
      <c r="BG95" s="49">
        <v>0</v>
      </c>
      <c r="BH95" s="48">
        <v>0</v>
      </c>
      <c r="BI95" s="49">
        <v>0</v>
      </c>
      <c r="BJ95" s="48">
        <v>28</v>
      </c>
      <c r="BK95" s="49">
        <v>100</v>
      </c>
      <c r="BL95" s="48">
        <v>28</v>
      </c>
    </row>
    <row r="96" spans="1:64" ht="15">
      <c r="A96" s="65" t="s">
        <v>345</v>
      </c>
      <c r="B96" s="83" t="s">
        <v>1061</v>
      </c>
      <c r="C96" s="66" t="s">
        <v>3439</v>
      </c>
      <c r="D96" s="67">
        <v>3</v>
      </c>
      <c r="E96" s="68" t="s">
        <v>132</v>
      </c>
      <c r="F96" s="69">
        <v>32</v>
      </c>
      <c r="G96" s="66"/>
      <c r="H96" s="70"/>
      <c r="I96" s="71"/>
      <c r="J96" s="71"/>
      <c r="K96" s="34" t="s">
        <v>65</v>
      </c>
      <c r="L96" s="78">
        <v>96</v>
      </c>
      <c r="M96" s="78"/>
      <c r="N96" s="73" t="s">
        <v>273</v>
      </c>
      <c r="O96" s="80" t="s">
        <v>461</v>
      </c>
      <c r="P96" s="82">
        <v>43481.70806712963</v>
      </c>
      <c r="Q96" s="80" t="s">
        <v>571</v>
      </c>
      <c r="R96" s="80"/>
      <c r="S96" s="80"/>
      <c r="T96" s="80" t="s">
        <v>941</v>
      </c>
      <c r="U96" s="83" t="s">
        <v>1061</v>
      </c>
      <c r="V96" s="83" t="s">
        <v>1061</v>
      </c>
      <c r="W96" s="82">
        <v>43481.70806712963</v>
      </c>
      <c r="X96" s="83" t="s">
        <v>1457</v>
      </c>
      <c r="Y96" s="80"/>
      <c r="Z96" s="80"/>
      <c r="AA96" s="86" t="s">
        <v>1812</v>
      </c>
      <c r="AB96" s="80"/>
      <c r="AC96" s="80" t="b">
        <v>0</v>
      </c>
      <c r="AD96" s="80">
        <v>14</v>
      </c>
      <c r="AE96" s="86" t="s">
        <v>2052</v>
      </c>
      <c r="AF96" s="80" t="b">
        <v>0</v>
      </c>
      <c r="AG96" s="80" t="s">
        <v>2064</v>
      </c>
      <c r="AH96" s="80"/>
      <c r="AI96" s="86" t="s">
        <v>2052</v>
      </c>
      <c r="AJ96" s="80" t="b">
        <v>0</v>
      </c>
      <c r="AK96" s="80">
        <v>11</v>
      </c>
      <c r="AL96" s="86" t="s">
        <v>2052</v>
      </c>
      <c r="AM96" s="80" t="s">
        <v>2071</v>
      </c>
      <c r="AN96" s="80" t="b">
        <v>0</v>
      </c>
      <c r="AO96" s="86" t="s">
        <v>1812</v>
      </c>
      <c r="AP96" s="80" t="s">
        <v>2082</v>
      </c>
      <c r="AQ96" s="80">
        <v>0</v>
      </c>
      <c r="AR96" s="80">
        <v>0</v>
      </c>
      <c r="AS96" s="80"/>
      <c r="AT96" s="80"/>
      <c r="AU96" s="80"/>
      <c r="AV96" s="80"/>
      <c r="AW96" s="80"/>
      <c r="AX96" s="80"/>
      <c r="AY96" s="80"/>
      <c r="AZ96" s="80"/>
      <c r="BA96">
        <v>1</v>
      </c>
      <c r="BB96" s="79" t="str">
        <f>REPLACE(INDEX(GroupVertices[Group],MATCH(Edges[[#This Row],[Vertex 1]],GroupVertices[Vertex],0)),1,1,"")</f>
        <v>16</v>
      </c>
      <c r="BC96" s="79" t="str">
        <f>REPLACE(INDEX(GroupVertices[Group],MATCH(Edges[[#This Row],[Vertex 2]],GroupVertices[Vertex],0)),1,1,"")</f>
        <v>16</v>
      </c>
      <c r="BD96" s="48">
        <v>0</v>
      </c>
      <c r="BE96" s="49">
        <v>0</v>
      </c>
      <c r="BF96" s="48">
        <v>0</v>
      </c>
      <c r="BG96" s="49">
        <v>0</v>
      </c>
      <c r="BH96" s="48">
        <v>0</v>
      </c>
      <c r="BI96" s="49">
        <v>0</v>
      </c>
      <c r="BJ96" s="48">
        <v>28</v>
      </c>
      <c r="BK96" s="49">
        <v>100</v>
      </c>
      <c r="BL96" s="48">
        <v>28</v>
      </c>
    </row>
    <row r="97" spans="1:64" ht="15">
      <c r="A97" s="65" t="s">
        <v>352</v>
      </c>
      <c r="B97" s="83" t="s">
        <v>1059</v>
      </c>
      <c r="C97" s="66" t="s">
        <v>3439</v>
      </c>
      <c r="D97" s="67">
        <v>3</v>
      </c>
      <c r="E97" s="68" t="s">
        <v>132</v>
      </c>
      <c r="F97" s="69">
        <v>32</v>
      </c>
      <c r="G97" s="66"/>
      <c r="H97" s="70"/>
      <c r="I97" s="71"/>
      <c r="J97" s="71"/>
      <c r="K97" s="34" t="s">
        <v>65</v>
      </c>
      <c r="L97" s="78">
        <v>97</v>
      </c>
      <c r="M97" s="78"/>
      <c r="N97" s="73" t="s">
        <v>374</v>
      </c>
      <c r="O97" s="80" t="s">
        <v>461</v>
      </c>
      <c r="P97" s="82">
        <v>43486.838483796295</v>
      </c>
      <c r="Q97" s="80" t="s">
        <v>569</v>
      </c>
      <c r="R97" s="80"/>
      <c r="S97" s="80"/>
      <c r="T97" s="80" t="s">
        <v>923</v>
      </c>
      <c r="U97" s="83" t="s">
        <v>1059</v>
      </c>
      <c r="V97" s="83" t="s">
        <v>1059</v>
      </c>
      <c r="W97" s="82">
        <v>43486.838483796295</v>
      </c>
      <c r="X97" s="83" t="s">
        <v>1455</v>
      </c>
      <c r="Y97" s="80"/>
      <c r="Z97" s="80"/>
      <c r="AA97" s="86" t="s">
        <v>1810</v>
      </c>
      <c r="AB97" s="80"/>
      <c r="AC97" s="80" t="b">
        <v>0</v>
      </c>
      <c r="AD97" s="80">
        <v>7</v>
      </c>
      <c r="AE97" s="86" t="s">
        <v>2052</v>
      </c>
      <c r="AF97" s="80" t="b">
        <v>0</v>
      </c>
      <c r="AG97" s="80" t="s">
        <v>2064</v>
      </c>
      <c r="AH97" s="80"/>
      <c r="AI97" s="86" t="s">
        <v>2052</v>
      </c>
      <c r="AJ97" s="80" t="b">
        <v>0</v>
      </c>
      <c r="AK97" s="80">
        <v>3</v>
      </c>
      <c r="AL97" s="86" t="s">
        <v>2052</v>
      </c>
      <c r="AM97" s="80" t="s">
        <v>2071</v>
      </c>
      <c r="AN97" s="80" t="b">
        <v>0</v>
      </c>
      <c r="AO97" s="86" t="s">
        <v>1810</v>
      </c>
      <c r="AP97" s="80" t="s">
        <v>207</v>
      </c>
      <c r="AQ97" s="80">
        <v>0</v>
      </c>
      <c r="AR97" s="80">
        <v>0</v>
      </c>
      <c r="AS97" s="80"/>
      <c r="AT97" s="80"/>
      <c r="AU97" s="80"/>
      <c r="AV97" s="80"/>
      <c r="AW97" s="80"/>
      <c r="AX97" s="80"/>
      <c r="AY97" s="80"/>
      <c r="AZ97" s="80"/>
      <c r="BA97">
        <v>1</v>
      </c>
      <c r="BB97" s="79" t="str">
        <f>REPLACE(INDEX(GroupVertices[Group],MATCH(Edges[[#This Row],[Vertex 1]],GroupVertices[Vertex],0)),1,1,"")</f>
        <v>47</v>
      </c>
      <c r="BC97" s="79" t="str">
        <f>REPLACE(INDEX(GroupVertices[Group],MATCH(Edges[[#This Row],[Vertex 2]],GroupVertices[Vertex],0)),1,1,"")</f>
        <v>47</v>
      </c>
      <c r="BD97" s="48">
        <v>0</v>
      </c>
      <c r="BE97" s="49">
        <v>0</v>
      </c>
      <c r="BF97" s="48">
        <v>0</v>
      </c>
      <c r="BG97" s="49">
        <v>0</v>
      </c>
      <c r="BH97" s="48">
        <v>0</v>
      </c>
      <c r="BI97" s="49">
        <v>0</v>
      </c>
      <c r="BJ97" s="48">
        <v>28</v>
      </c>
      <c r="BK97" s="49">
        <v>100</v>
      </c>
      <c r="BL97" s="48">
        <v>28</v>
      </c>
    </row>
    <row r="98" spans="1:64" ht="15">
      <c r="A98" s="65" t="s">
        <v>340</v>
      </c>
      <c r="B98" s="83" t="s">
        <v>1153</v>
      </c>
      <c r="C98" s="66" t="s">
        <v>3439</v>
      </c>
      <c r="D98" s="67">
        <v>3</v>
      </c>
      <c r="E98" s="68" t="s">
        <v>132</v>
      </c>
      <c r="F98" s="69">
        <v>32</v>
      </c>
      <c r="G98" s="66"/>
      <c r="H98" s="70"/>
      <c r="I98" s="71"/>
      <c r="J98" s="71"/>
      <c r="K98" s="34" t="s">
        <v>65</v>
      </c>
      <c r="L98" s="78">
        <v>98</v>
      </c>
      <c r="M98" s="78"/>
      <c r="N98" s="73" t="s">
        <v>298</v>
      </c>
      <c r="O98" s="80" t="s">
        <v>461</v>
      </c>
      <c r="P98" s="82">
        <v>43486.86775462963</v>
      </c>
      <c r="Q98" s="80" t="s">
        <v>664</v>
      </c>
      <c r="R98" s="80"/>
      <c r="S98" s="80"/>
      <c r="T98" s="80" t="s">
        <v>898</v>
      </c>
      <c r="U98" s="83" t="s">
        <v>1153</v>
      </c>
      <c r="V98" s="83" t="s">
        <v>1153</v>
      </c>
      <c r="W98" s="82">
        <v>43486.86775462963</v>
      </c>
      <c r="X98" s="83" t="s">
        <v>1550</v>
      </c>
      <c r="Y98" s="80"/>
      <c r="Z98" s="80"/>
      <c r="AA98" s="86" t="s">
        <v>1906</v>
      </c>
      <c r="AB98" s="80"/>
      <c r="AC98" s="80" t="b">
        <v>0</v>
      </c>
      <c r="AD98" s="80">
        <v>6</v>
      </c>
      <c r="AE98" s="86" t="s">
        <v>2052</v>
      </c>
      <c r="AF98" s="80" t="b">
        <v>0</v>
      </c>
      <c r="AG98" s="80" t="s">
        <v>2064</v>
      </c>
      <c r="AH98" s="80"/>
      <c r="AI98" s="86" t="s">
        <v>2052</v>
      </c>
      <c r="AJ98" s="80" t="b">
        <v>0</v>
      </c>
      <c r="AK98" s="80">
        <v>2</v>
      </c>
      <c r="AL98" s="86" t="s">
        <v>2052</v>
      </c>
      <c r="AM98" s="80" t="s">
        <v>2071</v>
      </c>
      <c r="AN98" s="80" t="b">
        <v>0</v>
      </c>
      <c r="AO98" s="86" t="s">
        <v>1906</v>
      </c>
      <c r="AP98" s="80" t="s">
        <v>207</v>
      </c>
      <c r="AQ98" s="80">
        <v>0</v>
      </c>
      <c r="AR98" s="80">
        <v>0</v>
      </c>
      <c r="AS98" s="80"/>
      <c r="AT98" s="80"/>
      <c r="AU98" s="80"/>
      <c r="AV98" s="80"/>
      <c r="AW98" s="80"/>
      <c r="AX98" s="80"/>
      <c r="AY98" s="80"/>
      <c r="AZ98" s="80"/>
      <c r="BA98">
        <v>1</v>
      </c>
      <c r="BB98" s="79" t="str">
        <f>REPLACE(INDEX(GroupVertices[Group],MATCH(Edges[[#This Row],[Vertex 1]],GroupVertices[Vertex],0)),1,1,"")</f>
        <v>12</v>
      </c>
      <c r="BC98" s="79" t="str">
        <f>REPLACE(INDEX(GroupVertices[Group],MATCH(Edges[[#This Row],[Vertex 2]],GroupVertices[Vertex],0)),1,1,"")</f>
        <v>12</v>
      </c>
      <c r="BD98" s="48">
        <v>0</v>
      </c>
      <c r="BE98" s="49">
        <v>0</v>
      </c>
      <c r="BF98" s="48">
        <v>0</v>
      </c>
      <c r="BG98" s="49">
        <v>0</v>
      </c>
      <c r="BH98" s="48">
        <v>0</v>
      </c>
      <c r="BI98" s="49">
        <v>0</v>
      </c>
      <c r="BJ98" s="48">
        <v>29</v>
      </c>
      <c r="BK98" s="49">
        <v>100</v>
      </c>
      <c r="BL98" s="48">
        <v>29</v>
      </c>
    </row>
    <row r="99" spans="1:64" ht="15">
      <c r="A99" s="65" t="s">
        <v>332</v>
      </c>
      <c r="B99" s="83" t="s">
        <v>1091</v>
      </c>
      <c r="C99" s="66" t="s">
        <v>3439</v>
      </c>
      <c r="D99" s="67">
        <v>3</v>
      </c>
      <c r="E99" s="68" t="s">
        <v>132</v>
      </c>
      <c r="F99" s="69">
        <v>32</v>
      </c>
      <c r="G99" s="66"/>
      <c r="H99" s="70"/>
      <c r="I99" s="71"/>
      <c r="J99" s="71"/>
      <c r="K99" s="34" t="s">
        <v>65</v>
      </c>
      <c r="L99" s="78">
        <v>99</v>
      </c>
      <c r="M99" s="78"/>
      <c r="N99" s="73" t="s">
        <v>374</v>
      </c>
      <c r="O99" s="80" t="s">
        <v>461</v>
      </c>
      <c r="P99" s="82">
        <v>43486.8722337963</v>
      </c>
      <c r="Q99" s="80" t="s">
        <v>601</v>
      </c>
      <c r="R99" s="80"/>
      <c r="S99" s="80"/>
      <c r="T99" s="80" t="s">
        <v>948</v>
      </c>
      <c r="U99" s="83" t="s">
        <v>1091</v>
      </c>
      <c r="V99" s="83" t="s">
        <v>1091</v>
      </c>
      <c r="W99" s="82">
        <v>43486.8722337963</v>
      </c>
      <c r="X99" s="83" t="s">
        <v>1487</v>
      </c>
      <c r="Y99" s="80"/>
      <c r="Z99" s="80"/>
      <c r="AA99" s="86" t="s">
        <v>1842</v>
      </c>
      <c r="AB99" s="80"/>
      <c r="AC99" s="80" t="b">
        <v>0</v>
      </c>
      <c r="AD99" s="80">
        <v>7</v>
      </c>
      <c r="AE99" s="86" t="s">
        <v>2052</v>
      </c>
      <c r="AF99" s="80" t="b">
        <v>0</v>
      </c>
      <c r="AG99" s="80" t="s">
        <v>2064</v>
      </c>
      <c r="AH99" s="80"/>
      <c r="AI99" s="86" t="s">
        <v>2052</v>
      </c>
      <c r="AJ99" s="80" t="b">
        <v>0</v>
      </c>
      <c r="AK99" s="80">
        <v>7</v>
      </c>
      <c r="AL99" s="86" t="s">
        <v>2052</v>
      </c>
      <c r="AM99" s="80" t="s">
        <v>2071</v>
      </c>
      <c r="AN99" s="80" t="b">
        <v>0</v>
      </c>
      <c r="AO99" s="86" t="s">
        <v>1842</v>
      </c>
      <c r="AP99" s="80" t="s">
        <v>207</v>
      </c>
      <c r="AQ99" s="80">
        <v>0</v>
      </c>
      <c r="AR99" s="80">
        <v>0</v>
      </c>
      <c r="AS99" s="80"/>
      <c r="AT99" s="80"/>
      <c r="AU99" s="80"/>
      <c r="AV99" s="80"/>
      <c r="AW99" s="80"/>
      <c r="AX99" s="80"/>
      <c r="AY99" s="80"/>
      <c r="AZ99" s="80"/>
      <c r="BA99">
        <v>1</v>
      </c>
      <c r="BB99" s="79" t="str">
        <f>REPLACE(INDEX(GroupVertices[Group],MATCH(Edges[[#This Row],[Vertex 1]],GroupVertices[Vertex],0)),1,1,"")</f>
        <v>1</v>
      </c>
      <c r="BC99" s="79" t="str">
        <f>REPLACE(INDEX(GroupVertices[Group],MATCH(Edges[[#This Row],[Vertex 2]],GroupVertices[Vertex],0)),1,1,"")</f>
        <v>1</v>
      </c>
      <c r="BD99" s="48">
        <v>0</v>
      </c>
      <c r="BE99" s="49">
        <v>0</v>
      </c>
      <c r="BF99" s="48">
        <v>0</v>
      </c>
      <c r="BG99" s="49">
        <v>0</v>
      </c>
      <c r="BH99" s="48">
        <v>0</v>
      </c>
      <c r="BI99" s="49">
        <v>0</v>
      </c>
      <c r="BJ99" s="48">
        <v>30</v>
      </c>
      <c r="BK99" s="49">
        <v>100</v>
      </c>
      <c r="BL99" s="48">
        <v>30</v>
      </c>
    </row>
    <row r="100" spans="1:64" ht="15">
      <c r="A100" s="65" t="s">
        <v>298</v>
      </c>
      <c r="B100" s="83" t="s">
        <v>1147</v>
      </c>
      <c r="C100" s="66" t="s">
        <v>3439</v>
      </c>
      <c r="D100" s="67">
        <v>3</v>
      </c>
      <c r="E100" s="68" t="s">
        <v>132</v>
      </c>
      <c r="F100" s="69">
        <v>32</v>
      </c>
      <c r="G100" s="66"/>
      <c r="H100" s="70"/>
      <c r="I100" s="71"/>
      <c r="J100" s="71"/>
      <c r="K100" s="34" t="s">
        <v>65</v>
      </c>
      <c r="L100" s="78">
        <v>100</v>
      </c>
      <c r="M100" s="78"/>
      <c r="N100" s="73" t="s">
        <v>374</v>
      </c>
      <c r="O100" s="80" t="s">
        <v>461</v>
      </c>
      <c r="P100" s="82">
        <v>43486.821180555555</v>
      </c>
      <c r="Q100" s="80" t="s">
        <v>657</v>
      </c>
      <c r="R100" s="80"/>
      <c r="S100" s="80"/>
      <c r="T100" s="80" t="s">
        <v>923</v>
      </c>
      <c r="U100" s="83" t="s">
        <v>1147</v>
      </c>
      <c r="V100" s="83" t="s">
        <v>1147</v>
      </c>
      <c r="W100" s="82">
        <v>43486.821180555555</v>
      </c>
      <c r="X100" s="83" t="s">
        <v>1543</v>
      </c>
      <c r="Y100" s="80"/>
      <c r="Z100" s="80"/>
      <c r="AA100" s="86" t="s">
        <v>1899</v>
      </c>
      <c r="AB100" s="80"/>
      <c r="AC100" s="80" t="b">
        <v>0</v>
      </c>
      <c r="AD100" s="80">
        <v>7</v>
      </c>
      <c r="AE100" s="86" t="s">
        <v>2052</v>
      </c>
      <c r="AF100" s="80" t="b">
        <v>0</v>
      </c>
      <c r="AG100" s="80" t="s">
        <v>2064</v>
      </c>
      <c r="AH100" s="80"/>
      <c r="AI100" s="86" t="s">
        <v>2052</v>
      </c>
      <c r="AJ100" s="80" t="b">
        <v>0</v>
      </c>
      <c r="AK100" s="80">
        <v>7</v>
      </c>
      <c r="AL100" s="86" t="s">
        <v>2052</v>
      </c>
      <c r="AM100" s="80" t="s">
        <v>2071</v>
      </c>
      <c r="AN100" s="80" t="b">
        <v>0</v>
      </c>
      <c r="AO100" s="86" t="s">
        <v>1899</v>
      </c>
      <c r="AP100" s="80" t="s">
        <v>207</v>
      </c>
      <c r="AQ100" s="80">
        <v>0</v>
      </c>
      <c r="AR100" s="80">
        <v>0</v>
      </c>
      <c r="AS100" s="80"/>
      <c r="AT100" s="80"/>
      <c r="AU100" s="80"/>
      <c r="AV100" s="80"/>
      <c r="AW100" s="80"/>
      <c r="AX100" s="80"/>
      <c r="AY100" s="80"/>
      <c r="AZ100" s="80"/>
      <c r="BA100">
        <v>1</v>
      </c>
      <c r="BB100" s="79" t="str">
        <f>REPLACE(INDEX(GroupVertices[Group],MATCH(Edges[[#This Row],[Vertex 1]],GroupVertices[Vertex],0)),1,1,"")</f>
        <v>8</v>
      </c>
      <c r="BC100" s="79" t="str">
        <f>REPLACE(INDEX(GroupVertices[Group],MATCH(Edges[[#This Row],[Vertex 2]],GroupVertices[Vertex],0)),1,1,"")</f>
        <v>8</v>
      </c>
      <c r="BD100" s="48">
        <v>0</v>
      </c>
      <c r="BE100" s="49">
        <v>0</v>
      </c>
      <c r="BF100" s="48">
        <v>0</v>
      </c>
      <c r="BG100" s="49">
        <v>0</v>
      </c>
      <c r="BH100" s="48">
        <v>0</v>
      </c>
      <c r="BI100" s="49">
        <v>0</v>
      </c>
      <c r="BJ100" s="48">
        <v>28</v>
      </c>
      <c r="BK100" s="49">
        <v>100</v>
      </c>
      <c r="BL100" s="48">
        <v>28</v>
      </c>
    </row>
    <row r="101" spans="1:64" ht="15">
      <c r="A101" s="65" t="s">
        <v>301</v>
      </c>
      <c r="B101" s="83" t="s">
        <v>1108</v>
      </c>
      <c r="C101" s="66" t="s">
        <v>3439</v>
      </c>
      <c r="D101" s="67">
        <v>3</v>
      </c>
      <c r="E101" s="68" t="s">
        <v>132</v>
      </c>
      <c r="F101" s="69">
        <v>32</v>
      </c>
      <c r="G101" s="66"/>
      <c r="H101" s="70"/>
      <c r="I101" s="71"/>
      <c r="J101" s="71"/>
      <c r="K101" s="34" t="s">
        <v>65</v>
      </c>
      <c r="L101" s="78">
        <v>101</v>
      </c>
      <c r="M101" s="78"/>
      <c r="N101" s="73" t="s">
        <v>273</v>
      </c>
      <c r="O101" s="80" t="s">
        <v>461</v>
      </c>
      <c r="P101" s="82">
        <v>43486.82341435185</v>
      </c>
      <c r="Q101" s="80" t="s">
        <v>618</v>
      </c>
      <c r="R101" s="83" t="s">
        <v>817</v>
      </c>
      <c r="S101" s="80" t="s">
        <v>850</v>
      </c>
      <c r="T101" s="80" t="s">
        <v>915</v>
      </c>
      <c r="U101" s="83" t="s">
        <v>1108</v>
      </c>
      <c r="V101" s="83" t="s">
        <v>1108</v>
      </c>
      <c r="W101" s="82">
        <v>43486.82341435185</v>
      </c>
      <c r="X101" s="83" t="s">
        <v>1504</v>
      </c>
      <c r="Y101" s="80"/>
      <c r="Z101" s="80"/>
      <c r="AA101" s="86" t="s">
        <v>1860</v>
      </c>
      <c r="AB101" s="80"/>
      <c r="AC101" s="80" t="b">
        <v>0</v>
      </c>
      <c r="AD101" s="80">
        <v>5</v>
      </c>
      <c r="AE101" s="86" t="s">
        <v>2052</v>
      </c>
      <c r="AF101" s="80" t="b">
        <v>0</v>
      </c>
      <c r="AG101" s="80" t="s">
        <v>2064</v>
      </c>
      <c r="AH101" s="80"/>
      <c r="AI101" s="86" t="s">
        <v>2052</v>
      </c>
      <c r="AJ101" s="80" t="b">
        <v>0</v>
      </c>
      <c r="AK101" s="80">
        <v>0</v>
      </c>
      <c r="AL101" s="86" t="s">
        <v>2052</v>
      </c>
      <c r="AM101" s="80" t="s">
        <v>2071</v>
      </c>
      <c r="AN101" s="80" t="b">
        <v>0</v>
      </c>
      <c r="AO101" s="86" t="s">
        <v>1860</v>
      </c>
      <c r="AP101" s="80" t="s">
        <v>207</v>
      </c>
      <c r="AQ101" s="80">
        <v>0</v>
      </c>
      <c r="AR101" s="80">
        <v>0</v>
      </c>
      <c r="AS101" s="80"/>
      <c r="AT101" s="80"/>
      <c r="AU101" s="80"/>
      <c r="AV101" s="80"/>
      <c r="AW101" s="80"/>
      <c r="AX101" s="80"/>
      <c r="AY101" s="80"/>
      <c r="AZ101" s="80"/>
      <c r="BA101">
        <v>1</v>
      </c>
      <c r="BB101" s="79" t="str">
        <f>REPLACE(INDEX(GroupVertices[Group],MATCH(Edges[[#This Row],[Vertex 1]],GroupVertices[Vertex],0)),1,1,"")</f>
        <v>11</v>
      </c>
      <c r="BC101" s="79" t="str">
        <f>REPLACE(INDEX(GroupVertices[Group],MATCH(Edges[[#This Row],[Vertex 2]],GroupVertices[Vertex],0)),1,1,"")</f>
        <v>11</v>
      </c>
      <c r="BD101" s="48">
        <v>0</v>
      </c>
      <c r="BE101" s="49">
        <v>0</v>
      </c>
      <c r="BF101" s="48">
        <v>0</v>
      </c>
      <c r="BG101" s="49">
        <v>0</v>
      </c>
      <c r="BH101" s="48">
        <v>0</v>
      </c>
      <c r="BI101" s="49">
        <v>0</v>
      </c>
      <c r="BJ101" s="48">
        <v>36</v>
      </c>
      <c r="BK101" s="49">
        <v>100</v>
      </c>
      <c r="BL101" s="48">
        <v>36</v>
      </c>
    </row>
    <row r="102" spans="1:64" ht="15">
      <c r="A102" s="65" t="s">
        <v>301</v>
      </c>
      <c r="B102" s="83" t="s">
        <v>1107</v>
      </c>
      <c r="C102" s="66" t="s">
        <v>3439</v>
      </c>
      <c r="D102" s="67">
        <v>3</v>
      </c>
      <c r="E102" s="68" t="s">
        <v>132</v>
      </c>
      <c r="F102" s="69">
        <v>32</v>
      </c>
      <c r="G102" s="66"/>
      <c r="H102" s="70"/>
      <c r="I102" s="71"/>
      <c r="J102" s="71"/>
      <c r="K102" s="34" t="s">
        <v>65</v>
      </c>
      <c r="L102" s="78">
        <v>102</v>
      </c>
      <c r="M102" s="78"/>
      <c r="N102" s="73" t="s">
        <v>374</v>
      </c>
      <c r="O102" s="80" t="s">
        <v>461</v>
      </c>
      <c r="P102" s="82">
        <v>43481.929664351854</v>
      </c>
      <c r="Q102" s="80" t="s">
        <v>617</v>
      </c>
      <c r="R102" s="80"/>
      <c r="S102" s="80"/>
      <c r="T102" s="80" t="s">
        <v>923</v>
      </c>
      <c r="U102" s="83" t="s">
        <v>1107</v>
      </c>
      <c r="V102" s="83" t="s">
        <v>1107</v>
      </c>
      <c r="W102" s="82">
        <v>43481.929664351854</v>
      </c>
      <c r="X102" s="83" t="s">
        <v>1503</v>
      </c>
      <c r="Y102" s="80"/>
      <c r="Z102" s="80"/>
      <c r="AA102" s="86" t="s">
        <v>1859</v>
      </c>
      <c r="AB102" s="80"/>
      <c r="AC102" s="80" t="b">
        <v>0</v>
      </c>
      <c r="AD102" s="80">
        <v>6</v>
      </c>
      <c r="AE102" s="86" t="s">
        <v>2052</v>
      </c>
      <c r="AF102" s="80" t="b">
        <v>0</v>
      </c>
      <c r="AG102" s="80" t="s">
        <v>2064</v>
      </c>
      <c r="AH102" s="80"/>
      <c r="AI102" s="86" t="s">
        <v>2052</v>
      </c>
      <c r="AJ102" s="80" t="b">
        <v>0</v>
      </c>
      <c r="AK102" s="80">
        <v>3</v>
      </c>
      <c r="AL102" s="86" t="s">
        <v>2052</v>
      </c>
      <c r="AM102" s="80" t="s">
        <v>2071</v>
      </c>
      <c r="AN102" s="80" t="b">
        <v>0</v>
      </c>
      <c r="AO102" s="86" t="s">
        <v>1859</v>
      </c>
      <c r="AP102" s="80" t="s">
        <v>207</v>
      </c>
      <c r="AQ102" s="80">
        <v>0</v>
      </c>
      <c r="AR102" s="80">
        <v>0</v>
      </c>
      <c r="AS102" s="80"/>
      <c r="AT102" s="80"/>
      <c r="AU102" s="80"/>
      <c r="AV102" s="80"/>
      <c r="AW102" s="80"/>
      <c r="AX102" s="80"/>
      <c r="AY102" s="80"/>
      <c r="AZ102" s="80"/>
      <c r="BA102">
        <v>1</v>
      </c>
      <c r="BB102" s="79" t="str">
        <f>REPLACE(INDEX(GroupVertices[Group],MATCH(Edges[[#This Row],[Vertex 1]],GroupVertices[Vertex],0)),1,1,"")</f>
        <v>11</v>
      </c>
      <c r="BC102" s="79" t="str">
        <f>REPLACE(INDEX(GroupVertices[Group],MATCH(Edges[[#This Row],[Vertex 2]],GroupVertices[Vertex],0)),1,1,"")</f>
        <v>11</v>
      </c>
      <c r="BD102" s="48">
        <v>0</v>
      </c>
      <c r="BE102" s="49">
        <v>0</v>
      </c>
      <c r="BF102" s="48">
        <v>0</v>
      </c>
      <c r="BG102" s="49">
        <v>0</v>
      </c>
      <c r="BH102" s="48">
        <v>0</v>
      </c>
      <c r="BI102" s="49">
        <v>0</v>
      </c>
      <c r="BJ102" s="48">
        <v>28</v>
      </c>
      <c r="BK102" s="49">
        <v>100</v>
      </c>
      <c r="BL102" s="48">
        <v>28</v>
      </c>
    </row>
    <row r="103" spans="1:64" ht="15">
      <c r="A103" s="65" t="s">
        <v>315</v>
      </c>
      <c r="B103" s="83" t="s">
        <v>1157</v>
      </c>
      <c r="C103" s="66" t="s">
        <v>3439</v>
      </c>
      <c r="D103" s="67">
        <v>3</v>
      </c>
      <c r="E103" s="68" t="s">
        <v>132</v>
      </c>
      <c r="F103" s="69">
        <v>32</v>
      </c>
      <c r="G103" s="66"/>
      <c r="H103" s="70"/>
      <c r="I103" s="71"/>
      <c r="J103" s="71"/>
      <c r="K103" s="34" t="s">
        <v>65</v>
      </c>
      <c r="L103" s="78">
        <v>103</v>
      </c>
      <c r="M103" s="78"/>
      <c r="N103" s="73" t="s">
        <v>374</v>
      </c>
      <c r="O103" s="80" t="s">
        <v>461</v>
      </c>
      <c r="P103" s="82">
        <v>43482.12019675926</v>
      </c>
      <c r="Q103" s="80" t="s">
        <v>668</v>
      </c>
      <c r="R103" s="80"/>
      <c r="S103" s="80"/>
      <c r="T103" s="80" t="s">
        <v>923</v>
      </c>
      <c r="U103" s="83" t="s">
        <v>1157</v>
      </c>
      <c r="V103" s="83" t="s">
        <v>1157</v>
      </c>
      <c r="W103" s="82">
        <v>43482.12019675926</v>
      </c>
      <c r="X103" s="83" t="s">
        <v>1554</v>
      </c>
      <c r="Y103" s="80"/>
      <c r="Z103" s="80"/>
      <c r="AA103" s="86" t="s">
        <v>1910</v>
      </c>
      <c r="AB103" s="80"/>
      <c r="AC103" s="80" t="b">
        <v>0</v>
      </c>
      <c r="AD103" s="80">
        <v>1</v>
      </c>
      <c r="AE103" s="86" t="s">
        <v>2052</v>
      </c>
      <c r="AF103" s="80" t="b">
        <v>0</v>
      </c>
      <c r="AG103" s="80" t="s">
        <v>2064</v>
      </c>
      <c r="AH103" s="80"/>
      <c r="AI103" s="86" t="s">
        <v>2052</v>
      </c>
      <c r="AJ103" s="80" t="b">
        <v>0</v>
      </c>
      <c r="AK103" s="80">
        <v>0</v>
      </c>
      <c r="AL103" s="86" t="s">
        <v>2052</v>
      </c>
      <c r="AM103" s="80" t="s">
        <v>2071</v>
      </c>
      <c r="AN103" s="80" t="b">
        <v>0</v>
      </c>
      <c r="AO103" s="86" t="s">
        <v>1910</v>
      </c>
      <c r="AP103" s="80" t="s">
        <v>207</v>
      </c>
      <c r="AQ103" s="80">
        <v>0</v>
      </c>
      <c r="AR103" s="80">
        <v>0</v>
      </c>
      <c r="AS103" s="80"/>
      <c r="AT103" s="80"/>
      <c r="AU103" s="80"/>
      <c r="AV103" s="80"/>
      <c r="AW103" s="80"/>
      <c r="AX103" s="80"/>
      <c r="AY103" s="80"/>
      <c r="AZ103" s="80"/>
      <c r="BA103">
        <v>1</v>
      </c>
      <c r="BB103" s="79" t="str">
        <f>REPLACE(INDEX(GroupVertices[Group],MATCH(Edges[[#This Row],[Vertex 1]],GroupVertices[Vertex],0)),1,1,"")</f>
        <v>3</v>
      </c>
      <c r="BC103" s="79" t="str">
        <f>REPLACE(INDEX(GroupVertices[Group],MATCH(Edges[[#This Row],[Vertex 2]],GroupVertices[Vertex],0)),1,1,"")</f>
        <v>3</v>
      </c>
      <c r="BD103" s="48">
        <v>0</v>
      </c>
      <c r="BE103" s="49">
        <v>0</v>
      </c>
      <c r="BF103" s="48">
        <v>0</v>
      </c>
      <c r="BG103" s="49">
        <v>0</v>
      </c>
      <c r="BH103" s="48">
        <v>0</v>
      </c>
      <c r="BI103" s="49">
        <v>0</v>
      </c>
      <c r="BJ103" s="48">
        <v>28</v>
      </c>
      <c r="BK103" s="49">
        <v>100</v>
      </c>
      <c r="BL103" s="48">
        <v>28</v>
      </c>
    </row>
    <row r="104" spans="1:64" ht="15">
      <c r="A104" s="65" t="s">
        <v>355</v>
      </c>
      <c r="B104" s="83" t="s">
        <v>1273</v>
      </c>
      <c r="C104" s="66" t="s">
        <v>3439</v>
      </c>
      <c r="D104" s="67">
        <v>3</v>
      </c>
      <c r="E104" s="68" t="s">
        <v>132</v>
      </c>
      <c r="F104" s="69">
        <v>32</v>
      </c>
      <c r="G104" s="66"/>
      <c r="H104" s="70"/>
      <c r="I104" s="71"/>
      <c r="J104" s="71"/>
      <c r="K104" s="34" t="s">
        <v>65</v>
      </c>
      <c r="L104" s="78">
        <v>104</v>
      </c>
      <c r="M104" s="78"/>
      <c r="N104" s="73" t="s">
        <v>374</v>
      </c>
      <c r="O104" s="80" t="s">
        <v>461</v>
      </c>
      <c r="P104" s="82">
        <v>43482.12328703704</v>
      </c>
      <c r="Q104" s="80" t="s">
        <v>785</v>
      </c>
      <c r="R104" s="80"/>
      <c r="S104" s="80"/>
      <c r="T104" s="80" t="s">
        <v>923</v>
      </c>
      <c r="U104" s="83" t="s">
        <v>1273</v>
      </c>
      <c r="V104" s="83" t="s">
        <v>1273</v>
      </c>
      <c r="W104" s="82">
        <v>43482.12328703704</v>
      </c>
      <c r="X104" s="83" t="s">
        <v>1671</v>
      </c>
      <c r="Y104" s="80"/>
      <c r="Z104" s="80"/>
      <c r="AA104" s="86" t="s">
        <v>2027</v>
      </c>
      <c r="AB104" s="80"/>
      <c r="AC104" s="80" t="b">
        <v>0</v>
      </c>
      <c r="AD104" s="80">
        <v>0</v>
      </c>
      <c r="AE104" s="86" t="s">
        <v>2052</v>
      </c>
      <c r="AF104" s="80" t="b">
        <v>0</v>
      </c>
      <c r="AG104" s="80" t="s">
        <v>2064</v>
      </c>
      <c r="AH104" s="80"/>
      <c r="AI104" s="86" t="s">
        <v>2052</v>
      </c>
      <c r="AJ104" s="80" t="b">
        <v>0</v>
      </c>
      <c r="AK104" s="80">
        <v>0</v>
      </c>
      <c r="AL104" s="86" t="s">
        <v>2052</v>
      </c>
      <c r="AM104" s="80" t="s">
        <v>2071</v>
      </c>
      <c r="AN104" s="80" t="b">
        <v>0</v>
      </c>
      <c r="AO104" s="86" t="s">
        <v>2027</v>
      </c>
      <c r="AP104" s="80" t="s">
        <v>207</v>
      </c>
      <c r="AQ104" s="80">
        <v>0</v>
      </c>
      <c r="AR104" s="80">
        <v>0</v>
      </c>
      <c r="AS104" s="80"/>
      <c r="AT104" s="80"/>
      <c r="AU104" s="80"/>
      <c r="AV104" s="80"/>
      <c r="AW104" s="80"/>
      <c r="AX104" s="80"/>
      <c r="AY104" s="80"/>
      <c r="AZ104" s="80"/>
      <c r="BA104">
        <v>1</v>
      </c>
      <c r="BB104" s="79" t="str">
        <f>REPLACE(INDEX(GroupVertices[Group],MATCH(Edges[[#This Row],[Vertex 1]],GroupVertices[Vertex],0)),1,1,"")</f>
        <v>5</v>
      </c>
      <c r="BC104" s="79" t="str">
        <f>REPLACE(INDEX(GroupVertices[Group],MATCH(Edges[[#This Row],[Vertex 2]],GroupVertices[Vertex],0)),1,1,"")</f>
        <v>5</v>
      </c>
      <c r="BD104" s="48">
        <v>0</v>
      </c>
      <c r="BE104" s="49">
        <v>0</v>
      </c>
      <c r="BF104" s="48">
        <v>0</v>
      </c>
      <c r="BG104" s="49">
        <v>0</v>
      </c>
      <c r="BH104" s="48">
        <v>0</v>
      </c>
      <c r="BI104" s="49">
        <v>0</v>
      </c>
      <c r="BJ104" s="48">
        <v>28</v>
      </c>
      <c r="BK104" s="49">
        <v>100</v>
      </c>
      <c r="BL104" s="48">
        <v>28</v>
      </c>
    </row>
    <row r="105" spans="1:64" ht="15">
      <c r="A105" s="65" t="s">
        <v>345</v>
      </c>
      <c r="B105" s="83" t="s">
        <v>1062</v>
      </c>
      <c r="C105" s="66" t="s">
        <v>3439</v>
      </c>
      <c r="D105" s="67">
        <v>3</v>
      </c>
      <c r="E105" s="68" t="s">
        <v>132</v>
      </c>
      <c r="F105" s="69">
        <v>32</v>
      </c>
      <c r="G105" s="66"/>
      <c r="H105" s="70"/>
      <c r="I105" s="71"/>
      <c r="J105" s="71"/>
      <c r="K105" s="34" t="s">
        <v>65</v>
      </c>
      <c r="L105" s="78">
        <v>105</v>
      </c>
      <c r="M105" s="78"/>
      <c r="N105" s="73" t="s">
        <v>273</v>
      </c>
      <c r="O105" s="80" t="s">
        <v>461</v>
      </c>
      <c r="P105" s="82">
        <v>43482.210648148146</v>
      </c>
      <c r="Q105" s="80" t="s">
        <v>572</v>
      </c>
      <c r="R105" s="83" t="s">
        <v>817</v>
      </c>
      <c r="S105" s="80" t="s">
        <v>850</v>
      </c>
      <c r="T105" s="80" t="s">
        <v>942</v>
      </c>
      <c r="U105" s="83" t="s">
        <v>1062</v>
      </c>
      <c r="V105" s="83" t="s">
        <v>1062</v>
      </c>
      <c r="W105" s="82">
        <v>43482.210648148146</v>
      </c>
      <c r="X105" s="83" t="s">
        <v>1458</v>
      </c>
      <c r="Y105" s="80"/>
      <c r="Z105" s="80"/>
      <c r="AA105" s="86" t="s">
        <v>1813</v>
      </c>
      <c r="AB105" s="80"/>
      <c r="AC105" s="80" t="b">
        <v>0</v>
      </c>
      <c r="AD105" s="80">
        <v>12</v>
      </c>
      <c r="AE105" s="86" t="s">
        <v>2052</v>
      </c>
      <c r="AF105" s="80" t="b">
        <v>0</v>
      </c>
      <c r="AG105" s="80" t="s">
        <v>2064</v>
      </c>
      <c r="AH105" s="80"/>
      <c r="AI105" s="86" t="s">
        <v>2052</v>
      </c>
      <c r="AJ105" s="80" t="b">
        <v>0</v>
      </c>
      <c r="AK105" s="80">
        <v>5</v>
      </c>
      <c r="AL105" s="86" t="s">
        <v>2052</v>
      </c>
      <c r="AM105" s="80" t="s">
        <v>2071</v>
      </c>
      <c r="AN105" s="80" t="b">
        <v>0</v>
      </c>
      <c r="AO105" s="86" t="s">
        <v>1813</v>
      </c>
      <c r="AP105" s="80" t="s">
        <v>2082</v>
      </c>
      <c r="AQ105" s="80">
        <v>0</v>
      </c>
      <c r="AR105" s="80">
        <v>0</v>
      </c>
      <c r="AS105" s="80"/>
      <c r="AT105" s="80"/>
      <c r="AU105" s="80"/>
      <c r="AV105" s="80"/>
      <c r="AW105" s="80"/>
      <c r="AX105" s="80"/>
      <c r="AY105" s="80"/>
      <c r="AZ105" s="80"/>
      <c r="BA105">
        <v>1</v>
      </c>
      <c r="BB105" s="79" t="str">
        <f>REPLACE(INDEX(GroupVertices[Group],MATCH(Edges[[#This Row],[Vertex 1]],GroupVertices[Vertex],0)),1,1,"")</f>
        <v>16</v>
      </c>
      <c r="BC105" s="79" t="str">
        <f>REPLACE(INDEX(GroupVertices[Group],MATCH(Edges[[#This Row],[Vertex 2]],GroupVertices[Vertex],0)),1,1,"")</f>
        <v>16</v>
      </c>
      <c r="BD105" s="48">
        <v>0</v>
      </c>
      <c r="BE105" s="49">
        <v>0</v>
      </c>
      <c r="BF105" s="48">
        <v>0</v>
      </c>
      <c r="BG105" s="49">
        <v>0</v>
      </c>
      <c r="BH105" s="48">
        <v>0</v>
      </c>
      <c r="BI105" s="49">
        <v>0</v>
      </c>
      <c r="BJ105" s="48">
        <v>36</v>
      </c>
      <c r="BK105" s="49">
        <v>100</v>
      </c>
      <c r="BL105" s="48">
        <v>36</v>
      </c>
    </row>
    <row r="106" spans="1:64" ht="15">
      <c r="A106" s="65" t="s">
        <v>330</v>
      </c>
      <c r="B106" s="83" t="s">
        <v>1175</v>
      </c>
      <c r="C106" s="66" t="s">
        <v>3439</v>
      </c>
      <c r="D106" s="67">
        <v>3</v>
      </c>
      <c r="E106" s="68" t="s">
        <v>132</v>
      </c>
      <c r="F106" s="69">
        <v>32</v>
      </c>
      <c r="G106" s="66"/>
      <c r="H106" s="70"/>
      <c r="I106" s="71"/>
      <c r="J106" s="71"/>
      <c r="K106" s="34" t="s">
        <v>65</v>
      </c>
      <c r="L106" s="78">
        <v>106</v>
      </c>
      <c r="M106" s="78"/>
      <c r="N106" s="73" t="s">
        <v>374</v>
      </c>
      <c r="O106" s="80" t="s">
        <v>461</v>
      </c>
      <c r="P106" s="82">
        <v>43482.1378125</v>
      </c>
      <c r="Q106" s="80" t="s">
        <v>687</v>
      </c>
      <c r="R106" s="80"/>
      <c r="S106" s="80"/>
      <c r="T106" s="80" t="s">
        <v>923</v>
      </c>
      <c r="U106" s="83" t="s">
        <v>1175</v>
      </c>
      <c r="V106" s="83" t="s">
        <v>1175</v>
      </c>
      <c r="W106" s="82">
        <v>43482.1378125</v>
      </c>
      <c r="X106" s="83" t="s">
        <v>1573</v>
      </c>
      <c r="Y106" s="80"/>
      <c r="Z106" s="80"/>
      <c r="AA106" s="86" t="s">
        <v>1929</v>
      </c>
      <c r="AB106" s="80"/>
      <c r="AC106" s="80" t="b">
        <v>0</v>
      </c>
      <c r="AD106" s="80">
        <v>10</v>
      </c>
      <c r="AE106" s="86" t="s">
        <v>2052</v>
      </c>
      <c r="AF106" s="80" t="b">
        <v>0</v>
      </c>
      <c r="AG106" s="80" t="s">
        <v>2064</v>
      </c>
      <c r="AH106" s="80"/>
      <c r="AI106" s="86" t="s">
        <v>2052</v>
      </c>
      <c r="AJ106" s="80" t="b">
        <v>0</v>
      </c>
      <c r="AK106" s="80">
        <v>11</v>
      </c>
      <c r="AL106" s="86" t="s">
        <v>2052</v>
      </c>
      <c r="AM106" s="80" t="s">
        <v>2071</v>
      </c>
      <c r="AN106" s="80" t="b">
        <v>0</v>
      </c>
      <c r="AO106" s="86" t="s">
        <v>1929</v>
      </c>
      <c r="AP106" s="80" t="s">
        <v>2082</v>
      </c>
      <c r="AQ106" s="80">
        <v>0</v>
      </c>
      <c r="AR106" s="80">
        <v>0</v>
      </c>
      <c r="AS106" s="80"/>
      <c r="AT106" s="80"/>
      <c r="AU106" s="80"/>
      <c r="AV106" s="80"/>
      <c r="AW106" s="80"/>
      <c r="AX106" s="80"/>
      <c r="AY106" s="80"/>
      <c r="AZ106" s="80"/>
      <c r="BA106">
        <v>1</v>
      </c>
      <c r="BB106" s="79" t="str">
        <f>REPLACE(INDEX(GroupVertices[Group],MATCH(Edges[[#This Row],[Vertex 1]],GroupVertices[Vertex],0)),1,1,"")</f>
        <v>2</v>
      </c>
      <c r="BC106" s="79" t="str">
        <f>REPLACE(INDEX(GroupVertices[Group],MATCH(Edges[[#This Row],[Vertex 2]],GroupVertices[Vertex],0)),1,1,"")</f>
        <v>2</v>
      </c>
      <c r="BD106" s="48">
        <v>0</v>
      </c>
      <c r="BE106" s="49">
        <v>0</v>
      </c>
      <c r="BF106" s="48">
        <v>0</v>
      </c>
      <c r="BG106" s="49">
        <v>0</v>
      </c>
      <c r="BH106" s="48">
        <v>0</v>
      </c>
      <c r="BI106" s="49">
        <v>0</v>
      </c>
      <c r="BJ106" s="48">
        <v>28</v>
      </c>
      <c r="BK106" s="49">
        <v>100</v>
      </c>
      <c r="BL106" s="48">
        <v>28</v>
      </c>
    </row>
    <row r="107" spans="1:64" ht="15">
      <c r="A107" s="65" t="s">
        <v>302</v>
      </c>
      <c r="B107" s="83" t="s">
        <v>1131</v>
      </c>
      <c r="C107" s="66" t="s">
        <v>3439</v>
      </c>
      <c r="D107" s="67">
        <v>3</v>
      </c>
      <c r="E107" s="68" t="s">
        <v>132</v>
      </c>
      <c r="F107" s="69">
        <v>32</v>
      </c>
      <c r="G107" s="66"/>
      <c r="H107" s="70"/>
      <c r="I107" s="71"/>
      <c r="J107" s="71"/>
      <c r="K107" s="34" t="s">
        <v>65</v>
      </c>
      <c r="L107" s="78">
        <v>107</v>
      </c>
      <c r="M107" s="78"/>
      <c r="N107" s="73" t="s">
        <v>374</v>
      </c>
      <c r="O107" s="80" t="s">
        <v>461</v>
      </c>
      <c r="P107" s="82">
        <v>43487.583090277774</v>
      </c>
      <c r="Q107" s="80" t="s">
        <v>641</v>
      </c>
      <c r="R107" s="80"/>
      <c r="S107" s="80"/>
      <c r="T107" s="80" t="s">
        <v>923</v>
      </c>
      <c r="U107" s="83" t="s">
        <v>1131</v>
      </c>
      <c r="V107" s="83" t="s">
        <v>1131</v>
      </c>
      <c r="W107" s="82">
        <v>43487.583090277774</v>
      </c>
      <c r="X107" s="83" t="s">
        <v>1527</v>
      </c>
      <c r="Y107" s="80"/>
      <c r="Z107" s="80"/>
      <c r="AA107" s="86" t="s">
        <v>1883</v>
      </c>
      <c r="AB107" s="80"/>
      <c r="AC107" s="80" t="b">
        <v>0</v>
      </c>
      <c r="AD107" s="80">
        <v>8</v>
      </c>
      <c r="AE107" s="86" t="s">
        <v>2052</v>
      </c>
      <c r="AF107" s="80" t="b">
        <v>0</v>
      </c>
      <c r="AG107" s="80" t="s">
        <v>2064</v>
      </c>
      <c r="AH107" s="80"/>
      <c r="AI107" s="86" t="s">
        <v>2052</v>
      </c>
      <c r="AJ107" s="80" t="b">
        <v>0</v>
      </c>
      <c r="AK107" s="80">
        <v>2</v>
      </c>
      <c r="AL107" s="86" t="s">
        <v>2052</v>
      </c>
      <c r="AM107" s="80" t="s">
        <v>2071</v>
      </c>
      <c r="AN107" s="80" t="b">
        <v>0</v>
      </c>
      <c r="AO107" s="86" t="s">
        <v>1883</v>
      </c>
      <c r="AP107" s="80" t="s">
        <v>207</v>
      </c>
      <c r="AQ107" s="80">
        <v>0</v>
      </c>
      <c r="AR107" s="80">
        <v>0</v>
      </c>
      <c r="AS107" s="80"/>
      <c r="AT107" s="80"/>
      <c r="AU107" s="80"/>
      <c r="AV107" s="80"/>
      <c r="AW107" s="80"/>
      <c r="AX107" s="80"/>
      <c r="AY107" s="80"/>
      <c r="AZ107" s="80"/>
      <c r="BA107">
        <v>1</v>
      </c>
      <c r="BB107" s="79" t="str">
        <f>REPLACE(INDEX(GroupVertices[Group],MATCH(Edges[[#This Row],[Vertex 1]],GroupVertices[Vertex],0)),1,1,"")</f>
        <v>10</v>
      </c>
      <c r="BC107" s="79" t="str">
        <f>REPLACE(INDEX(GroupVertices[Group],MATCH(Edges[[#This Row],[Vertex 2]],GroupVertices[Vertex],0)),1,1,"")</f>
        <v>10</v>
      </c>
      <c r="BD107" s="48">
        <v>0</v>
      </c>
      <c r="BE107" s="49">
        <v>0</v>
      </c>
      <c r="BF107" s="48">
        <v>0</v>
      </c>
      <c r="BG107" s="49">
        <v>0</v>
      </c>
      <c r="BH107" s="48">
        <v>0</v>
      </c>
      <c r="BI107" s="49">
        <v>0</v>
      </c>
      <c r="BJ107" s="48">
        <v>28</v>
      </c>
      <c r="BK107" s="49">
        <v>100</v>
      </c>
      <c r="BL107" s="48">
        <v>28</v>
      </c>
    </row>
    <row r="108" spans="1:64" ht="15">
      <c r="A108" s="65" t="s">
        <v>309</v>
      </c>
      <c r="B108" s="83" t="s">
        <v>1032</v>
      </c>
      <c r="C108" s="66" t="s">
        <v>3439</v>
      </c>
      <c r="D108" s="67">
        <v>3</v>
      </c>
      <c r="E108" s="68" t="s">
        <v>132</v>
      </c>
      <c r="F108" s="69">
        <v>32</v>
      </c>
      <c r="G108" s="66"/>
      <c r="H108" s="70"/>
      <c r="I108" s="71"/>
      <c r="J108" s="71"/>
      <c r="K108" s="34" t="s">
        <v>65</v>
      </c>
      <c r="L108" s="78">
        <v>108</v>
      </c>
      <c r="M108" s="78"/>
      <c r="N108" s="73" t="s">
        <v>405</v>
      </c>
      <c r="O108" s="80" t="s">
        <v>461</v>
      </c>
      <c r="P108" s="82">
        <v>43487.668020833335</v>
      </c>
      <c r="Q108" s="80" t="s">
        <v>539</v>
      </c>
      <c r="R108" s="80"/>
      <c r="S108" s="80"/>
      <c r="T108" s="80" t="s">
        <v>915</v>
      </c>
      <c r="U108" s="83" t="s">
        <v>1032</v>
      </c>
      <c r="V108" s="83" t="s">
        <v>1032</v>
      </c>
      <c r="W108" s="82">
        <v>43487.668020833335</v>
      </c>
      <c r="X108" s="83" t="s">
        <v>1420</v>
      </c>
      <c r="Y108" s="80"/>
      <c r="Z108" s="80"/>
      <c r="AA108" s="86" t="s">
        <v>1772</v>
      </c>
      <c r="AB108" s="80"/>
      <c r="AC108" s="80" t="b">
        <v>0</v>
      </c>
      <c r="AD108" s="80">
        <v>8</v>
      </c>
      <c r="AE108" s="86" t="s">
        <v>2052</v>
      </c>
      <c r="AF108" s="80" t="b">
        <v>0</v>
      </c>
      <c r="AG108" s="80" t="s">
        <v>2064</v>
      </c>
      <c r="AH108" s="80"/>
      <c r="AI108" s="86" t="s">
        <v>2052</v>
      </c>
      <c r="AJ108" s="80" t="b">
        <v>0</v>
      </c>
      <c r="AK108" s="80">
        <v>0</v>
      </c>
      <c r="AL108" s="86" t="s">
        <v>2052</v>
      </c>
      <c r="AM108" s="80" t="s">
        <v>2071</v>
      </c>
      <c r="AN108" s="80" t="b">
        <v>0</v>
      </c>
      <c r="AO108" s="86" t="s">
        <v>1772</v>
      </c>
      <c r="AP108" s="80" t="s">
        <v>207</v>
      </c>
      <c r="AQ108" s="80">
        <v>0</v>
      </c>
      <c r="AR108" s="80">
        <v>0</v>
      </c>
      <c r="AS108" s="80"/>
      <c r="AT108" s="80"/>
      <c r="AU108" s="80"/>
      <c r="AV108" s="80"/>
      <c r="AW108" s="80"/>
      <c r="AX108" s="80"/>
      <c r="AY108" s="80"/>
      <c r="AZ108" s="80"/>
      <c r="BA108">
        <v>1</v>
      </c>
      <c r="BB108" s="79" t="str">
        <f>REPLACE(INDEX(GroupVertices[Group],MATCH(Edges[[#This Row],[Vertex 1]],GroupVertices[Vertex],0)),1,1,"")</f>
        <v>13</v>
      </c>
      <c r="BC108" s="79" t="str">
        <f>REPLACE(INDEX(GroupVertices[Group],MATCH(Edges[[#This Row],[Vertex 2]],GroupVertices[Vertex],0)),1,1,"")</f>
        <v>13</v>
      </c>
      <c r="BD108" s="48">
        <v>0</v>
      </c>
      <c r="BE108" s="49">
        <v>0</v>
      </c>
      <c r="BF108" s="48">
        <v>0</v>
      </c>
      <c r="BG108" s="49">
        <v>0</v>
      </c>
      <c r="BH108" s="48">
        <v>0</v>
      </c>
      <c r="BI108" s="49">
        <v>0</v>
      </c>
      <c r="BJ108" s="48">
        <v>36</v>
      </c>
      <c r="BK108" s="49">
        <v>100</v>
      </c>
      <c r="BL108" s="48">
        <v>36</v>
      </c>
    </row>
    <row r="109" spans="1:64" ht="15">
      <c r="A109" s="65" t="s">
        <v>355</v>
      </c>
      <c r="B109" s="83" t="s">
        <v>1276</v>
      </c>
      <c r="C109" s="66" t="s">
        <v>3439</v>
      </c>
      <c r="D109" s="67">
        <v>3</v>
      </c>
      <c r="E109" s="68" t="s">
        <v>132</v>
      </c>
      <c r="F109" s="69">
        <v>32</v>
      </c>
      <c r="G109" s="66"/>
      <c r="H109" s="70"/>
      <c r="I109" s="71"/>
      <c r="J109" s="71"/>
      <c r="K109" s="34" t="s">
        <v>65</v>
      </c>
      <c r="L109" s="78">
        <v>109</v>
      </c>
      <c r="M109" s="78"/>
      <c r="N109" s="73" t="s">
        <v>374</v>
      </c>
      <c r="O109" s="80" t="s">
        <v>461</v>
      </c>
      <c r="P109" s="82">
        <v>43487.67223379629</v>
      </c>
      <c r="Q109" s="80" t="s">
        <v>788</v>
      </c>
      <c r="R109" s="80"/>
      <c r="S109" s="80"/>
      <c r="T109" s="80" t="s">
        <v>923</v>
      </c>
      <c r="U109" s="83" t="s">
        <v>1276</v>
      </c>
      <c r="V109" s="83" t="s">
        <v>1276</v>
      </c>
      <c r="W109" s="82">
        <v>43487.67223379629</v>
      </c>
      <c r="X109" s="83" t="s">
        <v>1674</v>
      </c>
      <c r="Y109" s="80"/>
      <c r="Z109" s="80"/>
      <c r="AA109" s="86" t="s">
        <v>2030</v>
      </c>
      <c r="AB109" s="80"/>
      <c r="AC109" s="80" t="b">
        <v>0</v>
      </c>
      <c r="AD109" s="80">
        <v>4</v>
      </c>
      <c r="AE109" s="86" t="s">
        <v>2052</v>
      </c>
      <c r="AF109" s="80" t="b">
        <v>0</v>
      </c>
      <c r="AG109" s="80" t="s">
        <v>2064</v>
      </c>
      <c r="AH109" s="80"/>
      <c r="AI109" s="86" t="s">
        <v>2052</v>
      </c>
      <c r="AJ109" s="80" t="b">
        <v>0</v>
      </c>
      <c r="AK109" s="80">
        <v>0</v>
      </c>
      <c r="AL109" s="86" t="s">
        <v>2052</v>
      </c>
      <c r="AM109" s="80" t="s">
        <v>2071</v>
      </c>
      <c r="AN109" s="80" t="b">
        <v>0</v>
      </c>
      <c r="AO109" s="86" t="s">
        <v>2030</v>
      </c>
      <c r="AP109" s="80" t="s">
        <v>207</v>
      </c>
      <c r="AQ109" s="80">
        <v>0</v>
      </c>
      <c r="AR109" s="80">
        <v>0</v>
      </c>
      <c r="AS109" s="80"/>
      <c r="AT109" s="80"/>
      <c r="AU109" s="80"/>
      <c r="AV109" s="80"/>
      <c r="AW109" s="80"/>
      <c r="AX109" s="80"/>
      <c r="AY109" s="80"/>
      <c r="AZ109" s="80"/>
      <c r="BA109">
        <v>1</v>
      </c>
      <c r="BB109" s="79" t="str">
        <f>REPLACE(INDEX(GroupVertices[Group],MATCH(Edges[[#This Row],[Vertex 1]],GroupVertices[Vertex],0)),1,1,"")</f>
        <v>5</v>
      </c>
      <c r="BC109" s="79" t="str">
        <f>REPLACE(INDEX(GroupVertices[Group],MATCH(Edges[[#This Row],[Vertex 2]],GroupVertices[Vertex],0)),1,1,"")</f>
        <v>5</v>
      </c>
      <c r="BD109" s="48">
        <v>0</v>
      </c>
      <c r="BE109" s="49">
        <v>0</v>
      </c>
      <c r="BF109" s="48">
        <v>0</v>
      </c>
      <c r="BG109" s="49">
        <v>0</v>
      </c>
      <c r="BH109" s="48">
        <v>0</v>
      </c>
      <c r="BI109" s="49">
        <v>0</v>
      </c>
      <c r="BJ109" s="48">
        <v>28</v>
      </c>
      <c r="BK109" s="49">
        <v>100</v>
      </c>
      <c r="BL109" s="48">
        <v>28</v>
      </c>
    </row>
    <row r="110" spans="1:64" ht="15">
      <c r="A110" s="65" t="s">
        <v>318</v>
      </c>
      <c r="B110" s="83" t="s">
        <v>1224</v>
      </c>
      <c r="C110" s="66" t="s">
        <v>3439</v>
      </c>
      <c r="D110" s="67">
        <v>3</v>
      </c>
      <c r="E110" s="68" t="s">
        <v>132</v>
      </c>
      <c r="F110" s="69">
        <v>32</v>
      </c>
      <c r="G110" s="66"/>
      <c r="H110" s="70"/>
      <c r="I110" s="71"/>
      <c r="J110" s="71"/>
      <c r="K110" s="34" t="s">
        <v>65</v>
      </c>
      <c r="L110" s="78">
        <v>110</v>
      </c>
      <c r="M110" s="78"/>
      <c r="N110" s="73" t="s">
        <v>273</v>
      </c>
      <c r="O110" s="80" t="s">
        <v>461</v>
      </c>
      <c r="P110" s="82">
        <v>43487.68083333333</v>
      </c>
      <c r="Q110" s="80" t="s">
        <v>736</v>
      </c>
      <c r="R110" s="80"/>
      <c r="S110" s="80"/>
      <c r="T110" s="80" t="s">
        <v>941</v>
      </c>
      <c r="U110" s="83" t="s">
        <v>1224</v>
      </c>
      <c r="V110" s="83" t="s">
        <v>1224</v>
      </c>
      <c r="W110" s="82">
        <v>43487.68083333333</v>
      </c>
      <c r="X110" s="83" t="s">
        <v>1622</v>
      </c>
      <c r="Y110" s="80"/>
      <c r="Z110" s="80"/>
      <c r="AA110" s="86" t="s">
        <v>1978</v>
      </c>
      <c r="AB110" s="80"/>
      <c r="AC110" s="80" t="b">
        <v>0</v>
      </c>
      <c r="AD110" s="80">
        <v>4</v>
      </c>
      <c r="AE110" s="86" t="s">
        <v>2052</v>
      </c>
      <c r="AF110" s="80" t="b">
        <v>0</v>
      </c>
      <c r="AG110" s="80" t="s">
        <v>2064</v>
      </c>
      <c r="AH110" s="80"/>
      <c r="AI110" s="86" t="s">
        <v>2052</v>
      </c>
      <c r="AJ110" s="80" t="b">
        <v>0</v>
      </c>
      <c r="AK110" s="80">
        <v>0</v>
      </c>
      <c r="AL110" s="86" t="s">
        <v>2052</v>
      </c>
      <c r="AM110" s="80" t="s">
        <v>2071</v>
      </c>
      <c r="AN110" s="80" t="b">
        <v>0</v>
      </c>
      <c r="AO110" s="86" t="s">
        <v>1978</v>
      </c>
      <c r="AP110" s="80" t="s">
        <v>207</v>
      </c>
      <c r="AQ110" s="80">
        <v>0</v>
      </c>
      <c r="AR110" s="80">
        <v>0</v>
      </c>
      <c r="AS110" s="80"/>
      <c r="AT110" s="80"/>
      <c r="AU110" s="80"/>
      <c r="AV110" s="80"/>
      <c r="AW110" s="80"/>
      <c r="AX110" s="80"/>
      <c r="AY110" s="80"/>
      <c r="AZ110" s="80"/>
      <c r="BA110">
        <v>1</v>
      </c>
      <c r="BB110" s="79" t="str">
        <f>REPLACE(INDEX(GroupVertices[Group],MATCH(Edges[[#This Row],[Vertex 1]],GroupVertices[Vertex],0)),1,1,"")</f>
        <v>6</v>
      </c>
      <c r="BC110" s="79" t="str">
        <f>REPLACE(INDEX(GroupVertices[Group],MATCH(Edges[[#This Row],[Vertex 2]],GroupVertices[Vertex],0)),1,1,"")</f>
        <v>6</v>
      </c>
      <c r="BD110" s="48">
        <v>0</v>
      </c>
      <c r="BE110" s="49">
        <v>0</v>
      </c>
      <c r="BF110" s="48">
        <v>0</v>
      </c>
      <c r="BG110" s="49">
        <v>0</v>
      </c>
      <c r="BH110" s="48">
        <v>0</v>
      </c>
      <c r="BI110" s="49">
        <v>0</v>
      </c>
      <c r="BJ110" s="48">
        <v>28</v>
      </c>
      <c r="BK110" s="49">
        <v>100</v>
      </c>
      <c r="BL110" s="48">
        <v>28</v>
      </c>
    </row>
    <row r="111" spans="1:64" ht="15">
      <c r="A111" s="65" t="s">
        <v>340</v>
      </c>
      <c r="B111" s="83" t="s">
        <v>1043</v>
      </c>
      <c r="C111" s="66" t="s">
        <v>3439</v>
      </c>
      <c r="D111" s="67">
        <v>3</v>
      </c>
      <c r="E111" s="68" t="s">
        <v>132</v>
      </c>
      <c r="F111" s="69">
        <v>32</v>
      </c>
      <c r="G111" s="66"/>
      <c r="H111" s="70"/>
      <c r="I111" s="71"/>
      <c r="J111" s="71"/>
      <c r="K111" s="34" t="s">
        <v>65</v>
      </c>
      <c r="L111" s="78">
        <v>111</v>
      </c>
      <c r="M111" s="78"/>
      <c r="N111" s="73" t="s">
        <v>425</v>
      </c>
      <c r="O111" s="80" t="s">
        <v>461</v>
      </c>
      <c r="P111" s="82">
        <v>43487.89056712963</v>
      </c>
      <c r="Q111" s="80" t="s">
        <v>550</v>
      </c>
      <c r="R111" s="80"/>
      <c r="S111" s="80"/>
      <c r="T111" s="80" t="s">
        <v>936</v>
      </c>
      <c r="U111" s="83" t="s">
        <v>1043</v>
      </c>
      <c r="V111" s="83" t="s">
        <v>1043</v>
      </c>
      <c r="W111" s="82">
        <v>43487.89056712963</v>
      </c>
      <c r="X111" s="83" t="s">
        <v>1431</v>
      </c>
      <c r="Y111" s="80"/>
      <c r="Z111" s="80"/>
      <c r="AA111" s="86" t="s">
        <v>1786</v>
      </c>
      <c r="AB111" s="80"/>
      <c r="AC111" s="80" t="b">
        <v>0</v>
      </c>
      <c r="AD111" s="80">
        <v>2</v>
      </c>
      <c r="AE111" s="86" t="s">
        <v>2052</v>
      </c>
      <c r="AF111" s="80" t="b">
        <v>0</v>
      </c>
      <c r="AG111" s="80" t="s">
        <v>2064</v>
      </c>
      <c r="AH111" s="80"/>
      <c r="AI111" s="86" t="s">
        <v>2052</v>
      </c>
      <c r="AJ111" s="80" t="b">
        <v>0</v>
      </c>
      <c r="AK111" s="80">
        <v>0</v>
      </c>
      <c r="AL111" s="86" t="s">
        <v>2052</v>
      </c>
      <c r="AM111" s="80" t="s">
        <v>2071</v>
      </c>
      <c r="AN111" s="80" t="b">
        <v>0</v>
      </c>
      <c r="AO111" s="86" t="s">
        <v>1786</v>
      </c>
      <c r="AP111" s="80" t="s">
        <v>207</v>
      </c>
      <c r="AQ111" s="80">
        <v>0</v>
      </c>
      <c r="AR111" s="80">
        <v>0</v>
      </c>
      <c r="AS111" s="80"/>
      <c r="AT111" s="80"/>
      <c r="AU111" s="80"/>
      <c r="AV111" s="80"/>
      <c r="AW111" s="80"/>
      <c r="AX111" s="80"/>
      <c r="AY111" s="80"/>
      <c r="AZ111" s="80"/>
      <c r="BA111">
        <v>1</v>
      </c>
      <c r="BB111" s="79" t="str">
        <f>REPLACE(INDEX(GroupVertices[Group],MATCH(Edges[[#This Row],[Vertex 1]],GroupVertices[Vertex],0)),1,1,"")</f>
        <v>12</v>
      </c>
      <c r="BC111" s="79" t="str">
        <f>REPLACE(INDEX(GroupVertices[Group],MATCH(Edges[[#This Row],[Vertex 2]],GroupVertices[Vertex],0)),1,1,"")</f>
        <v>12</v>
      </c>
      <c r="BD111" s="48">
        <v>0</v>
      </c>
      <c r="BE111" s="49">
        <v>0</v>
      </c>
      <c r="BF111" s="48">
        <v>0</v>
      </c>
      <c r="BG111" s="49">
        <v>0</v>
      </c>
      <c r="BH111" s="48">
        <v>0</v>
      </c>
      <c r="BI111" s="49">
        <v>0</v>
      </c>
      <c r="BJ111" s="48">
        <v>26</v>
      </c>
      <c r="BK111" s="49">
        <v>100</v>
      </c>
      <c r="BL111" s="48">
        <v>26</v>
      </c>
    </row>
    <row r="112" spans="1:64" ht="15">
      <c r="A112" s="65" t="s">
        <v>345</v>
      </c>
      <c r="B112" s="80" t="s">
        <v>1066</v>
      </c>
      <c r="C112" s="66" t="s">
        <v>3439</v>
      </c>
      <c r="D112" s="67">
        <v>3</v>
      </c>
      <c r="E112" s="68" t="s">
        <v>132</v>
      </c>
      <c r="F112" s="69">
        <v>32</v>
      </c>
      <c r="G112" s="66"/>
      <c r="H112" s="70"/>
      <c r="I112" s="71"/>
      <c r="J112" s="71"/>
      <c r="K112" s="34" t="s">
        <v>65</v>
      </c>
      <c r="L112" s="78">
        <v>112</v>
      </c>
      <c r="M112" s="78"/>
      <c r="N112" s="73" t="s">
        <v>273</v>
      </c>
      <c r="O112" s="80" t="s">
        <v>461</v>
      </c>
      <c r="P112" s="82">
        <v>43487.740902777776</v>
      </c>
      <c r="Q112" s="80" t="s">
        <v>576</v>
      </c>
      <c r="R112" s="83" t="s">
        <v>817</v>
      </c>
      <c r="S112" s="80" t="s">
        <v>850</v>
      </c>
      <c r="T112" s="80" t="s">
        <v>943</v>
      </c>
      <c r="U112" s="80" t="s">
        <v>1066</v>
      </c>
      <c r="V112" s="80" t="s">
        <v>1066</v>
      </c>
      <c r="W112" s="82">
        <v>43487.740902777776</v>
      </c>
      <c r="X112" s="83" t="s">
        <v>1462</v>
      </c>
      <c r="Y112" s="80"/>
      <c r="Z112" s="80"/>
      <c r="AA112" s="86" t="s">
        <v>1817</v>
      </c>
      <c r="AB112" s="80"/>
      <c r="AC112" s="80" t="b">
        <v>0</v>
      </c>
      <c r="AD112" s="80">
        <v>4</v>
      </c>
      <c r="AE112" s="86" t="s">
        <v>2052</v>
      </c>
      <c r="AF112" s="80" t="b">
        <v>0</v>
      </c>
      <c r="AG112" s="80" t="s">
        <v>2064</v>
      </c>
      <c r="AH112" s="80"/>
      <c r="AI112" s="86" t="s">
        <v>2052</v>
      </c>
      <c r="AJ112" s="80" t="b">
        <v>0</v>
      </c>
      <c r="AK112" s="80">
        <v>0</v>
      </c>
      <c r="AL112" s="86" t="s">
        <v>2052</v>
      </c>
      <c r="AM112" s="80" t="s">
        <v>2071</v>
      </c>
      <c r="AN112" s="80" t="b">
        <v>0</v>
      </c>
      <c r="AO112" s="86" t="s">
        <v>1817</v>
      </c>
      <c r="AP112" s="80" t="s">
        <v>207</v>
      </c>
      <c r="AQ112" s="80">
        <v>0</v>
      </c>
      <c r="AR112" s="80">
        <v>0</v>
      </c>
      <c r="AS112" s="80"/>
      <c r="AT112" s="80"/>
      <c r="AU112" s="80"/>
      <c r="AV112" s="80"/>
      <c r="AW112" s="80"/>
      <c r="AX112" s="80"/>
      <c r="AY112" s="80"/>
      <c r="AZ112" s="80"/>
      <c r="BA112">
        <v>1</v>
      </c>
      <c r="BB112" s="79" t="str">
        <f>REPLACE(INDEX(GroupVertices[Group],MATCH(Edges[[#This Row],[Vertex 1]],GroupVertices[Vertex],0)),1,1,"")</f>
        <v>16</v>
      </c>
      <c r="BC112" s="79" t="str">
        <f>REPLACE(INDEX(GroupVertices[Group],MATCH(Edges[[#This Row],[Vertex 2]],GroupVertices[Vertex],0)),1,1,"")</f>
        <v>16</v>
      </c>
      <c r="BD112" s="48">
        <v>0</v>
      </c>
      <c r="BE112" s="49">
        <v>0</v>
      </c>
      <c r="BF112" s="48">
        <v>0</v>
      </c>
      <c r="BG112" s="49">
        <v>0</v>
      </c>
      <c r="BH112" s="48">
        <v>0</v>
      </c>
      <c r="BI112" s="49">
        <v>0</v>
      </c>
      <c r="BJ112" s="48">
        <v>24</v>
      </c>
      <c r="BK112" s="49">
        <v>100</v>
      </c>
      <c r="BL112" s="48">
        <v>24</v>
      </c>
    </row>
    <row r="113" spans="1:64" ht="15">
      <c r="A113" s="65" t="s">
        <v>284</v>
      </c>
      <c r="B113" s="83" t="s">
        <v>1040</v>
      </c>
      <c r="C113" s="66" t="s">
        <v>3439</v>
      </c>
      <c r="D113" s="67">
        <v>3</v>
      </c>
      <c r="E113" s="68" t="s">
        <v>132</v>
      </c>
      <c r="F113" s="69">
        <v>32</v>
      </c>
      <c r="G113" s="66"/>
      <c r="H113" s="70"/>
      <c r="I113" s="71"/>
      <c r="J113" s="71"/>
      <c r="K113" s="34" t="s">
        <v>65</v>
      </c>
      <c r="L113" s="78">
        <v>113</v>
      </c>
      <c r="M113" s="78"/>
      <c r="N113" s="73" t="s">
        <v>336</v>
      </c>
      <c r="O113" s="80" t="s">
        <v>461</v>
      </c>
      <c r="P113" s="82">
        <v>43487.907164351855</v>
      </c>
      <c r="Q113" s="80" t="s">
        <v>547</v>
      </c>
      <c r="R113" s="83" t="s">
        <v>811</v>
      </c>
      <c r="S113" s="80" t="s">
        <v>850</v>
      </c>
      <c r="T113" s="80" t="s">
        <v>934</v>
      </c>
      <c r="U113" s="83" t="s">
        <v>1040</v>
      </c>
      <c r="V113" s="83" t="s">
        <v>1040</v>
      </c>
      <c r="W113" s="82">
        <v>43487.907164351855</v>
      </c>
      <c r="X113" s="83" t="s">
        <v>1428</v>
      </c>
      <c r="Y113" s="80"/>
      <c r="Z113" s="80"/>
      <c r="AA113" s="86" t="s">
        <v>1781</v>
      </c>
      <c r="AB113" s="86" t="s">
        <v>1782</v>
      </c>
      <c r="AC113" s="80" t="b">
        <v>0</v>
      </c>
      <c r="AD113" s="80">
        <v>5</v>
      </c>
      <c r="AE113" s="86" t="s">
        <v>2054</v>
      </c>
      <c r="AF113" s="80" t="b">
        <v>0</v>
      </c>
      <c r="AG113" s="80" t="s">
        <v>2065</v>
      </c>
      <c r="AH113" s="80"/>
      <c r="AI113" s="86" t="s">
        <v>2052</v>
      </c>
      <c r="AJ113" s="80" t="b">
        <v>0</v>
      </c>
      <c r="AK113" s="80">
        <v>5</v>
      </c>
      <c r="AL113" s="86" t="s">
        <v>2052</v>
      </c>
      <c r="AM113" s="80" t="s">
        <v>2074</v>
      </c>
      <c r="AN113" s="80" t="b">
        <v>0</v>
      </c>
      <c r="AO113" s="86" t="s">
        <v>1782</v>
      </c>
      <c r="AP113" s="80" t="s">
        <v>207</v>
      </c>
      <c r="AQ113" s="80">
        <v>0</v>
      </c>
      <c r="AR113" s="80">
        <v>0</v>
      </c>
      <c r="AS113" s="80"/>
      <c r="AT113" s="80"/>
      <c r="AU113" s="80"/>
      <c r="AV113" s="80"/>
      <c r="AW113" s="80"/>
      <c r="AX113" s="80"/>
      <c r="AY113" s="80"/>
      <c r="AZ113" s="80"/>
      <c r="BA113">
        <v>1</v>
      </c>
      <c r="BB113" s="79" t="str">
        <f>REPLACE(INDEX(GroupVertices[Group],MATCH(Edges[[#This Row],[Vertex 1]],GroupVertices[Vertex],0)),1,1,"")</f>
        <v>26</v>
      </c>
      <c r="BC113" s="79" t="str">
        <f>REPLACE(INDEX(GroupVertices[Group],MATCH(Edges[[#This Row],[Vertex 2]],GroupVertices[Vertex],0)),1,1,"")</f>
        <v>26</v>
      </c>
      <c r="BD113" s="48">
        <v>2</v>
      </c>
      <c r="BE113" s="49">
        <v>5.2631578947368425</v>
      </c>
      <c r="BF113" s="48">
        <v>0</v>
      </c>
      <c r="BG113" s="49">
        <v>0</v>
      </c>
      <c r="BH113" s="48">
        <v>0</v>
      </c>
      <c r="BI113" s="49">
        <v>0</v>
      </c>
      <c r="BJ113" s="48">
        <v>36</v>
      </c>
      <c r="BK113" s="49">
        <v>94.73684210526316</v>
      </c>
      <c r="BL113" s="48">
        <v>38</v>
      </c>
    </row>
    <row r="114" spans="1:64" ht="15">
      <c r="A114" s="65" t="s">
        <v>342</v>
      </c>
      <c r="B114" s="83" t="s">
        <v>1118</v>
      </c>
      <c r="C114" s="66" t="s">
        <v>3439</v>
      </c>
      <c r="D114" s="67">
        <v>3</v>
      </c>
      <c r="E114" s="68" t="s">
        <v>132</v>
      </c>
      <c r="F114" s="69">
        <v>32</v>
      </c>
      <c r="G114" s="66"/>
      <c r="H114" s="70"/>
      <c r="I114" s="71"/>
      <c r="J114" s="71"/>
      <c r="K114" s="34" t="s">
        <v>65</v>
      </c>
      <c r="L114" s="78">
        <v>114</v>
      </c>
      <c r="M114" s="78"/>
      <c r="N114" s="73" t="s">
        <v>273</v>
      </c>
      <c r="O114" s="80" t="s">
        <v>461</v>
      </c>
      <c r="P114" s="82">
        <v>43487.83</v>
      </c>
      <c r="Q114" s="80" t="s">
        <v>628</v>
      </c>
      <c r="R114" s="80"/>
      <c r="S114" s="80"/>
      <c r="T114" s="80" t="s">
        <v>880</v>
      </c>
      <c r="U114" s="83" t="s">
        <v>1118</v>
      </c>
      <c r="V114" s="83" t="s">
        <v>1118</v>
      </c>
      <c r="W114" s="82">
        <v>43487.83</v>
      </c>
      <c r="X114" s="83" t="s">
        <v>1514</v>
      </c>
      <c r="Y114" s="80"/>
      <c r="Z114" s="80"/>
      <c r="AA114" s="86" t="s">
        <v>1870</v>
      </c>
      <c r="AB114" s="80"/>
      <c r="AC114" s="80" t="b">
        <v>0</v>
      </c>
      <c r="AD114" s="80">
        <v>6</v>
      </c>
      <c r="AE114" s="86" t="s">
        <v>2052</v>
      </c>
      <c r="AF114" s="80" t="b">
        <v>0</v>
      </c>
      <c r="AG114" s="80" t="s">
        <v>2064</v>
      </c>
      <c r="AH114" s="80"/>
      <c r="AI114" s="86" t="s">
        <v>2052</v>
      </c>
      <c r="AJ114" s="80" t="b">
        <v>0</v>
      </c>
      <c r="AK114" s="80">
        <v>0</v>
      </c>
      <c r="AL114" s="86" t="s">
        <v>2052</v>
      </c>
      <c r="AM114" s="80" t="s">
        <v>2071</v>
      </c>
      <c r="AN114" s="80" t="b">
        <v>0</v>
      </c>
      <c r="AO114" s="86" t="s">
        <v>1870</v>
      </c>
      <c r="AP114" s="80" t="s">
        <v>207</v>
      </c>
      <c r="AQ114" s="80">
        <v>0</v>
      </c>
      <c r="AR114" s="80">
        <v>0</v>
      </c>
      <c r="AS114" s="80"/>
      <c r="AT114" s="80"/>
      <c r="AU114" s="80"/>
      <c r="AV114" s="80"/>
      <c r="AW114" s="80"/>
      <c r="AX114" s="80"/>
      <c r="AY114" s="80"/>
      <c r="AZ114" s="80"/>
      <c r="BA114">
        <v>1</v>
      </c>
      <c r="BB114" s="79" t="str">
        <f>REPLACE(INDEX(GroupVertices[Group],MATCH(Edges[[#This Row],[Vertex 1]],GroupVertices[Vertex],0)),1,1,"")</f>
        <v>14</v>
      </c>
      <c r="BC114" s="79" t="str">
        <f>REPLACE(INDEX(GroupVertices[Group],MATCH(Edges[[#This Row],[Vertex 2]],GroupVertices[Vertex],0)),1,1,"")</f>
        <v>14</v>
      </c>
      <c r="BD114" s="48">
        <v>0</v>
      </c>
      <c r="BE114" s="49">
        <v>0</v>
      </c>
      <c r="BF114" s="48">
        <v>0</v>
      </c>
      <c r="BG114" s="49">
        <v>0</v>
      </c>
      <c r="BH114" s="48">
        <v>0</v>
      </c>
      <c r="BI114" s="49">
        <v>0</v>
      </c>
      <c r="BJ114" s="48">
        <v>29</v>
      </c>
      <c r="BK114" s="49">
        <v>100</v>
      </c>
      <c r="BL114" s="48">
        <v>29</v>
      </c>
    </row>
    <row r="115" spans="1:64" ht="15">
      <c r="A115" s="65" t="s">
        <v>323</v>
      </c>
      <c r="B115" s="80" t="s">
        <v>1020</v>
      </c>
      <c r="C115" s="66" t="s">
        <v>3439</v>
      </c>
      <c r="D115" s="67">
        <v>3</v>
      </c>
      <c r="E115" s="68" t="s">
        <v>132</v>
      </c>
      <c r="F115" s="69">
        <v>32</v>
      </c>
      <c r="G115" s="66"/>
      <c r="H115" s="70"/>
      <c r="I115" s="71"/>
      <c r="J115" s="71"/>
      <c r="K115" s="34" t="s">
        <v>65</v>
      </c>
      <c r="L115" s="78">
        <v>115</v>
      </c>
      <c r="M115" s="78"/>
      <c r="N115" s="73" t="s">
        <v>361</v>
      </c>
      <c r="O115" s="80" t="s">
        <v>461</v>
      </c>
      <c r="P115" s="82">
        <v>43487.7569212963</v>
      </c>
      <c r="Q115" s="80" t="s">
        <v>526</v>
      </c>
      <c r="R115" s="83" t="s">
        <v>826</v>
      </c>
      <c r="S115" s="80" t="s">
        <v>850</v>
      </c>
      <c r="T115" s="80" t="s">
        <v>928</v>
      </c>
      <c r="U115" s="80" t="s">
        <v>1020</v>
      </c>
      <c r="V115" s="80" t="s">
        <v>1020</v>
      </c>
      <c r="W115" s="82">
        <v>43487.7569212963</v>
      </c>
      <c r="X115" s="83" t="s">
        <v>1407</v>
      </c>
      <c r="Y115" s="80"/>
      <c r="Z115" s="80"/>
      <c r="AA115" s="86" t="s">
        <v>1757</v>
      </c>
      <c r="AB115" s="80"/>
      <c r="AC115" s="80" t="b">
        <v>0</v>
      </c>
      <c r="AD115" s="80">
        <v>4</v>
      </c>
      <c r="AE115" s="86" t="s">
        <v>2052</v>
      </c>
      <c r="AF115" s="80" t="b">
        <v>0</v>
      </c>
      <c r="AG115" s="80" t="s">
        <v>2064</v>
      </c>
      <c r="AH115" s="80"/>
      <c r="AI115" s="86" t="s">
        <v>2052</v>
      </c>
      <c r="AJ115" s="80" t="b">
        <v>0</v>
      </c>
      <c r="AK115" s="80">
        <v>0</v>
      </c>
      <c r="AL115" s="86" t="s">
        <v>2052</v>
      </c>
      <c r="AM115" s="80" t="s">
        <v>2074</v>
      </c>
      <c r="AN115" s="80" t="b">
        <v>0</v>
      </c>
      <c r="AO115" s="86" t="s">
        <v>1757</v>
      </c>
      <c r="AP115" s="80" t="s">
        <v>207</v>
      </c>
      <c r="AQ115" s="80">
        <v>0</v>
      </c>
      <c r="AR115" s="80">
        <v>0</v>
      </c>
      <c r="AS115" s="80" t="s">
        <v>2086</v>
      </c>
      <c r="AT115" s="80" t="s">
        <v>2093</v>
      </c>
      <c r="AU115" s="80" t="s">
        <v>2098</v>
      </c>
      <c r="AV115" s="80" t="s">
        <v>2104</v>
      </c>
      <c r="AW115" s="80" t="s">
        <v>2110</v>
      </c>
      <c r="AX115" s="80" t="s">
        <v>2115</v>
      </c>
      <c r="AY115" s="80" t="s">
        <v>2118</v>
      </c>
      <c r="AZ115" s="83" t="s">
        <v>2122</v>
      </c>
      <c r="BA115">
        <v>1</v>
      </c>
      <c r="BB115" s="79" t="str">
        <f>REPLACE(INDEX(GroupVertices[Group],MATCH(Edges[[#This Row],[Vertex 1]],GroupVertices[Vertex],0)),1,1,"")</f>
        <v>46</v>
      </c>
      <c r="BC115" s="79" t="str">
        <f>REPLACE(INDEX(GroupVertices[Group],MATCH(Edges[[#This Row],[Vertex 2]],GroupVertices[Vertex],0)),1,1,"")</f>
        <v>46</v>
      </c>
      <c r="BD115" s="48">
        <v>2</v>
      </c>
      <c r="BE115" s="49">
        <v>8.695652173913043</v>
      </c>
      <c r="BF115" s="48">
        <v>0</v>
      </c>
      <c r="BG115" s="49">
        <v>0</v>
      </c>
      <c r="BH115" s="48">
        <v>0</v>
      </c>
      <c r="BI115" s="49">
        <v>0</v>
      </c>
      <c r="BJ115" s="48">
        <v>21</v>
      </c>
      <c r="BK115" s="49">
        <v>91.30434782608695</v>
      </c>
      <c r="BL115" s="48">
        <v>23</v>
      </c>
    </row>
    <row r="116" spans="1:64" ht="15">
      <c r="A116" s="65" t="s">
        <v>315</v>
      </c>
      <c r="B116" s="83" t="s">
        <v>1160</v>
      </c>
      <c r="C116" s="66" t="s">
        <v>3439</v>
      </c>
      <c r="D116" s="67">
        <v>3</v>
      </c>
      <c r="E116" s="68" t="s">
        <v>132</v>
      </c>
      <c r="F116" s="69">
        <v>32</v>
      </c>
      <c r="G116" s="66"/>
      <c r="H116" s="70"/>
      <c r="I116" s="71"/>
      <c r="J116" s="71"/>
      <c r="K116" s="34" t="s">
        <v>65</v>
      </c>
      <c r="L116" s="78">
        <v>116</v>
      </c>
      <c r="M116" s="78"/>
      <c r="N116" s="73" t="s">
        <v>273</v>
      </c>
      <c r="O116" s="80" t="s">
        <v>461</v>
      </c>
      <c r="P116" s="82">
        <v>43487.75760416667</v>
      </c>
      <c r="Q116" s="80" t="s">
        <v>672</v>
      </c>
      <c r="R116" s="80"/>
      <c r="S116" s="80"/>
      <c r="T116" s="80" t="s">
        <v>880</v>
      </c>
      <c r="U116" s="83" t="s">
        <v>1160</v>
      </c>
      <c r="V116" s="83" t="s">
        <v>1160</v>
      </c>
      <c r="W116" s="82">
        <v>43487.75760416667</v>
      </c>
      <c r="X116" s="83" t="s">
        <v>1558</v>
      </c>
      <c r="Y116" s="80"/>
      <c r="Z116" s="80"/>
      <c r="AA116" s="86" t="s">
        <v>1914</v>
      </c>
      <c r="AB116" s="80"/>
      <c r="AC116" s="80" t="b">
        <v>0</v>
      </c>
      <c r="AD116" s="80">
        <v>6</v>
      </c>
      <c r="AE116" s="86" t="s">
        <v>2052</v>
      </c>
      <c r="AF116" s="80" t="b">
        <v>0</v>
      </c>
      <c r="AG116" s="80" t="s">
        <v>2064</v>
      </c>
      <c r="AH116" s="80"/>
      <c r="AI116" s="86" t="s">
        <v>2052</v>
      </c>
      <c r="AJ116" s="80" t="b">
        <v>0</v>
      </c>
      <c r="AK116" s="80">
        <v>0</v>
      </c>
      <c r="AL116" s="86" t="s">
        <v>2052</v>
      </c>
      <c r="AM116" s="80" t="s">
        <v>2071</v>
      </c>
      <c r="AN116" s="80" t="b">
        <v>0</v>
      </c>
      <c r="AO116" s="86" t="s">
        <v>1914</v>
      </c>
      <c r="AP116" s="80" t="s">
        <v>207</v>
      </c>
      <c r="AQ116" s="80">
        <v>0</v>
      </c>
      <c r="AR116" s="80">
        <v>0</v>
      </c>
      <c r="AS116" s="80"/>
      <c r="AT116" s="80"/>
      <c r="AU116" s="80"/>
      <c r="AV116" s="80"/>
      <c r="AW116" s="80"/>
      <c r="AX116" s="80"/>
      <c r="AY116" s="80"/>
      <c r="AZ116" s="80"/>
      <c r="BA116">
        <v>1</v>
      </c>
      <c r="BB116" s="79" t="str">
        <f>REPLACE(INDEX(GroupVertices[Group],MATCH(Edges[[#This Row],[Vertex 1]],GroupVertices[Vertex],0)),1,1,"")</f>
        <v>3</v>
      </c>
      <c r="BC116" s="79" t="str">
        <f>REPLACE(INDEX(GroupVertices[Group],MATCH(Edges[[#This Row],[Vertex 2]],GroupVertices[Vertex],0)),1,1,"")</f>
        <v>3</v>
      </c>
      <c r="BD116" s="48">
        <v>0</v>
      </c>
      <c r="BE116" s="49">
        <v>0</v>
      </c>
      <c r="BF116" s="48">
        <v>0</v>
      </c>
      <c r="BG116" s="49">
        <v>0</v>
      </c>
      <c r="BH116" s="48">
        <v>0</v>
      </c>
      <c r="BI116" s="49">
        <v>0</v>
      </c>
      <c r="BJ116" s="48">
        <v>29</v>
      </c>
      <c r="BK116" s="49">
        <v>100</v>
      </c>
      <c r="BL116" s="48">
        <v>29</v>
      </c>
    </row>
    <row r="117" spans="1:64" ht="15">
      <c r="A117" s="65" t="s">
        <v>309</v>
      </c>
      <c r="B117" s="83" t="s">
        <v>1239</v>
      </c>
      <c r="C117" s="66" t="s">
        <v>3439</v>
      </c>
      <c r="D117" s="67">
        <v>3</v>
      </c>
      <c r="E117" s="68" t="s">
        <v>132</v>
      </c>
      <c r="F117" s="69">
        <v>32</v>
      </c>
      <c r="G117" s="66"/>
      <c r="H117" s="70"/>
      <c r="I117" s="71"/>
      <c r="J117" s="71"/>
      <c r="K117" s="34" t="s">
        <v>65</v>
      </c>
      <c r="L117" s="78">
        <v>117</v>
      </c>
      <c r="M117" s="78"/>
      <c r="N117" s="73" t="s">
        <v>374</v>
      </c>
      <c r="O117" s="80" t="s">
        <v>461</v>
      </c>
      <c r="P117" s="82">
        <v>43487.836805555555</v>
      </c>
      <c r="Q117" s="80" t="s">
        <v>751</v>
      </c>
      <c r="R117" s="80"/>
      <c r="S117" s="80"/>
      <c r="T117" s="80" t="s">
        <v>923</v>
      </c>
      <c r="U117" s="83" t="s">
        <v>1239</v>
      </c>
      <c r="V117" s="83" t="s">
        <v>1239</v>
      </c>
      <c r="W117" s="82">
        <v>43487.836805555555</v>
      </c>
      <c r="X117" s="83" t="s">
        <v>1637</v>
      </c>
      <c r="Y117" s="80"/>
      <c r="Z117" s="80"/>
      <c r="AA117" s="86" t="s">
        <v>1993</v>
      </c>
      <c r="AB117" s="80"/>
      <c r="AC117" s="80" t="b">
        <v>0</v>
      </c>
      <c r="AD117" s="80">
        <v>4</v>
      </c>
      <c r="AE117" s="86" t="s">
        <v>2052</v>
      </c>
      <c r="AF117" s="80" t="b">
        <v>0</v>
      </c>
      <c r="AG117" s="80" t="s">
        <v>2064</v>
      </c>
      <c r="AH117" s="80"/>
      <c r="AI117" s="86" t="s">
        <v>2052</v>
      </c>
      <c r="AJ117" s="80" t="b">
        <v>0</v>
      </c>
      <c r="AK117" s="80">
        <v>6</v>
      </c>
      <c r="AL117" s="86" t="s">
        <v>2052</v>
      </c>
      <c r="AM117" s="80" t="s">
        <v>2071</v>
      </c>
      <c r="AN117" s="80" t="b">
        <v>0</v>
      </c>
      <c r="AO117" s="86" t="s">
        <v>1993</v>
      </c>
      <c r="AP117" s="80" t="s">
        <v>207</v>
      </c>
      <c r="AQ117" s="80">
        <v>0</v>
      </c>
      <c r="AR117" s="80">
        <v>0</v>
      </c>
      <c r="AS117" s="80"/>
      <c r="AT117" s="80"/>
      <c r="AU117" s="80"/>
      <c r="AV117" s="80"/>
      <c r="AW117" s="80"/>
      <c r="AX117" s="80"/>
      <c r="AY117" s="80"/>
      <c r="AZ117" s="80"/>
      <c r="BA117">
        <v>1</v>
      </c>
      <c r="BB117" s="79" t="str">
        <f>REPLACE(INDEX(GroupVertices[Group],MATCH(Edges[[#This Row],[Vertex 1]],GroupVertices[Vertex],0)),1,1,"")</f>
        <v>13</v>
      </c>
      <c r="BC117" s="79" t="str">
        <f>REPLACE(INDEX(GroupVertices[Group],MATCH(Edges[[#This Row],[Vertex 2]],GroupVertices[Vertex],0)),1,1,"")</f>
        <v>13</v>
      </c>
      <c r="BD117" s="48">
        <v>0</v>
      </c>
      <c r="BE117" s="49">
        <v>0</v>
      </c>
      <c r="BF117" s="48">
        <v>0</v>
      </c>
      <c r="BG117" s="49">
        <v>0</v>
      </c>
      <c r="BH117" s="48">
        <v>0</v>
      </c>
      <c r="BI117" s="49">
        <v>0</v>
      </c>
      <c r="BJ117" s="48">
        <v>28</v>
      </c>
      <c r="BK117" s="49">
        <v>100</v>
      </c>
      <c r="BL117" s="48">
        <v>28</v>
      </c>
    </row>
    <row r="118" spans="1:64" ht="15">
      <c r="A118" s="65" t="s">
        <v>296</v>
      </c>
      <c r="B118" s="83" t="s">
        <v>994</v>
      </c>
      <c r="C118" s="66" t="s">
        <v>3439</v>
      </c>
      <c r="D118" s="67">
        <v>3</v>
      </c>
      <c r="E118" s="68" t="s">
        <v>132</v>
      </c>
      <c r="F118" s="69">
        <v>32</v>
      </c>
      <c r="G118" s="66"/>
      <c r="H118" s="70"/>
      <c r="I118" s="71"/>
      <c r="J118" s="71"/>
      <c r="K118" s="34" t="s">
        <v>65</v>
      </c>
      <c r="L118" s="78">
        <v>118</v>
      </c>
      <c r="M118" s="78"/>
      <c r="N118" s="73" t="s">
        <v>415</v>
      </c>
      <c r="O118" s="80" t="s">
        <v>461</v>
      </c>
      <c r="P118" s="82">
        <v>43482.73168981481</v>
      </c>
      <c r="Q118" s="80" t="s">
        <v>499</v>
      </c>
      <c r="R118" s="80" t="s">
        <v>835</v>
      </c>
      <c r="S118" s="80" t="s">
        <v>863</v>
      </c>
      <c r="T118" s="80" t="s">
        <v>912</v>
      </c>
      <c r="U118" s="83" t="s">
        <v>994</v>
      </c>
      <c r="V118" s="83" t="s">
        <v>994</v>
      </c>
      <c r="W118" s="82">
        <v>43482.73168981481</v>
      </c>
      <c r="X118" s="83" t="s">
        <v>1380</v>
      </c>
      <c r="Y118" s="80"/>
      <c r="Z118" s="80"/>
      <c r="AA118" s="86" t="s">
        <v>1730</v>
      </c>
      <c r="AB118" s="86" t="s">
        <v>2049</v>
      </c>
      <c r="AC118" s="80" t="b">
        <v>0</v>
      </c>
      <c r="AD118" s="80">
        <v>16</v>
      </c>
      <c r="AE118" s="86" t="s">
        <v>2059</v>
      </c>
      <c r="AF118" s="80" t="b">
        <v>0</v>
      </c>
      <c r="AG118" s="80" t="s">
        <v>2064</v>
      </c>
      <c r="AH118" s="80"/>
      <c r="AI118" s="86" t="s">
        <v>2052</v>
      </c>
      <c r="AJ118" s="80" t="b">
        <v>0</v>
      </c>
      <c r="AK118" s="80">
        <v>5</v>
      </c>
      <c r="AL118" s="86" t="s">
        <v>2052</v>
      </c>
      <c r="AM118" s="80" t="s">
        <v>2071</v>
      </c>
      <c r="AN118" s="80" t="b">
        <v>0</v>
      </c>
      <c r="AO118" s="86" t="s">
        <v>2049</v>
      </c>
      <c r="AP118" s="80" t="s">
        <v>2082</v>
      </c>
      <c r="AQ118" s="80">
        <v>0</v>
      </c>
      <c r="AR118" s="80">
        <v>0</v>
      </c>
      <c r="AS118" s="80"/>
      <c r="AT118" s="80"/>
      <c r="AU118" s="80"/>
      <c r="AV118" s="80"/>
      <c r="AW118" s="80"/>
      <c r="AX118" s="80"/>
      <c r="AY118" s="80"/>
      <c r="AZ118" s="80"/>
      <c r="BA118">
        <v>1</v>
      </c>
      <c r="BB118" s="79" t="str">
        <f>REPLACE(INDEX(GroupVertices[Group],MATCH(Edges[[#This Row],[Vertex 1]],GroupVertices[Vertex],0)),1,1,"")</f>
        <v>23</v>
      </c>
      <c r="BC118" s="79" t="str">
        <f>REPLACE(INDEX(GroupVertices[Group],MATCH(Edges[[#This Row],[Vertex 2]],GroupVertices[Vertex],0)),1,1,"")</f>
        <v>23</v>
      </c>
      <c r="BD118" s="48">
        <v>0</v>
      </c>
      <c r="BE118" s="49">
        <v>0</v>
      </c>
      <c r="BF118" s="48">
        <v>0</v>
      </c>
      <c r="BG118" s="49">
        <v>0</v>
      </c>
      <c r="BH118" s="48">
        <v>0</v>
      </c>
      <c r="BI118" s="49">
        <v>0</v>
      </c>
      <c r="BJ118" s="48">
        <v>43</v>
      </c>
      <c r="BK118" s="49">
        <v>100</v>
      </c>
      <c r="BL118" s="48">
        <v>43</v>
      </c>
    </row>
    <row r="119" spans="1:64" ht="15">
      <c r="A119" s="65" t="s">
        <v>344</v>
      </c>
      <c r="B119" s="83" t="s">
        <v>1267</v>
      </c>
      <c r="C119" s="66" t="s">
        <v>3439</v>
      </c>
      <c r="D119" s="67">
        <v>3</v>
      </c>
      <c r="E119" s="68" t="s">
        <v>132</v>
      </c>
      <c r="F119" s="69">
        <v>32</v>
      </c>
      <c r="G119" s="66"/>
      <c r="H119" s="70"/>
      <c r="I119" s="71"/>
      <c r="J119" s="71"/>
      <c r="K119" s="34" t="s">
        <v>65</v>
      </c>
      <c r="L119" s="78">
        <v>119</v>
      </c>
      <c r="M119" s="78"/>
      <c r="N119" s="73" t="s">
        <v>374</v>
      </c>
      <c r="O119" s="80" t="s">
        <v>461</v>
      </c>
      <c r="P119" s="82">
        <v>43487.784224537034</v>
      </c>
      <c r="Q119" s="80" t="s">
        <v>779</v>
      </c>
      <c r="R119" s="80"/>
      <c r="S119" s="80"/>
      <c r="T119" s="80" t="s">
        <v>923</v>
      </c>
      <c r="U119" s="83" t="s">
        <v>1267</v>
      </c>
      <c r="V119" s="83" t="s">
        <v>1267</v>
      </c>
      <c r="W119" s="82">
        <v>43487.784224537034</v>
      </c>
      <c r="X119" s="83" t="s">
        <v>1665</v>
      </c>
      <c r="Y119" s="80"/>
      <c r="Z119" s="80"/>
      <c r="AA119" s="86" t="s">
        <v>2021</v>
      </c>
      <c r="AB119" s="80"/>
      <c r="AC119" s="80" t="b">
        <v>0</v>
      </c>
      <c r="AD119" s="80">
        <v>9</v>
      </c>
      <c r="AE119" s="86" t="s">
        <v>2052</v>
      </c>
      <c r="AF119" s="80" t="b">
        <v>0</v>
      </c>
      <c r="AG119" s="80" t="s">
        <v>2064</v>
      </c>
      <c r="AH119" s="80"/>
      <c r="AI119" s="86" t="s">
        <v>2052</v>
      </c>
      <c r="AJ119" s="80" t="b">
        <v>0</v>
      </c>
      <c r="AK119" s="80">
        <v>6</v>
      </c>
      <c r="AL119" s="86" t="s">
        <v>2052</v>
      </c>
      <c r="AM119" s="80" t="s">
        <v>2071</v>
      </c>
      <c r="AN119" s="80" t="b">
        <v>0</v>
      </c>
      <c r="AO119" s="86" t="s">
        <v>2021</v>
      </c>
      <c r="AP119" s="80" t="s">
        <v>207</v>
      </c>
      <c r="AQ119" s="80">
        <v>0</v>
      </c>
      <c r="AR119" s="80">
        <v>0</v>
      </c>
      <c r="AS119" s="80"/>
      <c r="AT119" s="80"/>
      <c r="AU119" s="80"/>
      <c r="AV119" s="80"/>
      <c r="AW119" s="80"/>
      <c r="AX119" s="80"/>
      <c r="AY119" s="80"/>
      <c r="AZ119" s="80"/>
      <c r="BA119">
        <v>1</v>
      </c>
      <c r="BB119" s="79" t="str">
        <f>REPLACE(INDEX(GroupVertices[Group],MATCH(Edges[[#This Row],[Vertex 1]],GroupVertices[Vertex],0)),1,1,"")</f>
        <v>7</v>
      </c>
      <c r="BC119" s="79" t="str">
        <f>REPLACE(INDEX(GroupVertices[Group],MATCH(Edges[[#This Row],[Vertex 2]],GroupVertices[Vertex],0)),1,1,"")</f>
        <v>7</v>
      </c>
      <c r="BD119" s="48">
        <v>0</v>
      </c>
      <c r="BE119" s="49">
        <v>0</v>
      </c>
      <c r="BF119" s="48">
        <v>0</v>
      </c>
      <c r="BG119" s="49">
        <v>0</v>
      </c>
      <c r="BH119" s="48">
        <v>0</v>
      </c>
      <c r="BI119" s="49">
        <v>0</v>
      </c>
      <c r="BJ119" s="48">
        <v>28</v>
      </c>
      <c r="BK119" s="49">
        <v>100</v>
      </c>
      <c r="BL119" s="48">
        <v>28</v>
      </c>
    </row>
    <row r="120" spans="1:64" ht="15">
      <c r="A120" s="65" t="s">
        <v>334</v>
      </c>
      <c r="B120" s="83" t="s">
        <v>1289</v>
      </c>
      <c r="C120" s="66" t="s">
        <v>3439</v>
      </c>
      <c r="D120" s="67">
        <v>3</v>
      </c>
      <c r="E120" s="68" t="s">
        <v>132</v>
      </c>
      <c r="F120" s="69">
        <v>32</v>
      </c>
      <c r="G120" s="66"/>
      <c r="H120" s="70"/>
      <c r="I120" s="71"/>
      <c r="J120" s="71"/>
      <c r="K120" s="34" t="s">
        <v>65</v>
      </c>
      <c r="L120" s="78">
        <v>120</v>
      </c>
      <c r="M120" s="78"/>
      <c r="N120" s="73" t="s">
        <v>334</v>
      </c>
      <c r="O120" s="80" t="s">
        <v>207</v>
      </c>
      <c r="P120" s="82">
        <v>43482.82021990741</v>
      </c>
      <c r="Q120" s="80" t="s">
        <v>802</v>
      </c>
      <c r="R120" s="80"/>
      <c r="S120" s="80"/>
      <c r="T120" s="80"/>
      <c r="U120" s="83" t="s">
        <v>1289</v>
      </c>
      <c r="V120" s="83" t="s">
        <v>1289</v>
      </c>
      <c r="W120" s="82">
        <v>43482.82021990741</v>
      </c>
      <c r="X120" s="83" t="s">
        <v>1688</v>
      </c>
      <c r="Y120" s="80"/>
      <c r="Z120" s="80"/>
      <c r="AA120" s="86" t="s">
        <v>2044</v>
      </c>
      <c r="AB120" s="80"/>
      <c r="AC120" s="80" t="b">
        <v>0</v>
      </c>
      <c r="AD120" s="80">
        <v>1</v>
      </c>
      <c r="AE120" s="86" t="s">
        <v>2052</v>
      </c>
      <c r="AF120" s="80" t="b">
        <v>0</v>
      </c>
      <c r="AG120" s="80" t="s">
        <v>2064</v>
      </c>
      <c r="AH120" s="80"/>
      <c r="AI120" s="86" t="s">
        <v>2052</v>
      </c>
      <c r="AJ120" s="80" t="b">
        <v>0</v>
      </c>
      <c r="AK120" s="80">
        <v>2</v>
      </c>
      <c r="AL120" s="86" t="s">
        <v>2052</v>
      </c>
      <c r="AM120" s="80" t="s">
        <v>2071</v>
      </c>
      <c r="AN120" s="80" t="b">
        <v>0</v>
      </c>
      <c r="AO120" s="86" t="s">
        <v>2044</v>
      </c>
      <c r="AP120" s="80" t="s">
        <v>207</v>
      </c>
      <c r="AQ120" s="80">
        <v>0</v>
      </c>
      <c r="AR120" s="80">
        <v>0</v>
      </c>
      <c r="AS120" s="80"/>
      <c r="AT120" s="80"/>
      <c r="AU120" s="80"/>
      <c r="AV120" s="80"/>
      <c r="AW120" s="80"/>
      <c r="AX120" s="80"/>
      <c r="AY120" s="80"/>
      <c r="AZ120" s="80"/>
      <c r="BA120">
        <v>1</v>
      </c>
      <c r="BB120" s="79" t="str">
        <f>REPLACE(INDEX(GroupVertices[Group],MATCH(Edges[[#This Row],[Vertex 1]],GroupVertices[Vertex],0)),1,1,"")</f>
        <v>15</v>
      </c>
      <c r="BC120" s="79" t="str">
        <f>REPLACE(INDEX(GroupVertices[Group],MATCH(Edges[[#This Row],[Vertex 2]],GroupVertices[Vertex],0)),1,1,"")</f>
        <v>15</v>
      </c>
      <c r="BD120" s="48">
        <v>2</v>
      </c>
      <c r="BE120" s="49">
        <v>5.2631578947368425</v>
      </c>
      <c r="BF120" s="48">
        <v>0</v>
      </c>
      <c r="BG120" s="49">
        <v>0</v>
      </c>
      <c r="BH120" s="48">
        <v>0</v>
      </c>
      <c r="BI120" s="49">
        <v>0</v>
      </c>
      <c r="BJ120" s="48">
        <v>36</v>
      </c>
      <c r="BK120" s="49">
        <v>94.73684210526316</v>
      </c>
      <c r="BL120" s="48">
        <v>38</v>
      </c>
    </row>
    <row r="121" spans="1:64" ht="15">
      <c r="A121" s="65" t="s">
        <v>319</v>
      </c>
      <c r="B121" s="83" t="s">
        <v>1247</v>
      </c>
      <c r="C121" s="66" t="s">
        <v>3439</v>
      </c>
      <c r="D121" s="67">
        <v>3</v>
      </c>
      <c r="E121" s="68" t="s">
        <v>132</v>
      </c>
      <c r="F121" s="69">
        <v>32</v>
      </c>
      <c r="G121" s="66"/>
      <c r="H121" s="70"/>
      <c r="I121" s="71"/>
      <c r="J121" s="71"/>
      <c r="K121" s="34" t="s">
        <v>65</v>
      </c>
      <c r="L121" s="78">
        <v>121</v>
      </c>
      <c r="M121" s="78"/>
      <c r="N121" s="73" t="s">
        <v>374</v>
      </c>
      <c r="O121" s="80" t="s">
        <v>461</v>
      </c>
      <c r="P121" s="82">
        <v>43487.86982638889</v>
      </c>
      <c r="Q121" s="80" t="s">
        <v>759</v>
      </c>
      <c r="R121" s="80"/>
      <c r="S121" s="80"/>
      <c r="T121" s="80" t="s">
        <v>923</v>
      </c>
      <c r="U121" s="83" t="s">
        <v>1247</v>
      </c>
      <c r="V121" s="83" t="s">
        <v>1247</v>
      </c>
      <c r="W121" s="82">
        <v>43487.86982638889</v>
      </c>
      <c r="X121" s="83" t="s">
        <v>1645</v>
      </c>
      <c r="Y121" s="80"/>
      <c r="Z121" s="80"/>
      <c r="AA121" s="86" t="s">
        <v>2001</v>
      </c>
      <c r="AB121" s="80"/>
      <c r="AC121" s="80" t="b">
        <v>0</v>
      </c>
      <c r="AD121" s="80">
        <v>2</v>
      </c>
      <c r="AE121" s="86" t="s">
        <v>2052</v>
      </c>
      <c r="AF121" s="80" t="b">
        <v>0</v>
      </c>
      <c r="AG121" s="80" t="s">
        <v>2064</v>
      </c>
      <c r="AH121" s="80"/>
      <c r="AI121" s="86" t="s">
        <v>2052</v>
      </c>
      <c r="AJ121" s="80" t="b">
        <v>0</v>
      </c>
      <c r="AK121" s="80">
        <v>2</v>
      </c>
      <c r="AL121" s="86" t="s">
        <v>2052</v>
      </c>
      <c r="AM121" s="80" t="s">
        <v>2071</v>
      </c>
      <c r="AN121" s="80" t="b">
        <v>0</v>
      </c>
      <c r="AO121" s="86" t="s">
        <v>2001</v>
      </c>
      <c r="AP121" s="80" t="s">
        <v>207</v>
      </c>
      <c r="AQ121" s="80">
        <v>0</v>
      </c>
      <c r="AR121" s="80">
        <v>0</v>
      </c>
      <c r="AS121" s="80"/>
      <c r="AT121" s="80"/>
      <c r="AU121" s="80"/>
      <c r="AV121" s="80"/>
      <c r="AW121" s="80"/>
      <c r="AX121" s="80"/>
      <c r="AY121" s="80"/>
      <c r="AZ121" s="80"/>
      <c r="BA121">
        <v>1</v>
      </c>
      <c r="BB121" s="79" t="str">
        <f>REPLACE(INDEX(GroupVertices[Group],MATCH(Edges[[#This Row],[Vertex 1]],GroupVertices[Vertex],0)),1,1,"")</f>
        <v>9</v>
      </c>
      <c r="BC121" s="79" t="str">
        <f>REPLACE(INDEX(GroupVertices[Group],MATCH(Edges[[#This Row],[Vertex 2]],GroupVertices[Vertex],0)),1,1,"")</f>
        <v>9</v>
      </c>
      <c r="BD121" s="48">
        <v>0</v>
      </c>
      <c r="BE121" s="49">
        <v>0</v>
      </c>
      <c r="BF121" s="48">
        <v>0</v>
      </c>
      <c r="BG121" s="49">
        <v>0</v>
      </c>
      <c r="BH121" s="48">
        <v>0</v>
      </c>
      <c r="BI121" s="49">
        <v>0</v>
      </c>
      <c r="BJ121" s="48">
        <v>28</v>
      </c>
      <c r="BK121" s="49">
        <v>100</v>
      </c>
      <c r="BL121" s="48">
        <v>28</v>
      </c>
    </row>
    <row r="122" spans="1:64" ht="15">
      <c r="A122" s="65" t="s">
        <v>258</v>
      </c>
      <c r="B122" s="83" t="s">
        <v>974</v>
      </c>
      <c r="C122" s="66" t="s">
        <v>3439</v>
      </c>
      <c r="D122" s="67">
        <v>3</v>
      </c>
      <c r="E122" s="68" t="s">
        <v>132</v>
      </c>
      <c r="F122" s="69">
        <v>32</v>
      </c>
      <c r="G122" s="66"/>
      <c r="H122" s="70"/>
      <c r="I122" s="71"/>
      <c r="J122" s="71"/>
      <c r="K122" s="34" t="s">
        <v>65</v>
      </c>
      <c r="L122" s="78">
        <v>122</v>
      </c>
      <c r="M122" s="78"/>
      <c r="N122" s="73" t="s">
        <v>258</v>
      </c>
      <c r="O122" s="80" t="s">
        <v>207</v>
      </c>
      <c r="P122" s="82">
        <v>43487.79219907407</v>
      </c>
      <c r="Q122" s="80" t="s">
        <v>476</v>
      </c>
      <c r="R122" s="83" t="s">
        <v>812</v>
      </c>
      <c r="S122" s="80" t="s">
        <v>856</v>
      </c>
      <c r="T122" s="80"/>
      <c r="U122" s="83" t="s">
        <v>974</v>
      </c>
      <c r="V122" s="83" t="s">
        <v>974</v>
      </c>
      <c r="W122" s="82">
        <v>43487.79219907407</v>
      </c>
      <c r="X122" s="83" t="s">
        <v>1357</v>
      </c>
      <c r="Y122" s="80"/>
      <c r="Z122" s="80"/>
      <c r="AA122" s="86" t="s">
        <v>1707</v>
      </c>
      <c r="AB122" s="80"/>
      <c r="AC122" s="80" t="b">
        <v>0</v>
      </c>
      <c r="AD122" s="80">
        <v>0</v>
      </c>
      <c r="AE122" s="86" t="s">
        <v>2052</v>
      </c>
      <c r="AF122" s="80" t="b">
        <v>0</v>
      </c>
      <c r="AG122" s="80" t="s">
        <v>2064</v>
      </c>
      <c r="AH122" s="80"/>
      <c r="AI122" s="86" t="s">
        <v>2052</v>
      </c>
      <c r="AJ122" s="80" t="b">
        <v>0</v>
      </c>
      <c r="AK122" s="80">
        <v>0</v>
      </c>
      <c r="AL122" s="86" t="s">
        <v>2052</v>
      </c>
      <c r="AM122" s="80" t="s">
        <v>2078</v>
      </c>
      <c r="AN122" s="80" t="b">
        <v>0</v>
      </c>
      <c r="AO122" s="86" t="s">
        <v>1707</v>
      </c>
      <c r="AP122" s="80" t="s">
        <v>207</v>
      </c>
      <c r="AQ122" s="80">
        <v>0</v>
      </c>
      <c r="AR122" s="80">
        <v>0</v>
      </c>
      <c r="AS122" s="80"/>
      <c r="AT122" s="80"/>
      <c r="AU122" s="80"/>
      <c r="AV122" s="80"/>
      <c r="AW122" s="80"/>
      <c r="AX122" s="80"/>
      <c r="AY122" s="80"/>
      <c r="AZ122" s="80"/>
      <c r="BA122">
        <v>1</v>
      </c>
      <c r="BB122" s="79" t="str">
        <f>REPLACE(INDEX(GroupVertices[Group],MATCH(Edges[[#This Row],[Vertex 1]],GroupVertices[Vertex],0)),1,1,"")</f>
        <v>45</v>
      </c>
      <c r="BC122" s="79" t="str">
        <f>REPLACE(INDEX(GroupVertices[Group],MATCH(Edges[[#This Row],[Vertex 2]],GroupVertices[Vertex],0)),1,1,"")</f>
        <v>45</v>
      </c>
      <c r="BD122" s="48">
        <v>0</v>
      </c>
      <c r="BE122" s="49">
        <v>0</v>
      </c>
      <c r="BF122" s="48">
        <v>0</v>
      </c>
      <c r="BG122" s="49">
        <v>0</v>
      </c>
      <c r="BH122" s="48">
        <v>0</v>
      </c>
      <c r="BI122" s="49">
        <v>0</v>
      </c>
      <c r="BJ122" s="48">
        <v>14</v>
      </c>
      <c r="BK122" s="49">
        <v>100</v>
      </c>
      <c r="BL122" s="48">
        <v>14</v>
      </c>
    </row>
    <row r="123" spans="1:64" ht="15">
      <c r="A123" s="65" t="s">
        <v>342</v>
      </c>
      <c r="B123" s="83" t="s">
        <v>1119</v>
      </c>
      <c r="C123" s="66" t="s">
        <v>3439</v>
      </c>
      <c r="D123" s="67">
        <v>3</v>
      </c>
      <c r="E123" s="68" t="s">
        <v>132</v>
      </c>
      <c r="F123" s="69">
        <v>32</v>
      </c>
      <c r="G123" s="66"/>
      <c r="H123" s="70"/>
      <c r="I123" s="71"/>
      <c r="J123" s="71"/>
      <c r="K123" s="34" t="s">
        <v>65</v>
      </c>
      <c r="L123" s="78">
        <v>123</v>
      </c>
      <c r="M123" s="78"/>
      <c r="N123" s="73" t="s">
        <v>374</v>
      </c>
      <c r="O123" s="80" t="s">
        <v>461</v>
      </c>
      <c r="P123" s="82">
        <v>43487.875231481485</v>
      </c>
      <c r="Q123" s="80" t="s">
        <v>629</v>
      </c>
      <c r="R123" s="80"/>
      <c r="S123" s="80"/>
      <c r="T123" s="80" t="s">
        <v>948</v>
      </c>
      <c r="U123" s="83" t="s">
        <v>1119</v>
      </c>
      <c r="V123" s="83" t="s">
        <v>1119</v>
      </c>
      <c r="W123" s="82">
        <v>43487.875231481485</v>
      </c>
      <c r="X123" s="83" t="s">
        <v>1515</v>
      </c>
      <c r="Y123" s="80"/>
      <c r="Z123" s="80"/>
      <c r="AA123" s="86" t="s">
        <v>1871</v>
      </c>
      <c r="AB123" s="80"/>
      <c r="AC123" s="80" t="b">
        <v>0</v>
      </c>
      <c r="AD123" s="80">
        <v>1</v>
      </c>
      <c r="AE123" s="86" t="s">
        <v>2052</v>
      </c>
      <c r="AF123" s="80" t="b">
        <v>0</v>
      </c>
      <c r="AG123" s="80" t="s">
        <v>2064</v>
      </c>
      <c r="AH123" s="80"/>
      <c r="AI123" s="86" t="s">
        <v>2052</v>
      </c>
      <c r="AJ123" s="80" t="b">
        <v>0</v>
      </c>
      <c r="AK123" s="80">
        <v>0</v>
      </c>
      <c r="AL123" s="86" t="s">
        <v>2052</v>
      </c>
      <c r="AM123" s="80" t="s">
        <v>2071</v>
      </c>
      <c r="AN123" s="80" t="b">
        <v>0</v>
      </c>
      <c r="AO123" s="86" t="s">
        <v>1871</v>
      </c>
      <c r="AP123" s="80" t="s">
        <v>207</v>
      </c>
      <c r="AQ123" s="80">
        <v>0</v>
      </c>
      <c r="AR123" s="80">
        <v>0</v>
      </c>
      <c r="AS123" s="80"/>
      <c r="AT123" s="80"/>
      <c r="AU123" s="80"/>
      <c r="AV123" s="80"/>
      <c r="AW123" s="80"/>
      <c r="AX123" s="80"/>
      <c r="AY123" s="80"/>
      <c r="AZ123" s="80"/>
      <c r="BA123">
        <v>1</v>
      </c>
      <c r="BB123" s="79" t="str">
        <f>REPLACE(INDEX(GroupVertices[Group],MATCH(Edges[[#This Row],[Vertex 1]],GroupVertices[Vertex],0)),1,1,"")</f>
        <v>14</v>
      </c>
      <c r="BC123" s="79" t="str">
        <f>REPLACE(INDEX(GroupVertices[Group],MATCH(Edges[[#This Row],[Vertex 2]],GroupVertices[Vertex],0)),1,1,"")</f>
        <v>14</v>
      </c>
      <c r="BD123" s="48">
        <v>0</v>
      </c>
      <c r="BE123" s="49">
        <v>0</v>
      </c>
      <c r="BF123" s="48">
        <v>0</v>
      </c>
      <c r="BG123" s="49">
        <v>0</v>
      </c>
      <c r="BH123" s="48">
        <v>0</v>
      </c>
      <c r="BI123" s="49">
        <v>0</v>
      </c>
      <c r="BJ123" s="48">
        <v>30</v>
      </c>
      <c r="BK123" s="49">
        <v>100</v>
      </c>
      <c r="BL123" s="48">
        <v>30</v>
      </c>
    </row>
    <row r="124" spans="1:64" ht="15">
      <c r="A124" s="65" t="s">
        <v>330</v>
      </c>
      <c r="B124" s="83" t="s">
        <v>1050</v>
      </c>
      <c r="C124" s="66" t="s">
        <v>3439</v>
      </c>
      <c r="D124" s="67">
        <v>3</v>
      </c>
      <c r="E124" s="68" t="s">
        <v>132</v>
      </c>
      <c r="F124" s="69">
        <v>32</v>
      </c>
      <c r="G124" s="66"/>
      <c r="H124" s="70"/>
      <c r="I124" s="71"/>
      <c r="J124" s="71"/>
      <c r="K124" s="34" t="s">
        <v>65</v>
      </c>
      <c r="L124" s="78">
        <v>124</v>
      </c>
      <c r="M124" s="78"/>
      <c r="N124" s="73" t="s">
        <v>454</v>
      </c>
      <c r="O124" s="80" t="s">
        <v>461</v>
      </c>
      <c r="P124" s="82">
        <v>43482.95055555556</v>
      </c>
      <c r="Q124" s="80" t="s">
        <v>557</v>
      </c>
      <c r="R124" s="80"/>
      <c r="S124" s="80"/>
      <c r="T124" s="80"/>
      <c r="U124" s="83" t="s">
        <v>1050</v>
      </c>
      <c r="V124" s="83" t="s">
        <v>1050</v>
      </c>
      <c r="W124" s="82">
        <v>43482.95055555556</v>
      </c>
      <c r="X124" s="83" t="s">
        <v>1438</v>
      </c>
      <c r="Y124" s="80"/>
      <c r="Z124" s="80"/>
      <c r="AA124" s="86" t="s">
        <v>1793</v>
      </c>
      <c r="AB124" s="80"/>
      <c r="AC124" s="80" t="b">
        <v>0</v>
      </c>
      <c r="AD124" s="80">
        <v>0</v>
      </c>
      <c r="AE124" s="86" t="s">
        <v>2052</v>
      </c>
      <c r="AF124" s="80" t="b">
        <v>0</v>
      </c>
      <c r="AG124" s="80" t="s">
        <v>2064</v>
      </c>
      <c r="AH124" s="80"/>
      <c r="AI124" s="86" t="s">
        <v>2052</v>
      </c>
      <c r="AJ124" s="80" t="b">
        <v>0</v>
      </c>
      <c r="AK124" s="80">
        <v>0</v>
      </c>
      <c r="AL124" s="86" t="s">
        <v>2052</v>
      </c>
      <c r="AM124" s="80" t="s">
        <v>2071</v>
      </c>
      <c r="AN124" s="80" t="b">
        <v>0</v>
      </c>
      <c r="AO124" s="86" t="s">
        <v>1793</v>
      </c>
      <c r="AP124" s="80" t="s">
        <v>207</v>
      </c>
      <c r="AQ124" s="80">
        <v>0</v>
      </c>
      <c r="AR124" s="80">
        <v>0</v>
      </c>
      <c r="AS124" s="80"/>
      <c r="AT124" s="80"/>
      <c r="AU124" s="80"/>
      <c r="AV124" s="80"/>
      <c r="AW124" s="80"/>
      <c r="AX124" s="80"/>
      <c r="AY124" s="80"/>
      <c r="AZ124" s="80"/>
      <c r="BA124">
        <v>1</v>
      </c>
      <c r="BB124" s="79" t="str">
        <f>REPLACE(INDEX(GroupVertices[Group],MATCH(Edges[[#This Row],[Vertex 1]],GroupVertices[Vertex],0)),1,1,"")</f>
        <v>2</v>
      </c>
      <c r="BC124" s="79" t="str">
        <f>REPLACE(INDEX(GroupVertices[Group],MATCH(Edges[[#This Row],[Vertex 2]],GroupVertices[Vertex],0)),1,1,"")</f>
        <v>2</v>
      </c>
      <c r="BD124" s="48">
        <v>1</v>
      </c>
      <c r="BE124" s="49">
        <v>7.142857142857143</v>
      </c>
      <c r="BF124" s="48">
        <v>0</v>
      </c>
      <c r="BG124" s="49">
        <v>0</v>
      </c>
      <c r="BH124" s="48">
        <v>0</v>
      </c>
      <c r="BI124" s="49">
        <v>0</v>
      </c>
      <c r="BJ124" s="48">
        <v>13</v>
      </c>
      <c r="BK124" s="49">
        <v>92.85714285714286</v>
      </c>
      <c r="BL124" s="48">
        <v>14</v>
      </c>
    </row>
    <row r="125" spans="1:64" ht="15">
      <c r="A125" s="65" t="s">
        <v>318</v>
      </c>
      <c r="B125" s="83" t="s">
        <v>1220</v>
      </c>
      <c r="C125" s="66" t="s">
        <v>3439</v>
      </c>
      <c r="D125" s="67">
        <v>3</v>
      </c>
      <c r="E125" s="68" t="s">
        <v>132</v>
      </c>
      <c r="F125" s="69">
        <v>32</v>
      </c>
      <c r="G125" s="66"/>
      <c r="H125" s="70"/>
      <c r="I125" s="71"/>
      <c r="J125" s="71"/>
      <c r="K125" s="34" t="s">
        <v>65</v>
      </c>
      <c r="L125" s="78">
        <v>125</v>
      </c>
      <c r="M125" s="78"/>
      <c r="N125" s="73" t="s">
        <v>374</v>
      </c>
      <c r="O125" s="80" t="s">
        <v>461</v>
      </c>
      <c r="P125" s="82">
        <v>43482.9533912037</v>
      </c>
      <c r="Q125" s="80" t="s">
        <v>732</v>
      </c>
      <c r="R125" s="80"/>
      <c r="S125" s="80"/>
      <c r="T125" s="80" t="s">
        <v>923</v>
      </c>
      <c r="U125" s="83" t="s">
        <v>1220</v>
      </c>
      <c r="V125" s="83" t="s">
        <v>1220</v>
      </c>
      <c r="W125" s="82">
        <v>43482.9533912037</v>
      </c>
      <c r="X125" s="83" t="s">
        <v>1618</v>
      </c>
      <c r="Y125" s="80"/>
      <c r="Z125" s="80"/>
      <c r="AA125" s="86" t="s">
        <v>1974</v>
      </c>
      <c r="AB125" s="80"/>
      <c r="AC125" s="80" t="b">
        <v>0</v>
      </c>
      <c r="AD125" s="80">
        <v>2</v>
      </c>
      <c r="AE125" s="86" t="s">
        <v>2052</v>
      </c>
      <c r="AF125" s="80" t="b">
        <v>0</v>
      </c>
      <c r="AG125" s="80" t="s">
        <v>2064</v>
      </c>
      <c r="AH125" s="80"/>
      <c r="AI125" s="86" t="s">
        <v>2052</v>
      </c>
      <c r="AJ125" s="80" t="b">
        <v>0</v>
      </c>
      <c r="AK125" s="80">
        <v>1</v>
      </c>
      <c r="AL125" s="86" t="s">
        <v>2052</v>
      </c>
      <c r="AM125" s="80" t="s">
        <v>2071</v>
      </c>
      <c r="AN125" s="80" t="b">
        <v>0</v>
      </c>
      <c r="AO125" s="86" t="s">
        <v>1974</v>
      </c>
      <c r="AP125" s="80" t="s">
        <v>207</v>
      </c>
      <c r="AQ125" s="80">
        <v>0</v>
      </c>
      <c r="AR125" s="80">
        <v>0</v>
      </c>
      <c r="AS125" s="80"/>
      <c r="AT125" s="80"/>
      <c r="AU125" s="80"/>
      <c r="AV125" s="80"/>
      <c r="AW125" s="80"/>
      <c r="AX125" s="80"/>
      <c r="AY125" s="80"/>
      <c r="AZ125" s="80"/>
      <c r="BA125">
        <v>1</v>
      </c>
      <c r="BB125" s="79" t="str">
        <f>REPLACE(INDEX(GroupVertices[Group],MATCH(Edges[[#This Row],[Vertex 1]],GroupVertices[Vertex],0)),1,1,"")</f>
        <v>6</v>
      </c>
      <c r="BC125" s="79" t="str">
        <f>REPLACE(INDEX(GroupVertices[Group],MATCH(Edges[[#This Row],[Vertex 2]],GroupVertices[Vertex],0)),1,1,"")</f>
        <v>6</v>
      </c>
      <c r="BD125" s="48">
        <v>0</v>
      </c>
      <c r="BE125" s="49">
        <v>0</v>
      </c>
      <c r="BF125" s="48">
        <v>0</v>
      </c>
      <c r="BG125" s="49">
        <v>0</v>
      </c>
      <c r="BH125" s="48">
        <v>0</v>
      </c>
      <c r="BI125" s="49">
        <v>0</v>
      </c>
      <c r="BJ125" s="48">
        <v>28</v>
      </c>
      <c r="BK125" s="49">
        <v>100</v>
      </c>
      <c r="BL125" s="48">
        <v>28</v>
      </c>
    </row>
    <row r="126" spans="1:64" ht="15">
      <c r="A126" s="65" t="s">
        <v>319</v>
      </c>
      <c r="B126" s="83" t="s">
        <v>1244</v>
      </c>
      <c r="C126" s="66" t="s">
        <v>3439</v>
      </c>
      <c r="D126" s="67">
        <v>3</v>
      </c>
      <c r="E126" s="68" t="s">
        <v>132</v>
      </c>
      <c r="F126" s="69">
        <v>32</v>
      </c>
      <c r="G126" s="66"/>
      <c r="H126" s="70"/>
      <c r="I126" s="71"/>
      <c r="J126" s="71"/>
      <c r="K126" s="34" t="s">
        <v>65</v>
      </c>
      <c r="L126" s="78">
        <v>126</v>
      </c>
      <c r="M126" s="78"/>
      <c r="N126" s="73" t="s">
        <v>273</v>
      </c>
      <c r="O126" s="80" t="s">
        <v>461</v>
      </c>
      <c r="P126" s="82">
        <v>43482.975636574076</v>
      </c>
      <c r="Q126" s="80" t="s">
        <v>756</v>
      </c>
      <c r="R126" s="80"/>
      <c r="S126" s="80"/>
      <c r="T126" s="80" t="s">
        <v>880</v>
      </c>
      <c r="U126" s="83" t="s">
        <v>1244</v>
      </c>
      <c r="V126" s="83" t="s">
        <v>1244</v>
      </c>
      <c r="W126" s="82">
        <v>43482.975636574076</v>
      </c>
      <c r="X126" s="83" t="s">
        <v>1642</v>
      </c>
      <c r="Y126" s="80"/>
      <c r="Z126" s="80"/>
      <c r="AA126" s="86" t="s">
        <v>1998</v>
      </c>
      <c r="AB126" s="80"/>
      <c r="AC126" s="80" t="b">
        <v>0</v>
      </c>
      <c r="AD126" s="80">
        <v>1</v>
      </c>
      <c r="AE126" s="86" t="s">
        <v>2052</v>
      </c>
      <c r="AF126" s="80" t="b">
        <v>0</v>
      </c>
      <c r="AG126" s="80" t="s">
        <v>2064</v>
      </c>
      <c r="AH126" s="80"/>
      <c r="AI126" s="86" t="s">
        <v>2052</v>
      </c>
      <c r="AJ126" s="80" t="b">
        <v>0</v>
      </c>
      <c r="AK126" s="80">
        <v>0</v>
      </c>
      <c r="AL126" s="86" t="s">
        <v>2052</v>
      </c>
      <c r="AM126" s="80" t="s">
        <v>2071</v>
      </c>
      <c r="AN126" s="80" t="b">
        <v>0</v>
      </c>
      <c r="AO126" s="86" t="s">
        <v>1998</v>
      </c>
      <c r="AP126" s="80" t="s">
        <v>207</v>
      </c>
      <c r="AQ126" s="80">
        <v>0</v>
      </c>
      <c r="AR126" s="80">
        <v>0</v>
      </c>
      <c r="AS126" s="80"/>
      <c r="AT126" s="80"/>
      <c r="AU126" s="80"/>
      <c r="AV126" s="80"/>
      <c r="AW126" s="80"/>
      <c r="AX126" s="80"/>
      <c r="AY126" s="80"/>
      <c r="AZ126" s="80"/>
      <c r="BA126">
        <v>1</v>
      </c>
      <c r="BB126" s="79" t="str">
        <f>REPLACE(INDEX(GroupVertices[Group],MATCH(Edges[[#This Row],[Vertex 1]],GroupVertices[Vertex],0)),1,1,"")</f>
        <v>9</v>
      </c>
      <c r="BC126" s="79" t="str">
        <f>REPLACE(INDEX(GroupVertices[Group],MATCH(Edges[[#This Row],[Vertex 2]],GroupVertices[Vertex],0)),1,1,"")</f>
        <v>9</v>
      </c>
      <c r="BD126" s="48">
        <v>0</v>
      </c>
      <c r="BE126" s="49">
        <v>0</v>
      </c>
      <c r="BF126" s="48">
        <v>0</v>
      </c>
      <c r="BG126" s="49">
        <v>0</v>
      </c>
      <c r="BH126" s="48">
        <v>0</v>
      </c>
      <c r="BI126" s="49">
        <v>0</v>
      </c>
      <c r="BJ126" s="48">
        <v>29</v>
      </c>
      <c r="BK126" s="49">
        <v>100</v>
      </c>
      <c r="BL126" s="48">
        <v>29</v>
      </c>
    </row>
    <row r="127" spans="1:64" ht="15">
      <c r="A127" s="65" t="s">
        <v>302</v>
      </c>
      <c r="B127" s="83" t="s">
        <v>1003</v>
      </c>
      <c r="C127" s="66" t="s">
        <v>3439</v>
      </c>
      <c r="D127" s="67">
        <v>3</v>
      </c>
      <c r="E127" s="68" t="s">
        <v>132</v>
      </c>
      <c r="F127" s="69">
        <v>32</v>
      </c>
      <c r="G127" s="66"/>
      <c r="H127" s="70"/>
      <c r="I127" s="71"/>
      <c r="J127" s="71"/>
      <c r="K127" s="34" t="s">
        <v>65</v>
      </c>
      <c r="L127" s="78">
        <v>127</v>
      </c>
      <c r="M127" s="78"/>
      <c r="N127" s="73" t="s">
        <v>308</v>
      </c>
      <c r="O127" s="80" t="s">
        <v>461</v>
      </c>
      <c r="P127" s="82">
        <v>43482.90734953704</v>
      </c>
      <c r="Q127" s="80" t="s">
        <v>508</v>
      </c>
      <c r="R127" s="83" t="s">
        <v>819</v>
      </c>
      <c r="S127" s="80" t="s">
        <v>850</v>
      </c>
      <c r="T127" s="80" t="s">
        <v>868</v>
      </c>
      <c r="U127" s="83" t="s">
        <v>1003</v>
      </c>
      <c r="V127" s="83" t="s">
        <v>1003</v>
      </c>
      <c r="W127" s="82">
        <v>43482.90734953704</v>
      </c>
      <c r="X127" s="83" t="s">
        <v>1389</v>
      </c>
      <c r="Y127" s="80"/>
      <c r="Z127" s="80"/>
      <c r="AA127" s="86" t="s">
        <v>1739</v>
      </c>
      <c r="AB127" s="80"/>
      <c r="AC127" s="80" t="b">
        <v>0</v>
      </c>
      <c r="AD127" s="80">
        <v>5</v>
      </c>
      <c r="AE127" s="86" t="s">
        <v>2052</v>
      </c>
      <c r="AF127" s="80" t="b">
        <v>0</v>
      </c>
      <c r="AG127" s="80" t="s">
        <v>2064</v>
      </c>
      <c r="AH127" s="80"/>
      <c r="AI127" s="86" t="s">
        <v>2052</v>
      </c>
      <c r="AJ127" s="80" t="b">
        <v>0</v>
      </c>
      <c r="AK127" s="80">
        <v>4</v>
      </c>
      <c r="AL127" s="86" t="s">
        <v>2052</v>
      </c>
      <c r="AM127" s="80" t="s">
        <v>2071</v>
      </c>
      <c r="AN127" s="80" t="b">
        <v>0</v>
      </c>
      <c r="AO127" s="86" t="s">
        <v>1739</v>
      </c>
      <c r="AP127" s="80" t="s">
        <v>207</v>
      </c>
      <c r="AQ127" s="80">
        <v>0</v>
      </c>
      <c r="AR127" s="80">
        <v>0</v>
      </c>
      <c r="AS127" s="80"/>
      <c r="AT127" s="80"/>
      <c r="AU127" s="80"/>
      <c r="AV127" s="80"/>
      <c r="AW127" s="80"/>
      <c r="AX127" s="80"/>
      <c r="AY127" s="80"/>
      <c r="AZ127" s="80"/>
      <c r="BA127">
        <v>1</v>
      </c>
      <c r="BB127" s="79" t="str">
        <f>REPLACE(INDEX(GroupVertices[Group],MATCH(Edges[[#This Row],[Vertex 1]],GroupVertices[Vertex],0)),1,1,"")</f>
        <v>10</v>
      </c>
      <c r="BC127" s="79" t="str">
        <f>REPLACE(INDEX(GroupVertices[Group],MATCH(Edges[[#This Row],[Vertex 2]],GroupVertices[Vertex],0)),1,1,"")</f>
        <v>10</v>
      </c>
      <c r="BD127" s="48">
        <v>1</v>
      </c>
      <c r="BE127" s="49">
        <v>6.666666666666667</v>
      </c>
      <c r="BF127" s="48">
        <v>0</v>
      </c>
      <c r="BG127" s="49">
        <v>0</v>
      </c>
      <c r="BH127" s="48">
        <v>0</v>
      </c>
      <c r="BI127" s="49">
        <v>0</v>
      </c>
      <c r="BJ127" s="48">
        <v>14</v>
      </c>
      <c r="BK127" s="49">
        <v>93.33333333333333</v>
      </c>
      <c r="BL127" s="48">
        <v>15</v>
      </c>
    </row>
    <row r="128" spans="1:64" ht="15">
      <c r="A128" s="65" t="s">
        <v>301</v>
      </c>
      <c r="B128" s="83" t="s">
        <v>1109</v>
      </c>
      <c r="C128" s="66" t="s">
        <v>3439</v>
      </c>
      <c r="D128" s="67">
        <v>3</v>
      </c>
      <c r="E128" s="68" t="s">
        <v>132</v>
      </c>
      <c r="F128" s="69">
        <v>32</v>
      </c>
      <c r="G128" s="66"/>
      <c r="H128" s="70"/>
      <c r="I128" s="71"/>
      <c r="J128" s="71"/>
      <c r="K128" s="34" t="s">
        <v>65</v>
      </c>
      <c r="L128" s="78">
        <v>128</v>
      </c>
      <c r="M128" s="78"/>
      <c r="N128" s="73" t="s">
        <v>273</v>
      </c>
      <c r="O128" s="80" t="s">
        <v>461</v>
      </c>
      <c r="P128" s="82">
        <v>43487.96983796296</v>
      </c>
      <c r="Q128" s="80" t="s">
        <v>619</v>
      </c>
      <c r="R128" s="80"/>
      <c r="S128" s="80"/>
      <c r="T128" s="80" t="s">
        <v>880</v>
      </c>
      <c r="U128" s="83" t="s">
        <v>1109</v>
      </c>
      <c r="V128" s="83" t="s">
        <v>1109</v>
      </c>
      <c r="W128" s="82">
        <v>43487.96983796296</v>
      </c>
      <c r="X128" s="83" t="s">
        <v>1505</v>
      </c>
      <c r="Y128" s="80"/>
      <c r="Z128" s="80"/>
      <c r="AA128" s="86" t="s">
        <v>1861</v>
      </c>
      <c r="AB128" s="80"/>
      <c r="AC128" s="80" t="b">
        <v>0</v>
      </c>
      <c r="AD128" s="80">
        <v>2</v>
      </c>
      <c r="AE128" s="86" t="s">
        <v>2052</v>
      </c>
      <c r="AF128" s="80" t="b">
        <v>0</v>
      </c>
      <c r="AG128" s="80" t="s">
        <v>2064</v>
      </c>
      <c r="AH128" s="80"/>
      <c r="AI128" s="86" t="s">
        <v>2052</v>
      </c>
      <c r="AJ128" s="80" t="b">
        <v>0</v>
      </c>
      <c r="AK128" s="80">
        <v>0</v>
      </c>
      <c r="AL128" s="86" t="s">
        <v>2052</v>
      </c>
      <c r="AM128" s="80" t="s">
        <v>2071</v>
      </c>
      <c r="AN128" s="80" t="b">
        <v>0</v>
      </c>
      <c r="AO128" s="86" t="s">
        <v>1861</v>
      </c>
      <c r="AP128" s="80" t="s">
        <v>207</v>
      </c>
      <c r="AQ128" s="80">
        <v>0</v>
      </c>
      <c r="AR128" s="80">
        <v>0</v>
      </c>
      <c r="AS128" s="80"/>
      <c r="AT128" s="80"/>
      <c r="AU128" s="80"/>
      <c r="AV128" s="80"/>
      <c r="AW128" s="80"/>
      <c r="AX128" s="80"/>
      <c r="AY128" s="80"/>
      <c r="AZ128" s="80"/>
      <c r="BA128">
        <v>1</v>
      </c>
      <c r="BB128" s="79" t="str">
        <f>REPLACE(INDEX(GroupVertices[Group],MATCH(Edges[[#This Row],[Vertex 1]],GroupVertices[Vertex],0)),1,1,"")</f>
        <v>11</v>
      </c>
      <c r="BC128" s="79" t="str">
        <f>REPLACE(INDEX(GroupVertices[Group],MATCH(Edges[[#This Row],[Vertex 2]],GroupVertices[Vertex],0)),1,1,"")</f>
        <v>11</v>
      </c>
      <c r="BD128" s="48">
        <v>0</v>
      </c>
      <c r="BE128" s="49">
        <v>0</v>
      </c>
      <c r="BF128" s="48">
        <v>0</v>
      </c>
      <c r="BG128" s="49">
        <v>0</v>
      </c>
      <c r="BH128" s="48">
        <v>0</v>
      </c>
      <c r="BI128" s="49">
        <v>0</v>
      </c>
      <c r="BJ128" s="48">
        <v>29</v>
      </c>
      <c r="BK128" s="49">
        <v>100</v>
      </c>
      <c r="BL128" s="48">
        <v>29</v>
      </c>
    </row>
    <row r="129" spans="1:64" ht="15">
      <c r="A129" s="65" t="s">
        <v>355</v>
      </c>
      <c r="B129" s="83" t="s">
        <v>1277</v>
      </c>
      <c r="C129" s="66" t="s">
        <v>3439</v>
      </c>
      <c r="D129" s="67">
        <v>3</v>
      </c>
      <c r="E129" s="68" t="s">
        <v>132</v>
      </c>
      <c r="F129" s="69">
        <v>32</v>
      </c>
      <c r="G129" s="66"/>
      <c r="H129" s="70"/>
      <c r="I129" s="71"/>
      <c r="J129" s="71"/>
      <c r="K129" s="34" t="s">
        <v>65</v>
      </c>
      <c r="L129" s="78">
        <v>129</v>
      </c>
      <c r="M129" s="78"/>
      <c r="N129" s="73" t="s">
        <v>374</v>
      </c>
      <c r="O129" s="80" t="s">
        <v>461</v>
      </c>
      <c r="P129" s="82">
        <v>43487.974710648145</v>
      </c>
      <c r="Q129" s="80" t="s">
        <v>789</v>
      </c>
      <c r="R129" s="80"/>
      <c r="S129" s="80"/>
      <c r="T129" s="80" t="s">
        <v>923</v>
      </c>
      <c r="U129" s="83" t="s">
        <v>1277</v>
      </c>
      <c r="V129" s="83" t="s">
        <v>1277</v>
      </c>
      <c r="W129" s="82">
        <v>43487.974710648145</v>
      </c>
      <c r="X129" s="83" t="s">
        <v>1675</v>
      </c>
      <c r="Y129" s="80"/>
      <c r="Z129" s="80"/>
      <c r="AA129" s="86" t="s">
        <v>2031</v>
      </c>
      <c r="AB129" s="80"/>
      <c r="AC129" s="80" t="b">
        <v>0</v>
      </c>
      <c r="AD129" s="80">
        <v>3</v>
      </c>
      <c r="AE129" s="86" t="s">
        <v>2052</v>
      </c>
      <c r="AF129" s="80" t="b">
        <v>0</v>
      </c>
      <c r="AG129" s="80" t="s">
        <v>2064</v>
      </c>
      <c r="AH129" s="80"/>
      <c r="AI129" s="86" t="s">
        <v>2052</v>
      </c>
      <c r="AJ129" s="80" t="b">
        <v>0</v>
      </c>
      <c r="AK129" s="80">
        <v>0</v>
      </c>
      <c r="AL129" s="86" t="s">
        <v>2052</v>
      </c>
      <c r="AM129" s="80" t="s">
        <v>2071</v>
      </c>
      <c r="AN129" s="80" t="b">
        <v>0</v>
      </c>
      <c r="AO129" s="86" t="s">
        <v>2031</v>
      </c>
      <c r="AP129" s="80" t="s">
        <v>207</v>
      </c>
      <c r="AQ129" s="80">
        <v>0</v>
      </c>
      <c r="AR129" s="80">
        <v>0</v>
      </c>
      <c r="AS129" s="80"/>
      <c r="AT129" s="80"/>
      <c r="AU129" s="80"/>
      <c r="AV129" s="80"/>
      <c r="AW129" s="80"/>
      <c r="AX129" s="80"/>
      <c r="AY129" s="80"/>
      <c r="AZ129" s="80"/>
      <c r="BA129">
        <v>1</v>
      </c>
      <c r="BB129" s="79" t="str">
        <f>REPLACE(INDEX(GroupVertices[Group],MATCH(Edges[[#This Row],[Vertex 1]],GroupVertices[Vertex],0)),1,1,"")</f>
        <v>5</v>
      </c>
      <c r="BC129" s="79" t="str">
        <f>REPLACE(INDEX(GroupVertices[Group],MATCH(Edges[[#This Row],[Vertex 2]],GroupVertices[Vertex],0)),1,1,"")</f>
        <v>5</v>
      </c>
      <c r="BD129" s="48">
        <v>0</v>
      </c>
      <c r="BE129" s="49">
        <v>0</v>
      </c>
      <c r="BF129" s="48">
        <v>0</v>
      </c>
      <c r="BG129" s="49">
        <v>0</v>
      </c>
      <c r="BH129" s="48">
        <v>0</v>
      </c>
      <c r="BI129" s="49">
        <v>0</v>
      </c>
      <c r="BJ129" s="48">
        <v>28</v>
      </c>
      <c r="BK129" s="49">
        <v>100</v>
      </c>
      <c r="BL129" s="48">
        <v>28</v>
      </c>
    </row>
    <row r="130" spans="1:64" ht="15">
      <c r="A130" s="65" t="s">
        <v>344</v>
      </c>
      <c r="B130" s="83" t="s">
        <v>1261</v>
      </c>
      <c r="C130" s="66" t="s">
        <v>3439</v>
      </c>
      <c r="D130" s="67">
        <v>3</v>
      </c>
      <c r="E130" s="68" t="s">
        <v>132</v>
      </c>
      <c r="F130" s="69">
        <v>32</v>
      </c>
      <c r="G130" s="66"/>
      <c r="H130" s="70"/>
      <c r="I130" s="71"/>
      <c r="J130" s="71"/>
      <c r="K130" s="34" t="s">
        <v>65</v>
      </c>
      <c r="L130" s="78">
        <v>130</v>
      </c>
      <c r="M130" s="78"/>
      <c r="N130" s="73" t="s">
        <v>374</v>
      </c>
      <c r="O130" s="80" t="s">
        <v>461</v>
      </c>
      <c r="P130" s="82">
        <v>43488.483715277776</v>
      </c>
      <c r="Q130" s="80" t="s">
        <v>773</v>
      </c>
      <c r="R130" s="80"/>
      <c r="S130" s="80"/>
      <c r="T130" s="80" t="s">
        <v>923</v>
      </c>
      <c r="U130" s="83" t="s">
        <v>1261</v>
      </c>
      <c r="V130" s="83" t="s">
        <v>1261</v>
      </c>
      <c r="W130" s="82">
        <v>43488.483715277776</v>
      </c>
      <c r="X130" s="83" t="s">
        <v>1659</v>
      </c>
      <c r="Y130" s="80"/>
      <c r="Z130" s="80"/>
      <c r="AA130" s="86" t="s">
        <v>2015</v>
      </c>
      <c r="AB130" s="80"/>
      <c r="AC130" s="80" t="b">
        <v>0</v>
      </c>
      <c r="AD130" s="80">
        <v>10</v>
      </c>
      <c r="AE130" s="86" t="s">
        <v>2052</v>
      </c>
      <c r="AF130" s="80" t="b">
        <v>0</v>
      </c>
      <c r="AG130" s="80" t="s">
        <v>2064</v>
      </c>
      <c r="AH130" s="80"/>
      <c r="AI130" s="86" t="s">
        <v>2052</v>
      </c>
      <c r="AJ130" s="80" t="b">
        <v>0</v>
      </c>
      <c r="AK130" s="80">
        <v>2</v>
      </c>
      <c r="AL130" s="86" t="s">
        <v>2052</v>
      </c>
      <c r="AM130" s="80" t="s">
        <v>2071</v>
      </c>
      <c r="AN130" s="80" t="b">
        <v>0</v>
      </c>
      <c r="AO130" s="86" t="s">
        <v>2015</v>
      </c>
      <c r="AP130" s="80" t="s">
        <v>2082</v>
      </c>
      <c r="AQ130" s="80">
        <v>0</v>
      </c>
      <c r="AR130" s="80">
        <v>0</v>
      </c>
      <c r="AS130" s="80"/>
      <c r="AT130" s="80"/>
      <c r="AU130" s="80"/>
      <c r="AV130" s="80"/>
      <c r="AW130" s="80"/>
      <c r="AX130" s="80"/>
      <c r="AY130" s="80"/>
      <c r="AZ130" s="80"/>
      <c r="BA130">
        <v>1</v>
      </c>
      <c r="BB130" s="79" t="str">
        <f>REPLACE(INDEX(GroupVertices[Group],MATCH(Edges[[#This Row],[Vertex 1]],GroupVertices[Vertex],0)),1,1,"")</f>
        <v>7</v>
      </c>
      <c r="BC130" s="79" t="str">
        <f>REPLACE(INDEX(GroupVertices[Group],MATCH(Edges[[#This Row],[Vertex 2]],GroupVertices[Vertex],0)),1,1,"")</f>
        <v>7</v>
      </c>
      <c r="BD130" s="48">
        <v>0</v>
      </c>
      <c r="BE130" s="49">
        <v>0</v>
      </c>
      <c r="BF130" s="48">
        <v>0</v>
      </c>
      <c r="BG130" s="49">
        <v>0</v>
      </c>
      <c r="BH130" s="48">
        <v>0</v>
      </c>
      <c r="BI130" s="49">
        <v>0</v>
      </c>
      <c r="BJ130" s="48">
        <v>28</v>
      </c>
      <c r="BK130" s="49">
        <v>100</v>
      </c>
      <c r="BL130" s="48">
        <v>28</v>
      </c>
    </row>
    <row r="131" spans="1:64" ht="15">
      <c r="A131" s="65" t="s">
        <v>302</v>
      </c>
      <c r="B131" s="83" t="s">
        <v>1128</v>
      </c>
      <c r="C131" s="66" t="s">
        <v>3439</v>
      </c>
      <c r="D131" s="67">
        <v>3</v>
      </c>
      <c r="E131" s="68" t="s">
        <v>132</v>
      </c>
      <c r="F131" s="69">
        <v>32</v>
      </c>
      <c r="G131" s="66"/>
      <c r="H131" s="70"/>
      <c r="I131" s="71"/>
      <c r="J131" s="71"/>
      <c r="K131" s="34" t="s">
        <v>65</v>
      </c>
      <c r="L131" s="78">
        <v>131</v>
      </c>
      <c r="M131" s="78"/>
      <c r="N131" s="73" t="s">
        <v>273</v>
      </c>
      <c r="O131" s="80" t="s">
        <v>461</v>
      </c>
      <c r="P131" s="82">
        <v>43488.486296296294</v>
      </c>
      <c r="Q131" s="80" t="s">
        <v>638</v>
      </c>
      <c r="R131" s="80"/>
      <c r="S131" s="80"/>
      <c r="T131" s="80" t="s">
        <v>880</v>
      </c>
      <c r="U131" s="83" t="s">
        <v>1128</v>
      </c>
      <c r="V131" s="83" t="s">
        <v>1128</v>
      </c>
      <c r="W131" s="82">
        <v>43488.486296296294</v>
      </c>
      <c r="X131" s="83" t="s">
        <v>1524</v>
      </c>
      <c r="Y131" s="80"/>
      <c r="Z131" s="80"/>
      <c r="AA131" s="86" t="s">
        <v>1880</v>
      </c>
      <c r="AB131" s="80"/>
      <c r="AC131" s="80" t="b">
        <v>0</v>
      </c>
      <c r="AD131" s="80">
        <v>7</v>
      </c>
      <c r="AE131" s="86" t="s">
        <v>2052</v>
      </c>
      <c r="AF131" s="80" t="b">
        <v>0</v>
      </c>
      <c r="AG131" s="80" t="s">
        <v>2064</v>
      </c>
      <c r="AH131" s="80"/>
      <c r="AI131" s="86" t="s">
        <v>2052</v>
      </c>
      <c r="AJ131" s="80" t="b">
        <v>0</v>
      </c>
      <c r="AK131" s="80">
        <v>4</v>
      </c>
      <c r="AL131" s="86" t="s">
        <v>2052</v>
      </c>
      <c r="AM131" s="80" t="s">
        <v>2071</v>
      </c>
      <c r="AN131" s="80" t="b">
        <v>0</v>
      </c>
      <c r="AO131" s="86" t="s">
        <v>1880</v>
      </c>
      <c r="AP131" s="80" t="s">
        <v>2082</v>
      </c>
      <c r="AQ131" s="80">
        <v>0</v>
      </c>
      <c r="AR131" s="80">
        <v>0</v>
      </c>
      <c r="AS131" s="80"/>
      <c r="AT131" s="80"/>
      <c r="AU131" s="80"/>
      <c r="AV131" s="80"/>
      <c r="AW131" s="80"/>
      <c r="AX131" s="80"/>
      <c r="AY131" s="80"/>
      <c r="AZ131" s="80"/>
      <c r="BA131">
        <v>1</v>
      </c>
      <c r="BB131" s="79" t="str">
        <f>REPLACE(INDEX(GroupVertices[Group],MATCH(Edges[[#This Row],[Vertex 1]],GroupVertices[Vertex],0)),1,1,"")</f>
        <v>10</v>
      </c>
      <c r="BC131" s="79" t="str">
        <f>REPLACE(INDEX(GroupVertices[Group],MATCH(Edges[[#This Row],[Vertex 2]],GroupVertices[Vertex],0)),1,1,"")</f>
        <v>10</v>
      </c>
      <c r="BD131" s="48">
        <v>0</v>
      </c>
      <c r="BE131" s="49">
        <v>0</v>
      </c>
      <c r="BF131" s="48">
        <v>0</v>
      </c>
      <c r="BG131" s="49">
        <v>0</v>
      </c>
      <c r="BH131" s="48">
        <v>0</v>
      </c>
      <c r="BI131" s="49">
        <v>0</v>
      </c>
      <c r="BJ131" s="48">
        <v>29</v>
      </c>
      <c r="BK131" s="49">
        <v>100</v>
      </c>
      <c r="BL131" s="48">
        <v>29</v>
      </c>
    </row>
    <row r="132" spans="1:64" ht="15">
      <c r="A132" s="65" t="s">
        <v>330</v>
      </c>
      <c r="B132" s="83" t="s">
        <v>1034</v>
      </c>
      <c r="C132" s="66" t="s">
        <v>3439</v>
      </c>
      <c r="D132" s="67">
        <v>3</v>
      </c>
      <c r="E132" s="68" t="s">
        <v>132</v>
      </c>
      <c r="F132" s="69">
        <v>32</v>
      </c>
      <c r="G132" s="66"/>
      <c r="H132" s="70"/>
      <c r="I132" s="71"/>
      <c r="J132" s="71"/>
      <c r="K132" s="34" t="s">
        <v>65</v>
      </c>
      <c r="L132" s="78">
        <v>132</v>
      </c>
      <c r="M132" s="78"/>
      <c r="N132" s="73" t="s">
        <v>405</v>
      </c>
      <c r="O132" s="80" t="s">
        <v>461</v>
      </c>
      <c r="P132" s="82">
        <v>43488.552719907406</v>
      </c>
      <c r="Q132" s="80" t="s">
        <v>541</v>
      </c>
      <c r="R132" s="80"/>
      <c r="S132" s="80"/>
      <c r="T132" s="80" t="s">
        <v>915</v>
      </c>
      <c r="U132" s="83" t="s">
        <v>1034</v>
      </c>
      <c r="V132" s="83" t="s">
        <v>1034</v>
      </c>
      <c r="W132" s="82">
        <v>43488.552719907406</v>
      </c>
      <c r="X132" s="83" t="s">
        <v>1422</v>
      </c>
      <c r="Y132" s="80"/>
      <c r="Z132" s="80"/>
      <c r="AA132" s="86" t="s">
        <v>1774</v>
      </c>
      <c r="AB132" s="80"/>
      <c r="AC132" s="80" t="b">
        <v>0</v>
      </c>
      <c r="AD132" s="80">
        <v>6</v>
      </c>
      <c r="AE132" s="86" t="s">
        <v>2052</v>
      </c>
      <c r="AF132" s="80" t="b">
        <v>0</v>
      </c>
      <c r="AG132" s="80" t="s">
        <v>2064</v>
      </c>
      <c r="AH132" s="80"/>
      <c r="AI132" s="86" t="s">
        <v>2052</v>
      </c>
      <c r="AJ132" s="80" t="b">
        <v>0</v>
      </c>
      <c r="AK132" s="80">
        <v>4</v>
      </c>
      <c r="AL132" s="86" t="s">
        <v>2052</v>
      </c>
      <c r="AM132" s="80" t="s">
        <v>2071</v>
      </c>
      <c r="AN132" s="80" t="b">
        <v>0</v>
      </c>
      <c r="AO132" s="86" t="s">
        <v>1774</v>
      </c>
      <c r="AP132" s="80" t="s">
        <v>2082</v>
      </c>
      <c r="AQ132" s="80">
        <v>0</v>
      </c>
      <c r="AR132" s="80">
        <v>0</v>
      </c>
      <c r="AS132" s="80"/>
      <c r="AT132" s="80"/>
      <c r="AU132" s="80"/>
      <c r="AV132" s="80"/>
      <c r="AW132" s="80"/>
      <c r="AX132" s="80"/>
      <c r="AY132" s="80"/>
      <c r="AZ132" s="80"/>
      <c r="BA132">
        <v>1</v>
      </c>
      <c r="BB132" s="79" t="str">
        <f>REPLACE(INDEX(GroupVertices[Group],MATCH(Edges[[#This Row],[Vertex 1]],GroupVertices[Vertex],0)),1,1,"")</f>
        <v>2</v>
      </c>
      <c r="BC132" s="79" t="str">
        <f>REPLACE(INDEX(GroupVertices[Group],MATCH(Edges[[#This Row],[Vertex 2]],GroupVertices[Vertex],0)),1,1,"")</f>
        <v>2</v>
      </c>
      <c r="BD132" s="48">
        <v>0</v>
      </c>
      <c r="BE132" s="49">
        <v>0</v>
      </c>
      <c r="BF132" s="48">
        <v>0</v>
      </c>
      <c r="BG132" s="49">
        <v>0</v>
      </c>
      <c r="BH132" s="48">
        <v>0</v>
      </c>
      <c r="BI132" s="49">
        <v>0</v>
      </c>
      <c r="BJ132" s="48">
        <v>38</v>
      </c>
      <c r="BK132" s="49">
        <v>100</v>
      </c>
      <c r="BL132" s="48">
        <v>38</v>
      </c>
    </row>
    <row r="133" spans="1:64" ht="15">
      <c r="A133" s="65" t="s">
        <v>299</v>
      </c>
      <c r="B133" s="83" t="s">
        <v>997</v>
      </c>
      <c r="C133" s="66" t="s">
        <v>3439</v>
      </c>
      <c r="D133" s="67">
        <v>3</v>
      </c>
      <c r="E133" s="68" t="s">
        <v>132</v>
      </c>
      <c r="F133" s="69">
        <v>32</v>
      </c>
      <c r="G133" s="66"/>
      <c r="H133" s="70"/>
      <c r="I133" s="71"/>
      <c r="J133" s="71"/>
      <c r="K133" s="34" t="s">
        <v>65</v>
      </c>
      <c r="L133" s="78">
        <v>133</v>
      </c>
      <c r="M133" s="78"/>
      <c r="N133" s="73" t="s">
        <v>271</v>
      </c>
      <c r="O133" s="80" t="s">
        <v>461</v>
      </c>
      <c r="P133" s="82">
        <v>43488.70988425926</v>
      </c>
      <c r="Q133" s="80" t="s">
        <v>502</v>
      </c>
      <c r="R133" s="83" t="s">
        <v>837</v>
      </c>
      <c r="S133" s="80" t="s">
        <v>855</v>
      </c>
      <c r="T133" s="80" t="s">
        <v>885</v>
      </c>
      <c r="U133" s="83" t="s">
        <v>997</v>
      </c>
      <c r="V133" s="83" t="s">
        <v>997</v>
      </c>
      <c r="W133" s="82">
        <v>43488.70988425926</v>
      </c>
      <c r="X133" s="83" t="s">
        <v>1383</v>
      </c>
      <c r="Y133" s="80"/>
      <c r="Z133" s="80"/>
      <c r="AA133" s="86" t="s">
        <v>1733</v>
      </c>
      <c r="AB133" s="80"/>
      <c r="AC133" s="80" t="b">
        <v>0</v>
      </c>
      <c r="AD133" s="80">
        <v>16</v>
      </c>
      <c r="AE133" s="86" t="s">
        <v>2052</v>
      </c>
      <c r="AF133" s="80" t="b">
        <v>0</v>
      </c>
      <c r="AG133" s="80" t="s">
        <v>2064</v>
      </c>
      <c r="AH133" s="80"/>
      <c r="AI133" s="86" t="s">
        <v>2052</v>
      </c>
      <c r="AJ133" s="80" t="b">
        <v>0</v>
      </c>
      <c r="AK133" s="80">
        <v>14</v>
      </c>
      <c r="AL133" s="86" t="s">
        <v>2052</v>
      </c>
      <c r="AM133" s="80" t="s">
        <v>2077</v>
      </c>
      <c r="AN133" s="80" t="b">
        <v>0</v>
      </c>
      <c r="AO133" s="86" t="s">
        <v>1733</v>
      </c>
      <c r="AP133" s="80" t="s">
        <v>2082</v>
      </c>
      <c r="AQ133" s="80">
        <v>0</v>
      </c>
      <c r="AR133" s="80">
        <v>0</v>
      </c>
      <c r="AS133" s="80"/>
      <c r="AT133" s="80"/>
      <c r="AU133" s="80"/>
      <c r="AV133" s="80"/>
      <c r="AW133" s="80"/>
      <c r="AX133" s="80"/>
      <c r="AY133" s="80"/>
      <c r="AZ133" s="80"/>
      <c r="BA133">
        <v>1</v>
      </c>
      <c r="BB133" s="79" t="str">
        <f>REPLACE(INDEX(GroupVertices[Group],MATCH(Edges[[#This Row],[Vertex 1]],GroupVertices[Vertex],0)),1,1,"")</f>
        <v>18</v>
      </c>
      <c r="BC133" s="79" t="str">
        <f>REPLACE(INDEX(GroupVertices[Group],MATCH(Edges[[#This Row],[Vertex 2]],GroupVertices[Vertex],0)),1,1,"")</f>
        <v>18</v>
      </c>
      <c r="BD133" s="48">
        <v>1</v>
      </c>
      <c r="BE133" s="49">
        <v>3.8461538461538463</v>
      </c>
      <c r="BF133" s="48">
        <v>0</v>
      </c>
      <c r="BG133" s="49">
        <v>0</v>
      </c>
      <c r="BH133" s="48">
        <v>0</v>
      </c>
      <c r="BI133" s="49">
        <v>0</v>
      </c>
      <c r="BJ133" s="48">
        <v>25</v>
      </c>
      <c r="BK133" s="49">
        <v>96.15384615384616</v>
      </c>
      <c r="BL133" s="48">
        <v>26</v>
      </c>
    </row>
    <row r="134" spans="1:64" ht="15">
      <c r="A134" s="65" t="s">
        <v>298</v>
      </c>
      <c r="B134" s="83" t="s">
        <v>1148</v>
      </c>
      <c r="C134" s="66" t="s">
        <v>3439</v>
      </c>
      <c r="D134" s="67">
        <v>3</v>
      </c>
      <c r="E134" s="68" t="s">
        <v>132</v>
      </c>
      <c r="F134" s="69">
        <v>32</v>
      </c>
      <c r="G134" s="66"/>
      <c r="H134" s="70"/>
      <c r="I134" s="71"/>
      <c r="J134" s="71"/>
      <c r="K134" s="34" t="s">
        <v>65</v>
      </c>
      <c r="L134" s="78">
        <v>134</v>
      </c>
      <c r="M134" s="78"/>
      <c r="N134" s="73" t="s">
        <v>374</v>
      </c>
      <c r="O134" s="80" t="s">
        <v>461</v>
      </c>
      <c r="P134" s="82">
        <v>43488.797638888886</v>
      </c>
      <c r="Q134" s="80" t="s">
        <v>658</v>
      </c>
      <c r="R134" s="80"/>
      <c r="S134" s="80"/>
      <c r="T134" s="80" t="s">
        <v>923</v>
      </c>
      <c r="U134" s="83" t="s">
        <v>1148</v>
      </c>
      <c r="V134" s="83" t="s">
        <v>1148</v>
      </c>
      <c r="W134" s="82">
        <v>43488.797638888886</v>
      </c>
      <c r="X134" s="83" t="s">
        <v>1544</v>
      </c>
      <c r="Y134" s="80"/>
      <c r="Z134" s="80"/>
      <c r="AA134" s="86" t="s">
        <v>1900</v>
      </c>
      <c r="AB134" s="80"/>
      <c r="AC134" s="80" t="b">
        <v>0</v>
      </c>
      <c r="AD134" s="80">
        <v>10</v>
      </c>
      <c r="AE134" s="86" t="s">
        <v>2052</v>
      </c>
      <c r="AF134" s="80" t="b">
        <v>0</v>
      </c>
      <c r="AG134" s="80" t="s">
        <v>2064</v>
      </c>
      <c r="AH134" s="80"/>
      <c r="AI134" s="86" t="s">
        <v>2052</v>
      </c>
      <c r="AJ134" s="80" t="b">
        <v>0</v>
      </c>
      <c r="AK134" s="80">
        <v>11</v>
      </c>
      <c r="AL134" s="86" t="s">
        <v>2052</v>
      </c>
      <c r="AM134" s="80" t="s">
        <v>2071</v>
      </c>
      <c r="AN134" s="80" t="b">
        <v>0</v>
      </c>
      <c r="AO134" s="86" t="s">
        <v>1900</v>
      </c>
      <c r="AP134" s="80" t="s">
        <v>207</v>
      </c>
      <c r="AQ134" s="80">
        <v>0</v>
      </c>
      <c r="AR134" s="80">
        <v>0</v>
      </c>
      <c r="AS134" s="80"/>
      <c r="AT134" s="80"/>
      <c r="AU134" s="80"/>
      <c r="AV134" s="80"/>
      <c r="AW134" s="80"/>
      <c r="AX134" s="80"/>
      <c r="AY134" s="80"/>
      <c r="AZ134" s="80"/>
      <c r="BA134">
        <v>1</v>
      </c>
      <c r="BB134" s="79" t="str">
        <f>REPLACE(INDEX(GroupVertices[Group],MATCH(Edges[[#This Row],[Vertex 1]],GroupVertices[Vertex],0)),1,1,"")</f>
        <v>8</v>
      </c>
      <c r="BC134" s="79" t="str">
        <f>REPLACE(INDEX(GroupVertices[Group],MATCH(Edges[[#This Row],[Vertex 2]],GroupVertices[Vertex],0)),1,1,"")</f>
        <v>8</v>
      </c>
      <c r="BD134" s="48">
        <v>0</v>
      </c>
      <c r="BE134" s="49">
        <v>0</v>
      </c>
      <c r="BF134" s="48">
        <v>0</v>
      </c>
      <c r="BG134" s="49">
        <v>0</v>
      </c>
      <c r="BH134" s="48">
        <v>0</v>
      </c>
      <c r="BI134" s="49">
        <v>0</v>
      </c>
      <c r="BJ134" s="48">
        <v>28</v>
      </c>
      <c r="BK134" s="49">
        <v>100</v>
      </c>
      <c r="BL134" s="48">
        <v>28</v>
      </c>
    </row>
    <row r="135" spans="1:64" ht="15">
      <c r="A135" s="65" t="s">
        <v>332</v>
      </c>
      <c r="B135" s="83" t="s">
        <v>1093</v>
      </c>
      <c r="C135" s="66" t="s">
        <v>3439</v>
      </c>
      <c r="D135" s="67">
        <v>3</v>
      </c>
      <c r="E135" s="68" t="s">
        <v>132</v>
      </c>
      <c r="F135" s="69">
        <v>32</v>
      </c>
      <c r="G135" s="66"/>
      <c r="H135" s="70"/>
      <c r="I135" s="71"/>
      <c r="J135" s="71"/>
      <c r="K135" s="34" t="s">
        <v>65</v>
      </c>
      <c r="L135" s="78">
        <v>135</v>
      </c>
      <c r="M135" s="78"/>
      <c r="N135" s="73" t="s">
        <v>374</v>
      </c>
      <c r="O135" s="80" t="s">
        <v>461</v>
      </c>
      <c r="P135" s="82">
        <v>43488.79900462963</v>
      </c>
      <c r="Q135" s="80" t="s">
        <v>603</v>
      </c>
      <c r="R135" s="80"/>
      <c r="S135" s="80"/>
      <c r="T135" s="80" t="s">
        <v>923</v>
      </c>
      <c r="U135" s="83" t="s">
        <v>1093</v>
      </c>
      <c r="V135" s="83" t="s">
        <v>1093</v>
      </c>
      <c r="W135" s="82">
        <v>43488.79900462963</v>
      </c>
      <c r="X135" s="83" t="s">
        <v>1489</v>
      </c>
      <c r="Y135" s="80"/>
      <c r="Z135" s="80"/>
      <c r="AA135" s="86" t="s">
        <v>1844</v>
      </c>
      <c r="AB135" s="80"/>
      <c r="AC135" s="80" t="b">
        <v>0</v>
      </c>
      <c r="AD135" s="80">
        <v>12</v>
      </c>
      <c r="AE135" s="86" t="s">
        <v>2052</v>
      </c>
      <c r="AF135" s="80" t="b">
        <v>0</v>
      </c>
      <c r="AG135" s="80" t="s">
        <v>2064</v>
      </c>
      <c r="AH135" s="80"/>
      <c r="AI135" s="86" t="s">
        <v>2052</v>
      </c>
      <c r="AJ135" s="80" t="b">
        <v>0</v>
      </c>
      <c r="AK135" s="80">
        <v>11</v>
      </c>
      <c r="AL135" s="86" t="s">
        <v>2052</v>
      </c>
      <c r="AM135" s="80" t="s">
        <v>2071</v>
      </c>
      <c r="AN135" s="80" t="b">
        <v>0</v>
      </c>
      <c r="AO135" s="86" t="s">
        <v>1844</v>
      </c>
      <c r="AP135" s="80" t="s">
        <v>207</v>
      </c>
      <c r="AQ135" s="80">
        <v>0</v>
      </c>
      <c r="AR135" s="80">
        <v>0</v>
      </c>
      <c r="AS135" s="80"/>
      <c r="AT135" s="80"/>
      <c r="AU135" s="80"/>
      <c r="AV135" s="80"/>
      <c r="AW135" s="80"/>
      <c r="AX135" s="80"/>
      <c r="AY135" s="80"/>
      <c r="AZ135" s="80"/>
      <c r="BA135">
        <v>1</v>
      </c>
      <c r="BB135" s="79" t="str">
        <f>REPLACE(INDEX(GroupVertices[Group],MATCH(Edges[[#This Row],[Vertex 1]],GroupVertices[Vertex],0)),1,1,"")</f>
        <v>1</v>
      </c>
      <c r="BC135" s="79" t="str">
        <f>REPLACE(INDEX(GroupVertices[Group],MATCH(Edges[[#This Row],[Vertex 2]],GroupVertices[Vertex],0)),1,1,"")</f>
        <v>1</v>
      </c>
      <c r="BD135" s="48">
        <v>0</v>
      </c>
      <c r="BE135" s="49">
        <v>0</v>
      </c>
      <c r="BF135" s="48">
        <v>0</v>
      </c>
      <c r="BG135" s="49">
        <v>0</v>
      </c>
      <c r="BH135" s="48">
        <v>0</v>
      </c>
      <c r="BI135" s="49">
        <v>0</v>
      </c>
      <c r="BJ135" s="48">
        <v>28</v>
      </c>
      <c r="BK135" s="49">
        <v>100</v>
      </c>
      <c r="BL135" s="48">
        <v>28</v>
      </c>
    </row>
    <row r="136" spans="1:64" ht="15">
      <c r="A136" s="65" t="s">
        <v>314</v>
      </c>
      <c r="B136" s="83" t="s">
        <v>1209</v>
      </c>
      <c r="C136" s="66" t="s">
        <v>3439</v>
      </c>
      <c r="D136" s="67">
        <v>3</v>
      </c>
      <c r="E136" s="68" t="s">
        <v>132</v>
      </c>
      <c r="F136" s="69">
        <v>32</v>
      </c>
      <c r="G136" s="66"/>
      <c r="H136" s="70"/>
      <c r="I136" s="71"/>
      <c r="J136" s="71"/>
      <c r="K136" s="34" t="s">
        <v>65</v>
      </c>
      <c r="L136" s="78">
        <v>136</v>
      </c>
      <c r="M136" s="78"/>
      <c r="N136" s="73" t="s">
        <v>374</v>
      </c>
      <c r="O136" s="80" t="s">
        <v>461</v>
      </c>
      <c r="P136" s="82">
        <v>43488.8034837963</v>
      </c>
      <c r="Q136" s="80" t="s">
        <v>721</v>
      </c>
      <c r="R136" s="80"/>
      <c r="S136" s="80"/>
      <c r="T136" s="80" t="s">
        <v>923</v>
      </c>
      <c r="U136" s="83" t="s">
        <v>1209</v>
      </c>
      <c r="V136" s="83" t="s">
        <v>1209</v>
      </c>
      <c r="W136" s="82">
        <v>43488.8034837963</v>
      </c>
      <c r="X136" s="83" t="s">
        <v>1607</v>
      </c>
      <c r="Y136" s="80"/>
      <c r="Z136" s="80"/>
      <c r="AA136" s="86" t="s">
        <v>1963</v>
      </c>
      <c r="AB136" s="80"/>
      <c r="AC136" s="80" t="b">
        <v>0</v>
      </c>
      <c r="AD136" s="80">
        <v>8</v>
      </c>
      <c r="AE136" s="86" t="s">
        <v>2052</v>
      </c>
      <c r="AF136" s="80" t="b">
        <v>0</v>
      </c>
      <c r="AG136" s="80" t="s">
        <v>2064</v>
      </c>
      <c r="AH136" s="80"/>
      <c r="AI136" s="86" t="s">
        <v>2052</v>
      </c>
      <c r="AJ136" s="80" t="b">
        <v>0</v>
      </c>
      <c r="AK136" s="80">
        <v>3</v>
      </c>
      <c r="AL136" s="86" t="s">
        <v>2052</v>
      </c>
      <c r="AM136" s="80" t="s">
        <v>2071</v>
      </c>
      <c r="AN136" s="80" t="b">
        <v>0</v>
      </c>
      <c r="AO136" s="86" t="s">
        <v>1963</v>
      </c>
      <c r="AP136" s="80" t="s">
        <v>207</v>
      </c>
      <c r="AQ136" s="80">
        <v>0</v>
      </c>
      <c r="AR136" s="80">
        <v>0</v>
      </c>
      <c r="AS136" s="80"/>
      <c r="AT136" s="80"/>
      <c r="AU136" s="80"/>
      <c r="AV136" s="80"/>
      <c r="AW136" s="80"/>
      <c r="AX136" s="80"/>
      <c r="AY136" s="80"/>
      <c r="AZ136" s="80"/>
      <c r="BA136">
        <v>1</v>
      </c>
      <c r="BB136" s="79" t="str">
        <f>REPLACE(INDEX(GroupVertices[Group],MATCH(Edges[[#This Row],[Vertex 1]],GroupVertices[Vertex],0)),1,1,"")</f>
        <v>4</v>
      </c>
      <c r="BC136" s="79" t="str">
        <f>REPLACE(INDEX(GroupVertices[Group],MATCH(Edges[[#This Row],[Vertex 2]],GroupVertices[Vertex],0)),1,1,"")</f>
        <v>4</v>
      </c>
      <c r="BD136" s="48">
        <v>0</v>
      </c>
      <c r="BE136" s="49">
        <v>0</v>
      </c>
      <c r="BF136" s="48">
        <v>0</v>
      </c>
      <c r="BG136" s="49">
        <v>0</v>
      </c>
      <c r="BH136" s="48">
        <v>0</v>
      </c>
      <c r="BI136" s="49">
        <v>0</v>
      </c>
      <c r="BJ136" s="48">
        <v>28</v>
      </c>
      <c r="BK136" s="49">
        <v>100</v>
      </c>
      <c r="BL136" s="48">
        <v>28</v>
      </c>
    </row>
    <row r="137" spans="1:64" ht="15">
      <c r="A137" s="65" t="s">
        <v>332</v>
      </c>
      <c r="B137" s="83" t="s">
        <v>1092</v>
      </c>
      <c r="C137" s="66" t="s">
        <v>3439</v>
      </c>
      <c r="D137" s="67">
        <v>3</v>
      </c>
      <c r="E137" s="68" t="s">
        <v>132</v>
      </c>
      <c r="F137" s="69">
        <v>32</v>
      </c>
      <c r="G137" s="66"/>
      <c r="H137" s="70"/>
      <c r="I137" s="71"/>
      <c r="J137" s="71"/>
      <c r="K137" s="34" t="s">
        <v>65</v>
      </c>
      <c r="L137" s="78">
        <v>137</v>
      </c>
      <c r="M137" s="78"/>
      <c r="N137" s="73" t="s">
        <v>273</v>
      </c>
      <c r="O137" s="80" t="s">
        <v>461</v>
      </c>
      <c r="P137" s="82">
        <v>43488.76136574074</v>
      </c>
      <c r="Q137" s="80" t="s">
        <v>602</v>
      </c>
      <c r="R137" s="80"/>
      <c r="S137" s="80"/>
      <c r="T137" s="80" t="s">
        <v>898</v>
      </c>
      <c r="U137" s="83" t="s">
        <v>1092</v>
      </c>
      <c r="V137" s="83" t="s">
        <v>1092</v>
      </c>
      <c r="W137" s="82">
        <v>43488.76136574074</v>
      </c>
      <c r="X137" s="83" t="s">
        <v>1488</v>
      </c>
      <c r="Y137" s="80"/>
      <c r="Z137" s="80"/>
      <c r="AA137" s="86" t="s">
        <v>1843</v>
      </c>
      <c r="AB137" s="80"/>
      <c r="AC137" s="80" t="b">
        <v>0</v>
      </c>
      <c r="AD137" s="80">
        <v>8</v>
      </c>
      <c r="AE137" s="86" t="s">
        <v>2052</v>
      </c>
      <c r="AF137" s="80" t="b">
        <v>0</v>
      </c>
      <c r="AG137" s="80" t="s">
        <v>2064</v>
      </c>
      <c r="AH137" s="80"/>
      <c r="AI137" s="86" t="s">
        <v>2052</v>
      </c>
      <c r="AJ137" s="80" t="b">
        <v>0</v>
      </c>
      <c r="AK137" s="80">
        <v>7</v>
      </c>
      <c r="AL137" s="86" t="s">
        <v>2052</v>
      </c>
      <c r="AM137" s="80" t="s">
        <v>2071</v>
      </c>
      <c r="AN137" s="80" t="b">
        <v>0</v>
      </c>
      <c r="AO137" s="86" t="s">
        <v>1843</v>
      </c>
      <c r="AP137" s="80" t="s">
        <v>207</v>
      </c>
      <c r="AQ137" s="80">
        <v>0</v>
      </c>
      <c r="AR137" s="80">
        <v>0</v>
      </c>
      <c r="AS137" s="80"/>
      <c r="AT137" s="80"/>
      <c r="AU137" s="80"/>
      <c r="AV137" s="80"/>
      <c r="AW137" s="80"/>
      <c r="AX137" s="80"/>
      <c r="AY137" s="80"/>
      <c r="AZ137" s="80"/>
      <c r="BA137">
        <v>1</v>
      </c>
      <c r="BB137" s="79" t="str">
        <f>REPLACE(INDEX(GroupVertices[Group],MATCH(Edges[[#This Row],[Vertex 1]],GroupVertices[Vertex],0)),1,1,"")</f>
        <v>1</v>
      </c>
      <c r="BC137" s="79" t="str">
        <f>REPLACE(INDEX(GroupVertices[Group],MATCH(Edges[[#This Row],[Vertex 2]],GroupVertices[Vertex],0)),1,1,"")</f>
        <v>1</v>
      </c>
      <c r="BD137" s="48">
        <v>0</v>
      </c>
      <c r="BE137" s="49">
        <v>0</v>
      </c>
      <c r="BF137" s="48">
        <v>0</v>
      </c>
      <c r="BG137" s="49">
        <v>0</v>
      </c>
      <c r="BH137" s="48">
        <v>0</v>
      </c>
      <c r="BI137" s="49">
        <v>0</v>
      </c>
      <c r="BJ137" s="48">
        <v>27</v>
      </c>
      <c r="BK137" s="49">
        <v>100</v>
      </c>
      <c r="BL137" s="48">
        <v>27</v>
      </c>
    </row>
    <row r="138" spans="1:64" ht="15">
      <c r="A138" s="65" t="s">
        <v>340</v>
      </c>
      <c r="B138" s="83" t="s">
        <v>1197</v>
      </c>
      <c r="C138" s="66" t="s">
        <v>3439</v>
      </c>
      <c r="D138" s="67">
        <v>3</v>
      </c>
      <c r="E138" s="68" t="s">
        <v>132</v>
      </c>
      <c r="F138" s="69">
        <v>32</v>
      </c>
      <c r="G138" s="66"/>
      <c r="H138" s="70"/>
      <c r="I138" s="71"/>
      <c r="J138" s="71"/>
      <c r="K138" s="34" t="s">
        <v>65</v>
      </c>
      <c r="L138" s="78">
        <v>138</v>
      </c>
      <c r="M138" s="78"/>
      <c r="N138" s="73" t="s">
        <v>374</v>
      </c>
      <c r="O138" s="80" t="s">
        <v>461</v>
      </c>
      <c r="P138" s="82">
        <v>43488.98211805556</v>
      </c>
      <c r="Q138" s="80" t="s">
        <v>709</v>
      </c>
      <c r="R138" s="80"/>
      <c r="S138" s="80"/>
      <c r="T138" s="80" t="s">
        <v>923</v>
      </c>
      <c r="U138" s="83" t="s">
        <v>1197</v>
      </c>
      <c r="V138" s="83" t="s">
        <v>1197</v>
      </c>
      <c r="W138" s="82">
        <v>43488.98211805556</v>
      </c>
      <c r="X138" s="83" t="s">
        <v>1595</v>
      </c>
      <c r="Y138" s="80"/>
      <c r="Z138" s="80"/>
      <c r="AA138" s="86" t="s">
        <v>1951</v>
      </c>
      <c r="AB138" s="80"/>
      <c r="AC138" s="80" t="b">
        <v>0</v>
      </c>
      <c r="AD138" s="80">
        <v>0</v>
      </c>
      <c r="AE138" s="86" t="s">
        <v>2052</v>
      </c>
      <c r="AF138" s="80" t="b">
        <v>0</v>
      </c>
      <c r="AG138" s="80" t="s">
        <v>2064</v>
      </c>
      <c r="AH138" s="80"/>
      <c r="AI138" s="86" t="s">
        <v>2052</v>
      </c>
      <c r="AJ138" s="80" t="b">
        <v>0</v>
      </c>
      <c r="AK138" s="80">
        <v>0</v>
      </c>
      <c r="AL138" s="86" t="s">
        <v>2052</v>
      </c>
      <c r="AM138" s="80" t="s">
        <v>2071</v>
      </c>
      <c r="AN138" s="80" t="b">
        <v>0</v>
      </c>
      <c r="AO138" s="86" t="s">
        <v>1951</v>
      </c>
      <c r="AP138" s="80" t="s">
        <v>207</v>
      </c>
      <c r="AQ138" s="80">
        <v>0</v>
      </c>
      <c r="AR138" s="80">
        <v>0</v>
      </c>
      <c r="AS138" s="80"/>
      <c r="AT138" s="80"/>
      <c r="AU138" s="80"/>
      <c r="AV138" s="80"/>
      <c r="AW138" s="80"/>
      <c r="AX138" s="80"/>
      <c r="AY138" s="80"/>
      <c r="AZ138" s="80"/>
      <c r="BA138">
        <v>1</v>
      </c>
      <c r="BB138" s="79" t="str">
        <f>REPLACE(INDEX(GroupVertices[Group],MATCH(Edges[[#This Row],[Vertex 1]],GroupVertices[Vertex],0)),1,1,"")</f>
        <v>12</v>
      </c>
      <c r="BC138" s="79" t="str">
        <f>REPLACE(INDEX(GroupVertices[Group],MATCH(Edges[[#This Row],[Vertex 2]],GroupVertices[Vertex],0)),1,1,"")</f>
        <v>12</v>
      </c>
      <c r="BD138" s="48">
        <v>0</v>
      </c>
      <c r="BE138" s="49">
        <v>0</v>
      </c>
      <c r="BF138" s="48">
        <v>0</v>
      </c>
      <c r="BG138" s="49">
        <v>0</v>
      </c>
      <c r="BH138" s="48">
        <v>0</v>
      </c>
      <c r="BI138" s="49">
        <v>0</v>
      </c>
      <c r="BJ138" s="48">
        <v>28</v>
      </c>
      <c r="BK138" s="49">
        <v>100</v>
      </c>
      <c r="BL138" s="48">
        <v>28</v>
      </c>
    </row>
    <row r="139" spans="1:64" ht="15">
      <c r="A139" s="65" t="s">
        <v>344</v>
      </c>
      <c r="B139" s="83" t="s">
        <v>1265</v>
      </c>
      <c r="C139" s="66" t="s">
        <v>3439</v>
      </c>
      <c r="D139" s="67">
        <v>3</v>
      </c>
      <c r="E139" s="68" t="s">
        <v>132</v>
      </c>
      <c r="F139" s="69">
        <v>32</v>
      </c>
      <c r="G139" s="66"/>
      <c r="H139" s="70"/>
      <c r="I139" s="71"/>
      <c r="J139" s="71"/>
      <c r="K139" s="34" t="s">
        <v>65</v>
      </c>
      <c r="L139" s="78">
        <v>139</v>
      </c>
      <c r="M139" s="78"/>
      <c r="N139" s="73" t="s">
        <v>374</v>
      </c>
      <c r="O139" s="80" t="s">
        <v>461</v>
      </c>
      <c r="P139" s="82">
        <v>43483.868784722225</v>
      </c>
      <c r="Q139" s="80" t="s">
        <v>777</v>
      </c>
      <c r="R139" s="80"/>
      <c r="S139" s="80"/>
      <c r="T139" s="80" t="s">
        <v>923</v>
      </c>
      <c r="U139" s="83" t="s">
        <v>1265</v>
      </c>
      <c r="V139" s="83" t="s">
        <v>1265</v>
      </c>
      <c r="W139" s="82">
        <v>43483.868784722225</v>
      </c>
      <c r="X139" s="83" t="s">
        <v>1663</v>
      </c>
      <c r="Y139" s="80"/>
      <c r="Z139" s="80"/>
      <c r="AA139" s="86" t="s">
        <v>2019</v>
      </c>
      <c r="AB139" s="80"/>
      <c r="AC139" s="80" t="b">
        <v>0</v>
      </c>
      <c r="AD139" s="80">
        <v>5</v>
      </c>
      <c r="AE139" s="86" t="s">
        <v>2052</v>
      </c>
      <c r="AF139" s="80" t="b">
        <v>0</v>
      </c>
      <c r="AG139" s="80" t="s">
        <v>2064</v>
      </c>
      <c r="AH139" s="80"/>
      <c r="AI139" s="86" t="s">
        <v>2052</v>
      </c>
      <c r="AJ139" s="80" t="b">
        <v>0</v>
      </c>
      <c r="AK139" s="80">
        <v>3</v>
      </c>
      <c r="AL139" s="86" t="s">
        <v>2052</v>
      </c>
      <c r="AM139" s="80" t="s">
        <v>2071</v>
      </c>
      <c r="AN139" s="80" t="b">
        <v>0</v>
      </c>
      <c r="AO139" s="86" t="s">
        <v>2019</v>
      </c>
      <c r="AP139" s="80" t="s">
        <v>207</v>
      </c>
      <c r="AQ139" s="80">
        <v>0</v>
      </c>
      <c r="AR139" s="80">
        <v>0</v>
      </c>
      <c r="AS139" s="80"/>
      <c r="AT139" s="80"/>
      <c r="AU139" s="80"/>
      <c r="AV139" s="80"/>
      <c r="AW139" s="80"/>
      <c r="AX139" s="80"/>
      <c r="AY139" s="80"/>
      <c r="AZ139" s="80"/>
      <c r="BA139">
        <v>1</v>
      </c>
      <c r="BB139" s="79" t="str">
        <f>REPLACE(INDEX(GroupVertices[Group],MATCH(Edges[[#This Row],[Vertex 1]],GroupVertices[Vertex],0)),1,1,"")</f>
        <v>7</v>
      </c>
      <c r="BC139" s="79" t="str">
        <f>REPLACE(INDEX(GroupVertices[Group],MATCH(Edges[[#This Row],[Vertex 2]],GroupVertices[Vertex],0)),1,1,"")</f>
        <v>7</v>
      </c>
      <c r="BD139" s="48">
        <v>0</v>
      </c>
      <c r="BE139" s="49">
        <v>0</v>
      </c>
      <c r="BF139" s="48">
        <v>0</v>
      </c>
      <c r="BG139" s="49">
        <v>0</v>
      </c>
      <c r="BH139" s="48">
        <v>0</v>
      </c>
      <c r="BI139" s="49">
        <v>0</v>
      </c>
      <c r="BJ139" s="48">
        <v>28</v>
      </c>
      <c r="BK139" s="49">
        <v>100</v>
      </c>
      <c r="BL139" s="48">
        <v>28</v>
      </c>
    </row>
    <row r="140" spans="1:64" ht="15">
      <c r="A140" s="65" t="s">
        <v>269</v>
      </c>
      <c r="B140" s="83" t="s">
        <v>983</v>
      </c>
      <c r="C140" s="66" t="s">
        <v>3440</v>
      </c>
      <c r="D140" s="67">
        <v>3</v>
      </c>
      <c r="E140" s="68" t="s">
        <v>136</v>
      </c>
      <c r="F140" s="69">
        <v>6</v>
      </c>
      <c r="G140" s="66"/>
      <c r="H140" s="70"/>
      <c r="I140" s="71"/>
      <c r="J140" s="71"/>
      <c r="K140" s="34" t="s">
        <v>65</v>
      </c>
      <c r="L140" s="78">
        <v>140</v>
      </c>
      <c r="M140" s="78"/>
      <c r="N140" s="73" t="s">
        <v>269</v>
      </c>
      <c r="O140" s="80" t="s">
        <v>207</v>
      </c>
      <c r="P140" s="82">
        <v>43489.33351851852</v>
      </c>
      <c r="Q140" s="80" t="s">
        <v>486</v>
      </c>
      <c r="R140" s="80"/>
      <c r="S140" s="80"/>
      <c r="T140" s="80" t="s">
        <v>900</v>
      </c>
      <c r="U140" s="83" t="s">
        <v>983</v>
      </c>
      <c r="V140" s="83" t="s">
        <v>983</v>
      </c>
      <c r="W140" s="82">
        <v>43489.33351851852</v>
      </c>
      <c r="X140" s="83" t="s">
        <v>1367</v>
      </c>
      <c r="Y140" s="80"/>
      <c r="Z140" s="80"/>
      <c r="AA140" s="86" t="s">
        <v>1717</v>
      </c>
      <c r="AB140" s="80"/>
      <c r="AC140" s="80" t="b">
        <v>0</v>
      </c>
      <c r="AD140" s="80">
        <v>7</v>
      </c>
      <c r="AE140" s="86" t="s">
        <v>2052</v>
      </c>
      <c r="AF140" s="80" t="b">
        <v>0</v>
      </c>
      <c r="AG140" s="80" t="s">
        <v>2066</v>
      </c>
      <c r="AH140" s="80"/>
      <c r="AI140" s="86" t="s">
        <v>2052</v>
      </c>
      <c r="AJ140" s="80" t="b">
        <v>0</v>
      </c>
      <c r="AK140" s="80">
        <v>0</v>
      </c>
      <c r="AL140" s="86" t="s">
        <v>2052</v>
      </c>
      <c r="AM140" s="80" t="s">
        <v>2072</v>
      </c>
      <c r="AN140" s="80" t="b">
        <v>0</v>
      </c>
      <c r="AO140" s="86" t="s">
        <v>1717</v>
      </c>
      <c r="AP140" s="80" t="s">
        <v>207</v>
      </c>
      <c r="AQ140" s="80">
        <v>0</v>
      </c>
      <c r="AR140" s="80">
        <v>0</v>
      </c>
      <c r="AS140" s="80"/>
      <c r="AT140" s="80"/>
      <c r="AU140" s="80"/>
      <c r="AV140" s="80"/>
      <c r="AW140" s="80"/>
      <c r="AX140" s="80"/>
      <c r="AY140" s="80"/>
      <c r="AZ140" s="80"/>
      <c r="BA140">
        <v>2</v>
      </c>
      <c r="BB140" s="79" t="str">
        <f>REPLACE(INDEX(GroupVertices[Group],MATCH(Edges[[#This Row],[Vertex 1]],GroupVertices[Vertex],0)),1,1,"")</f>
        <v>22</v>
      </c>
      <c r="BC140" s="79" t="str">
        <f>REPLACE(INDEX(GroupVertices[Group],MATCH(Edges[[#This Row],[Vertex 2]],GroupVertices[Vertex],0)),1,1,"")</f>
        <v>22</v>
      </c>
      <c r="BD140" s="48">
        <v>2</v>
      </c>
      <c r="BE140" s="49">
        <v>7.6923076923076925</v>
      </c>
      <c r="BF140" s="48">
        <v>0</v>
      </c>
      <c r="BG140" s="49">
        <v>0</v>
      </c>
      <c r="BH140" s="48">
        <v>0</v>
      </c>
      <c r="BI140" s="49">
        <v>0</v>
      </c>
      <c r="BJ140" s="48">
        <v>24</v>
      </c>
      <c r="BK140" s="49">
        <v>92.3076923076923</v>
      </c>
      <c r="BL140" s="48">
        <v>26</v>
      </c>
    </row>
    <row r="141" spans="1:64" ht="15">
      <c r="A141" s="65" t="s">
        <v>273</v>
      </c>
      <c r="B141" s="83" t="s">
        <v>983</v>
      </c>
      <c r="C141" s="66" t="s">
        <v>3439</v>
      </c>
      <c r="D141" s="67">
        <v>3</v>
      </c>
      <c r="E141" s="68" t="s">
        <v>132</v>
      </c>
      <c r="F141" s="69">
        <v>32</v>
      </c>
      <c r="G141" s="66"/>
      <c r="H141" s="70"/>
      <c r="I141" s="71"/>
      <c r="J141" s="71"/>
      <c r="K141" s="34" t="s">
        <v>65</v>
      </c>
      <c r="L141" s="78">
        <v>141</v>
      </c>
      <c r="M141" s="78"/>
      <c r="N141" s="73" t="s">
        <v>404</v>
      </c>
      <c r="O141" s="80" t="s">
        <v>461</v>
      </c>
      <c r="P141" s="82">
        <v>43488.91738425926</v>
      </c>
      <c r="Q141" s="80" t="s">
        <v>489</v>
      </c>
      <c r="R141" s="83" t="s">
        <v>826</v>
      </c>
      <c r="S141" s="80" t="s">
        <v>850</v>
      </c>
      <c r="T141" s="80" t="s">
        <v>900</v>
      </c>
      <c r="U141" s="83" t="s">
        <v>983</v>
      </c>
      <c r="V141" s="83" t="s">
        <v>983</v>
      </c>
      <c r="W141" s="82">
        <v>43488.91738425926</v>
      </c>
      <c r="X141" s="83" t="s">
        <v>1370</v>
      </c>
      <c r="Y141" s="80"/>
      <c r="Z141" s="80"/>
      <c r="AA141" s="86" t="s">
        <v>1720</v>
      </c>
      <c r="AB141" s="80"/>
      <c r="AC141" s="80" t="b">
        <v>0</v>
      </c>
      <c r="AD141" s="80">
        <v>20</v>
      </c>
      <c r="AE141" s="86" t="s">
        <v>2052</v>
      </c>
      <c r="AF141" s="80" t="b">
        <v>0</v>
      </c>
      <c r="AG141" s="80" t="s">
        <v>2064</v>
      </c>
      <c r="AH141" s="80"/>
      <c r="AI141" s="86" t="s">
        <v>2052</v>
      </c>
      <c r="AJ141" s="80" t="b">
        <v>0</v>
      </c>
      <c r="AK141" s="80">
        <v>26</v>
      </c>
      <c r="AL141" s="86" t="s">
        <v>2052</v>
      </c>
      <c r="AM141" s="80" t="s">
        <v>2075</v>
      </c>
      <c r="AN141" s="80" t="b">
        <v>0</v>
      </c>
      <c r="AO141" s="86" t="s">
        <v>1720</v>
      </c>
      <c r="AP141" s="80" t="s">
        <v>207</v>
      </c>
      <c r="AQ141" s="80">
        <v>0</v>
      </c>
      <c r="AR141" s="80">
        <v>0</v>
      </c>
      <c r="AS141" s="80"/>
      <c r="AT141" s="80"/>
      <c r="AU141" s="80"/>
      <c r="AV141" s="80"/>
      <c r="AW141" s="80"/>
      <c r="AX141" s="80"/>
      <c r="AY141" s="80"/>
      <c r="AZ141" s="80"/>
      <c r="BA141">
        <v>1</v>
      </c>
      <c r="BB141" s="79" t="str">
        <f>REPLACE(INDEX(GroupVertices[Group],MATCH(Edges[[#This Row],[Vertex 1]],GroupVertices[Vertex],0)),1,1,"")</f>
        <v>22</v>
      </c>
      <c r="BC141" s="79" t="str">
        <f>REPLACE(INDEX(GroupVertices[Group],MATCH(Edges[[#This Row],[Vertex 2]],GroupVertices[Vertex],0)),1,1,"")</f>
        <v>22</v>
      </c>
      <c r="BD141" s="48">
        <v>2</v>
      </c>
      <c r="BE141" s="49">
        <v>8.333333333333334</v>
      </c>
      <c r="BF141" s="48">
        <v>0</v>
      </c>
      <c r="BG141" s="49">
        <v>0</v>
      </c>
      <c r="BH141" s="48">
        <v>0</v>
      </c>
      <c r="BI141" s="49">
        <v>0</v>
      </c>
      <c r="BJ141" s="48">
        <v>22</v>
      </c>
      <c r="BK141" s="49">
        <v>91.66666666666667</v>
      </c>
      <c r="BL141" s="48">
        <v>24</v>
      </c>
    </row>
    <row r="142" spans="1:64" ht="15">
      <c r="A142" s="65" t="s">
        <v>351</v>
      </c>
      <c r="B142" s="83" t="s">
        <v>983</v>
      </c>
      <c r="C142" s="66" t="s">
        <v>3439</v>
      </c>
      <c r="D142" s="67">
        <v>3</v>
      </c>
      <c r="E142" s="68" t="s">
        <v>132</v>
      </c>
      <c r="F142" s="69">
        <v>32</v>
      </c>
      <c r="G142" s="66"/>
      <c r="H142" s="70"/>
      <c r="I142" s="71"/>
      <c r="J142" s="71"/>
      <c r="K142" s="34" t="s">
        <v>65</v>
      </c>
      <c r="L142" s="78">
        <v>142</v>
      </c>
      <c r="M142" s="78"/>
      <c r="N142" s="73" t="s">
        <v>351</v>
      </c>
      <c r="O142" s="80" t="s">
        <v>207</v>
      </c>
      <c r="P142" s="82">
        <v>43488.92525462963</v>
      </c>
      <c r="Q142" s="80" t="s">
        <v>568</v>
      </c>
      <c r="R142" s="83" t="s">
        <v>826</v>
      </c>
      <c r="S142" s="80" t="s">
        <v>850</v>
      </c>
      <c r="T142" s="80" t="s">
        <v>900</v>
      </c>
      <c r="U142" s="83" t="s">
        <v>983</v>
      </c>
      <c r="V142" s="83" t="s">
        <v>983</v>
      </c>
      <c r="W142" s="82">
        <v>43488.92525462963</v>
      </c>
      <c r="X142" s="83" t="s">
        <v>1454</v>
      </c>
      <c r="Y142" s="80"/>
      <c r="Z142" s="80"/>
      <c r="AA142" s="86" t="s">
        <v>1809</v>
      </c>
      <c r="AB142" s="80"/>
      <c r="AC142" s="80" t="b">
        <v>0</v>
      </c>
      <c r="AD142" s="80">
        <v>0</v>
      </c>
      <c r="AE142" s="86" t="s">
        <v>2052</v>
      </c>
      <c r="AF142" s="80" t="b">
        <v>0</v>
      </c>
      <c r="AG142" s="80" t="s">
        <v>2066</v>
      </c>
      <c r="AH142" s="80"/>
      <c r="AI142" s="86" t="s">
        <v>2052</v>
      </c>
      <c r="AJ142" s="80" t="b">
        <v>0</v>
      </c>
      <c r="AK142" s="80">
        <v>1</v>
      </c>
      <c r="AL142" s="86" t="s">
        <v>2052</v>
      </c>
      <c r="AM142" s="80" t="s">
        <v>2072</v>
      </c>
      <c r="AN142" s="80" t="b">
        <v>0</v>
      </c>
      <c r="AO142" s="86" t="s">
        <v>1809</v>
      </c>
      <c r="AP142" s="80" t="s">
        <v>207</v>
      </c>
      <c r="AQ142" s="80">
        <v>0</v>
      </c>
      <c r="AR142" s="80">
        <v>0</v>
      </c>
      <c r="AS142" s="80"/>
      <c r="AT142" s="80"/>
      <c r="AU142" s="80"/>
      <c r="AV142" s="80"/>
      <c r="AW142" s="80"/>
      <c r="AX142" s="80"/>
      <c r="AY142" s="80"/>
      <c r="AZ142" s="80"/>
      <c r="BA142">
        <v>1</v>
      </c>
      <c r="BB142" s="79" t="str">
        <f>REPLACE(INDEX(GroupVertices[Group],MATCH(Edges[[#This Row],[Vertex 1]],GroupVertices[Vertex],0)),1,1,"")</f>
        <v>22</v>
      </c>
      <c r="BC142" s="79" t="str">
        <f>REPLACE(INDEX(GroupVertices[Group],MATCH(Edges[[#This Row],[Vertex 2]],GroupVertices[Vertex],0)),1,1,"")</f>
        <v>22</v>
      </c>
      <c r="BD142" s="48">
        <v>2</v>
      </c>
      <c r="BE142" s="49">
        <v>8.333333333333334</v>
      </c>
      <c r="BF142" s="48">
        <v>0</v>
      </c>
      <c r="BG142" s="49">
        <v>0</v>
      </c>
      <c r="BH142" s="48">
        <v>0</v>
      </c>
      <c r="BI142" s="49">
        <v>0</v>
      </c>
      <c r="BJ142" s="48">
        <v>22</v>
      </c>
      <c r="BK142" s="49">
        <v>91.66666666666667</v>
      </c>
      <c r="BL142" s="48">
        <v>24</v>
      </c>
    </row>
    <row r="143" spans="1:64" ht="15">
      <c r="A143" s="65" t="s">
        <v>269</v>
      </c>
      <c r="B143" s="83" t="s">
        <v>983</v>
      </c>
      <c r="C143" s="66" t="s">
        <v>3440</v>
      </c>
      <c r="D143" s="67">
        <v>3</v>
      </c>
      <c r="E143" s="68" t="s">
        <v>136</v>
      </c>
      <c r="F143" s="69">
        <v>6</v>
      </c>
      <c r="G143" s="66"/>
      <c r="H143" s="70"/>
      <c r="I143" s="71"/>
      <c r="J143" s="71"/>
      <c r="K143" s="34" t="s">
        <v>65</v>
      </c>
      <c r="L143" s="78">
        <v>143</v>
      </c>
      <c r="M143" s="78"/>
      <c r="N143" s="73" t="s">
        <v>269</v>
      </c>
      <c r="O143" s="80" t="s">
        <v>207</v>
      </c>
      <c r="P143" s="82">
        <v>43489.33347222222</v>
      </c>
      <c r="Q143" s="80" t="s">
        <v>485</v>
      </c>
      <c r="R143" s="83" t="s">
        <v>826</v>
      </c>
      <c r="S143" s="80" t="s">
        <v>850</v>
      </c>
      <c r="T143" s="80" t="s">
        <v>900</v>
      </c>
      <c r="U143" s="83" t="s">
        <v>983</v>
      </c>
      <c r="V143" s="83" t="s">
        <v>983</v>
      </c>
      <c r="W143" s="82">
        <v>43489.33347222222</v>
      </c>
      <c r="X143" s="83" t="s">
        <v>1366</v>
      </c>
      <c r="Y143" s="80"/>
      <c r="Z143" s="80"/>
      <c r="AA143" s="86" t="s">
        <v>1716</v>
      </c>
      <c r="AB143" s="80"/>
      <c r="AC143" s="80" t="b">
        <v>0</v>
      </c>
      <c r="AD143" s="80">
        <v>5</v>
      </c>
      <c r="AE143" s="86" t="s">
        <v>2052</v>
      </c>
      <c r="AF143" s="80" t="b">
        <v>0</v>
      </c>
      <c r="AG143" s="80" t="s">
        <v>2066</v>
      </c>
      <c r="AH143" s="80"/>
      <c r="AI143" s="86" t="s">
        <v>2052</v>
      </c>
      <c r="AJ143" s="80" t="b">
        <v>0</v>
      </c>
      <c r="AK143" s="80">
        <v>0</v>
      </c>
      <c r="AL143" s="86" t="s">
        <v>2052</v>
      </c>
      <c r="AM143" s="80" t="s">
        <v>2072</v>
      </c>
      <c r="AN143" s="80" t="b">
        <v>0</v>
      </c>
      <c r="AO143" s="86" t="s">
        <v>1716</v>
      </c>
      <c r="AP143" s="80" t="s">
        <v>207</v>
      </c>
      <c r="AQ143" s="80">
        <v>0</v>
      </c>
      <c r="AR143" s="80">
        <v>0</v>
      </c>
      <c r="AS143" s="80"/>
      <c r="AT143" s="80"/>
      <c r="AU143" s="80"/>
      <c r="AV143" s="80"/>
      <c r="AW143" s="80"/>
      <c r="AX143" s="80"/>
      <c r="AY143" s="80"/>
      <c r="AZ143" s="80"/>
      <c r="BA143">
        <v>2</v>
      </c>
      <c r="BB143" s="79" t="str">
        <f>REPLACE(INDEX(GroupVertices[Group],MATCH(Edges[[#This Row],[Vertex 1]],GroupVertices[Vertex],0)),1,1,"")</f>
        <v>22</v>
      </c>
      <c r="BC143" s="79" t="str">
        <f>REPLACE(INDEX(GroupVertices[Group],MATCH(Edges[[#This Row],[Vertex 2]],GroupVertices[Vertex],0)),1,1,"")</f>
        <v>22</v>
      </c>
      <c r="BD143" s="48">
        <v>2</v>
      </c>
      <c r="BE143" s="49">
        <v>8.333333333333334</v>
      </c>
      <c r="BF143" s="48">
        <v>0</v>
      </c>
      <c r="BG143" s="49">
        <v>0</v>
      </c>
      <c r="BH143" s="48">
        <v>0</v>
      </c>
      <c r="BI143" s="49">
        <v>0</v>
      </c>
      <c r="BJ143" s="48">
        <v>22</v>
      </c>
      <c r="BK143" s="49">
        <v>91.66666666666667</v>
      </c>
      <c r="BL143" s="48">
        <v>24</v>
      </c>
    </row>
    <row r="144" spans="1:64" ht="15">
      <c r="A144" s="65" t="s">
        <v>301</v>
      </c>
      <c r="B144" s="83" t="s">
        <v>1110</v>
      </c>
      <c r="C144" s="66" t="s">
        <v>3439</v>
      </c>
      <c r="D144" s="67">
        <v>3</v>
      </c>
      <c r="E144" s="68" t="s">
        <v>132</v>
      </c>
      <c r="F144" s="69">
        <v>32</v>
      </c>
      <c r="G144" s="66"/>
      <c r="H144" s="70"/>
      <c r="I144" s="71"/>
      <c r="J144" s="71"/>
      <c r="K144" s="34" t="s">
        <v>65</v>
      </c>
      <c r="L144" s="78">
        <v>144</v>
      </c>
      <c r="M144" s="78"/>
      <c r="N144" s="73" t="s">
        <v>273</v>
      </c>
      <c r="O144" s="80" t="s">
        <v>461</v>
      </c>
      <c r="P144" s="82">
        <v>43488.91908564815</v>
      </c>
      <c r="Q144" s="80" t="s">
        <v>620</v>
      </c>
      <c r="R144" s="80"/>
      <c r="S144" s="80"/>
      <c r="T144" s="80" t="s">
        <v>880</v>
      </c>
      <c r="U144" s="83" t="s">
        <v>1110</v>
      </c>
      <c r="V144" s="83" t="s">
        <v>1110</v>
      </c>
      <c r="W144" s="82">
        <v>43488.91908564815</v>
      </c>
      <c r="X144" s="83" t="s">
        <v>1506</v>
      </c>
      <c r="Y144" s="80"/>
      <c r="Z144" s="80"/>
      <c r="AA144" s="86" t="s">
        <v>1862</v>
      </c>
      <c r="AB144" s="80"/>
      <c r="AC144" s="80" t="b">
        <v>0</v>
      </c>
      <c r="AD144" s="80">
        <v>0</v>
      </c>
      <c r="AE144" s="86" t="s">
        <v>2052</v>
      </c>
      <c r="AF144" s="80" t="b">
        <v>0</v>
      </c>
      <c r="AG144" s="80" t="s">
        <v>2064</v>
      </c>
      <c r="AH144" s="80"/>
      <c r="AI144" s="86" t="s">
        <v>2052</v>
      </c>
      <c r="AJ144" s="80" t="b">
        <v>0</v>
      </c>
      <c r="AK144" s="80">
        <v>0</v>
      </c>
      <c r="AL144" s="86" t="s">
        <v>2052</v>
      </c>
      <c r="AM144" s="80" t="s">
        <v>2071</v>
      </c>
      <c r="AN144" s="80" t="b">
        <v>0</v>
      </c>
      <c r="AO144" s="86" t="s">
        <v>1862</v>
      </c>
      <c r="AP144" s="80" t="s">
        <v>207</v>
      </c>
      <c r="AQ144" s="80">
        <v>0</v>
      </c>
      <c r="AR144" s="80">
        <v>0</v>
      </c>
      <c r="AS144" s="80"/>
      <c r="AT144" s="80"/>
      <c r="AU144" s="80"/>
      <c r="AV144" s="80"/>
      <c r="AW144" s="80"/>
      <c r="AX144" s="80"/>
      <c r="AY144" s="80"/>
      <c r="AZ144" s="80"/>
      <c r="BA144">
        <v>1</v>
      </c>
      <c r="BB144" s="79" t="str">
        <f>REPLACE(INDEX(GroupVertices[Group],MATCH(Edges[[#This Row],[Vertex 1]],GroupVertices[Vertex],0)),1,1,"")</f>
        <v>11</v>
      </c>
      <c r="BC144" s="79" t="str">
        <f>REPLACE(INDEX(GroupVertices[Group],MATCH(Edges[[#This Row],[Vertex 2]],GroupVertices[Vertex],0)),1,1,"")</f>
        <v>11</v>
      </c>
      <c r="BD144" s="48">
        <v>0</v>
      </c>
      <c r="BE144" s="49">
        <v>0</v>
      </c>
      <c r="BF144" s="48">
        <v>0</v>
      </c>
      <c r="BG144" s="49">
        <v>0</v>
      </c>
      <c r="BH144" s="48">
        <v>0</v>
      </c>
      <c r="BI144" s="49">
        <v>0</v>
      </c>
      <c r="BJ144" s="48">
        <v>29</v>
      </c>
      <c r="BK144" s="49">
        <v>100</v>
      </c>
      <c r="BL144" s="48">
        <v>29</v>
      </c>
    </row>
    <row r="145" spans="1:64" ht="15">
      <c r="A145" s="65" t="s">
        <v>298</v>
      </c>
      <c r="B145" s="83" t="s">
        <v>1145</v>
      </c>
      <c r="C145" s="66" t="s">
        <v>3439</v>
      </c>
      <c r="D145" s="67">
        <v>3</v>
      </c>
      <c r="E145" s="68" t="s">
        <v>132</v>
      </c>
      <c r="F145" s="69">
        <v>32</v>
      </c>
      <c r="G145" s="66"/>
      <c r="H145" s="70"/>
      <c r="I145" s="71"/>
      <c r="J145" s="71"/>
      <c r="K145" s="34" t="s">
        <v>65</v>
      </c>
      <c r="L145" s="78">
        <v>145</v>
      </c>
      <c r="M145" s="78"/>
      <c r="N145" s="73" t="s">
        <v>374</v>
      </c>
      <c r="O145" s="80" t="s">
        <v>461</v>
      </c>
      <c r="P145" s="82">
        <v>43483.87918981481</v>
      </c>
      <c r="Q145" s="80" t="s">
        <v>655</v>
      </c>
      <c r="R145" s="80"/>
      <c r="S145" s="80"/>
      <c r="T145" s="80" t="s">
        <v>923</v>
      </c>
      <c r="U145" s="83" t="s">
        <v>1145</v>
      </c>
      <c r="V145" s="83" t="s">
        <v>1145</v>
      </c>
      <c r="W145" s="82">
        <v>43483.87918981481</v>
      </c>
      <c r="X145" s="83" t="s">
        <v>1541</v>
      </c>
      <c r="Y145" s="80"/>
      <c r="Z145" s="80"/>
      <c r="AA145" s="86" t="s">
        <v>1897</v>
      </c>
      <c r="AB145" s="80"/>
      <c r="AC145" s="80" t="b">
        <v>0</v>
      </c>
      <c r="AD145" s="80">
        <v>10</v>
      </c>
      <c r="AE145" s="86" t="s">
        <v>2052</v>
      </c>
      <c r="AF145" s="80" t="b">
        <v>0</v>
      </c>
      <c r="AG145" s="80" t="s">
        <v>2064</v>
      </c>
      <c r="AH145" s="80"/>
      <c r="AI145" s="86" t="s">
        <v>2052</v>
      </c>
      <c r="AJ145" s="80" t="b">
        <v>0</v>
      </c>
      <c r="AK145" s="80">
        <v>3</v>
      </c>
      <c r="AL145" s="86" t="s">
        <v>2052</v>
      </c>
      <c r="AM145" s="80" t="s">
        <v>2071</v>
      </c>
      <c r="AN145" s="80" t="b">
        <v>0</v>
      </c>
      <c r="AO145" s="86" t="s">
        <v>1897</v>
      </c>
      <c r="AP145" s="80" t="s">
        <v>207</v>
      </c>
      <c r="AQ145" s="80">
        <v>0</v>
      </c>
      <c r="AR145" s="80">
        <v>0</v>
      </c>
      <c r="AS145" s="80"/>
      <c r="AT145" s="80"/>
      <c r="AU145" s="80"/>
      <c r="AV145" s="80"/>
      <c r="AW145" s="80"/>
      <c r="AX145" s="80"/>
      <c r="AY145" s="80"/>
      <c r="AZ145" s="80"/>
      <c r="BA145">
        <v>1</v>
      </c>
      <c r="BB145" s="79" t="str">
        <f>REPLACE(INDEX(GroupVertices[Group],MATCH(Edges[[#This Row],[Vertex 1]],GroupVertices[Vertex],0)),1,1,"")</f>
        <v>8</v>
      </c>
      <c r="BC145" s="79" t="str">
        <f>REPLACE(INDEX(GroupVertices[Group],MATCH(Edges[[#This Row],[Vertex 2]],GroupVertices[Vertex],0)),1,1,"")</f>
        <v>8</v>
      </c>
      <c r="BD145" s="48">
        <v>0</v>
      </c>
      <c r="BE145" s="49">
        <v>0</v>
      </c>
      <c r="BF145" s="48">
        <v>0</v>
      </c>
      <c r="BG145" s="49">
        <v>0</v>
      </c>
      <c r="BH145" s="48">
        <v>0</v>
      </c>
      <c r="BI145" s="49">
        <v>0</v>
      </c>
      <c r="BJ145" s="48">
        <v>28</v>
      </c>
      <c r="BK145" s="49">
        <v>100</v>
      </c>
      <c r="BL145" s="48">
        <v>28</v>
      </c>
    </row>
    <row r="146" spans="1:64" ht="15">
      <c r="A146" s="65" t="s">
        <v>355</v>
      </c>
      <c r="B146" s="83" t="s">
        <v>1274</v>
      </c>
      <c r="C146" s="66" t="s">
        <v>3439</v>
      </c>
      <c r="D146" s="67">
        <v>3</v>
      </c>
      <c r="E146" s="68" t="s">
        <v>132</v>
      </c>
      <c r="F146" s="69">
        <v>32</v>
      </c>
      <c r="G146" s="66"/>
      <c r="H146" s="70"/>
      <c r="I146" s="71"/>
      <c r="J146" s="71"/>
      <c r="K146" s="34" t="s">
        <v>65</v>
      </c>
      <c r="L146" s="78">
        <v>146</v>
      </c>
      <c r="M146" s="78"/>
      <c r="N146" s="73" t="s">
        <v>374</v>
      </c>
      <c r="O146" s="80" t="s">
        <v>461</v>
      </c>
      <c r="P146" s="82">
        <v>43483.96262731482</v>
      </c>
      <c r="Q146" s="80" t="s">
        <v>786</v>
      </c>
      <c r="R146" s="80"/>
      <c r="S146" s="80"/>
      <c r="T146" s="80" t="s">
        <v>948</v>
      </c>
      <c r="U146" s="83" t="s">
        <v>1274</v>
      </c>
      <c r="V146" s="83" t="s">
        <v>1274</v>
      </c>
      <c r="W146" s="82">
        <v>43483.96262731482</v>
      </c>
      <c r="X146" s="83" t="s">
        <v>1672</v>
      </c>
      <c r="Y146" s="80"/>
      <c r="Z146" s="80"/>
      <c r="AA146" s="86" t="s">
        <v>2028</v>
      </c>
      <c r="AB146" s="80"/>
      <c r="AC146" s="80" t="b">
        <v>0</v>
      </c>
      <c r="AD146" s="80">
        <v>4</v>
      </c>
      <c r="AE146" s="86" t="s">
        <v>2052</v>
      </c>
      <c r="AF146" s="80" t="b">
        <v>0</v>
      </c>
      <c r="AG146" s="80" t="s">
        <v>2064</v>
      </c>
      <c r="AH146" s="80"/>
      <c r="AI146" s="86" t="s">
        <v>2052</v>
      </c>
      <c r="AJ146" s="80" t="b">
        <v>0</v>
      </c>
      <c r="AK146" s="80">
        <v>0</v>
      </c>
      <c r="AL146" s="86" t="s">
        <v>2052</v>
      </c>
      <c r="AM146" s="80" t="s">
        <v>2071</v>
      </c>
      <c r="AN146" s="80" t="b">
        <v>0</v>
      </c>
      <c r="AO146" s="86" t="s">
        <v>2028</v>
      </c>
      <c r="AP146" s="80" t="s">
        <v>207</v>
      </c>
      <c r="AQ146" s="80">
        <v>0</v>
      </c>
      <c r="AR146" s="80">
        <v>0</v>
      </c>
      <c r="AS146" s="80"/>
      <c r="AT146" s="80"/>
      <c r="AU146" s="80"/>
      <c r="AV146" s="80"/>
      <c r="AW146" s="80"/>
      <c r="AX146" s="80"/>
      <c r="AY146" s="80"/>
      <c r="AZ146" s="80"/>
      <c r="BA146">
        <v>1</v>
      </c>
      <c r="BB146" s="79" t="str">
        <f>REPLACE(INDEX(GroupVertices[Group],MATCH(Edges[[#This Row],[Vertex 1]],GroupVertices[Vertex],0)),1,1,"")</f>
        <v>5</v>
      </c>
      <c r="BC146" s="79" t="str">
        <f>REPLACE(INDEX(GroupVertices[Group],MATCH(Edges[[#This Row],[Vertex 2]],GroupVertices[Vertex],0)),1,1,"")</f>
        <v>5</v>
      </c>
      <c r="BD146" s="48">
        <v>0</v>
      </c>
      <c r="BE146" s="49">
        <v>0</v>
      </c>
      <c r="BF146" s="48">
        <v>0</v>
      </c>
      <c r="BG146" s="49">
        <v>0</v>
      </c>
      <c r="BH146" s="48">
        <v>0</v>
      </c>
      <c r="BI146" s="49">
        <v>0</v>
      </c>
      <c r="BJ146" s="48">
        <v>30</v>
      </c>
      <c r="BK146" s="49">
        <v>100</v>
      </c>
      <c r="BL146" s="48">
        <v>30</v>
      </c>
    </row>
    <row r="147" spans="1:64" ht="15">
      <c r="A147" s="65" t="s">
        <v>342</v>
      </c>
      <c r="B147" s="83" t="s">
        <v>1051</v>
      </c>
      <c r="C147" s="66" t="s">
        <v>3439</v>
      </c>
      <c r="D147" s="67">
        <v>3</v>
      </c>
      <c r="E147" s="68" t="s">
        <v>132</v>
      </c>
      <c r="F147" s="69">
        <v>32</v>
      </c>
      <c r="G147" s="66"/>
      <c r="H147" s="70"/>
      <c r="I147" s="71"/>
      <c r="J147" s="71"/>
      <c r="K147" s="34" t="s">
        <v>65</v>
      </c>
      <c r="L147" s="78">
        <v>147</v>
      </c>
      <c r="M147" s="78"/>
      <c r="N147" s="73" t="s">
        <v>454</v>
      </c>
      <c r="O147" s="80" t="s">
        <v>461</v>
      </c>
      <c r="P147" s="82">
        <v>43489.08037037037</v>
      </c>
      <c r="Q147" s="80" t="s">
        <v>558</v>
      </c>
      <c r="R147" s="80"/>
      <c r="S147" s="80"/>
      <c r="T147" s="80"/>
      <c r="U147" s="83" t="s">
        <v>1051</v>
      </c>
      <c r="V147" s="83" t="s">
        <v>1051</v>
      </c>
      <c r="W147" s="82">
        <v>43489.08037037037</v>
      </c>
      <c r="X147" s="83" t="s">
        <v>1439</v>
      </c>
      <c r="Y147" s="80"/>
      <c r="Z147" s="80"/>
      <c r="AA147" s="86" t="s">
        <v>1794</v>
      </c>
      <c r="AB147" s="80"/>
      <c r="AC147" s="80" t="b">
        <v>0</v>
      </c>
      <c r="AD147" s="80">
        <v>0</v>
      </c>
      <c r="AE147" s="86" t="s">
        <v>2052</v>
      </c>
      <c r="AF147" s="80" t="b">
        <v>0</v>
      </c>
      <c r="AG147" s="80" t="s">
        <v>2064</v>
      </c>
      <c r="AH147" s="80"/>
      <c r="AI147" s="86" t="s">
        <v>2052</v>
      </c>
      <c r="AJ147" s="80" t="b">
        <v>0</v>
      </c>
      <c r="AK147" s="80">
        <v>0</v>
      </c>
      <c r="AL147" s="86" t="s">
        <v>2052</v>
      </c>
      <c r="AM147" s="80" t="s">
        <v>2071</v>
      </c>
      <c r="AN147" s="80" t="b">
        <v>0</v>
      </c>
      <c r="AO147" s="86" t="s">
        <v>1794</v>
      </c>
      <c r="AP147" s="80" t="s">
        <v>207</v>
      </c>
      <c r="AQ147" s="80">
        <v>0</v>
      </c>
      <c r="AR147" s="80">
        <v>0</v>
      </c>
      <c r="AS147" s="80"/>
      <c r="AT147" s="80"/>
      <c r="AU147" s="80"/>
      <c r="AV147" s="80"/>
      <c r="AW147" s="80"/>
      <c r="AX147" s="80"/>
      <c r="AY147" s="80"/>
      <c r="AZ147" s="80"/>
      <c r="BA147">
        <v>1</v>
      </c>
      <c r="BB147" s="79" t="str">
        <f>REPLACE(INDEX(GroupVertices[Group],MATCH(Edges[[#This Row],[Vertex 1]],GroupVertices[Vertex],0)),1,1,"")</f>
        <v>14</v>
      </c>
      <c r="BC147" s="79" t="str">
        <f>REPLACE(INDEX(GroupVertices[Group],MATCH(Edges[[#This Row],[Vertex 2]],GroupVertices[Vertex],0)),1,1,"")</f>
        <v>14</v>
      </c>
      <c r="BD147" s="48">
        <v>1</v>
      </c>
      <c r="BE147" s="49">
        <v>7.142857142857143</v>
      </c>
      <c r="BF147" s="48">
        <v>0</v>
      </c>
      <c r="BG147" s="49">
        <v>0</v>
      </c>
      <c r="BH147" s="48">
        <v>0</v>
      </c>
      <c r="BI147" s="49">
        <v>0</v>
      </c>
      <c r="BJ147" s="48">
        <v>13</v>
      </c>
      <c r="BK147" s="49">
        <v>92.85714285714286</v>
      </c>
      <c r="BL147" s="48">
        <v>14</v>
      </c>
    </row>
    <row r="148" spans="1:64" ht="15">
      <c r="A148" s="65" t="s">
        <v>245</v>
      </c>
      <c r="B148" s="83" t="s">
        <v>966</v>
      </c>
      <c r="C148" s="66" t="s">
        <v>3439</v>
      </c>
      <c r="D148" s="67">
        <v>3</v>
      </c>
      <c r="E148" s="68" t="s">
        <v>132</v>
      </c>
      <c r="F148" s="69">
        <v>32</v>
      </c>
      <c r="G148" s="66"/>
      <c r="H148" s="70"/>
      <c r="I148" s="71"/>
      <c r="J148" s="71"/>
      <c r="K148" s="34" t="s">
        <v>65</v>
      </c>
      <c r="L148" s="78">
        <v>148</v>
      </c>
      <c r="M148" s="78"/>
      <c r="N148" s="73" t="s">
        <v>366</v>
      </c>
      <c r="O148" s="80" t="s">
        <v>461</v>
      </c>
      <c r="P148" s="82">
        <v>43484.078356481485</v>
      </c>
      <c r="Q148" s="80" t="s">
        <v>465</v>
      </c>
      <c r="R148" s="83" t="s">
        <v>808</v>
      </c>
      <c r="S148" s="80" t="s">
        <v>854</v>
      </c>
      <c r="T148" s="80"/>
      <c r="U148" s="83" t="s">
        <v>966</v>
      </c>
      <c r="V148" s="83" t="s">
        <v>966</v>
      </c>
      <c r="W148" s="82">
        <v>43484.078356481485</v>
      </c>
      <c r="X148" s="83" t="s">
        <v>1343</v>
      </c>
      <c r="Y148" s="80"/>
      <c r="Z148" s="80"/>
      <c r="AA148" s="86" t="s">
        <v>1693</v>
      </c>
      <c r="AB148" s="80"/>
      <c r="AC148" s="80" t="b">
        <v>0</v>
      </c>
      <c r="AD148" s="80">
        <v>0</v>
      </c>
      <c r="AE148" s="86" t="s">
        <v>2052</v>
      </c>
      <c r="AF148" s="80" t="b">
        <v>0</v>
      </c>
      <c r="AG148" s="80" t="s">
        <v>2064</v>
      </c>
      <c r="AH148" s="80"/>
      <c r="AI148" s="86" t="s">
        <v>2052</v>
      </c>
      <c r="AJ148" s="80" t="b">
        <v>0</v>
      </c>
      <c r="AK148" s="80">
        <v>0</v>
      </c>
      <c r="AL148" s="86" t="s">
        <v>2052</v>
      </c>
      <c r="AM148" s="80" t="s">
        <v>2071</v>
      </c>
      <c r="AN148" s="80" t="b">
        <v>0</v>
      </c>
      <c r="AO148" s="86" t="s">
        <v>1693</v>
      </c>
      <c r="AP148" s="80" t="s">
        <v>207</v>
      </c>
      <c r="AQ148" s="80">
        <v>0</v>
      </c>
      <c r="AR148" s="80">
        <v>0</v>
      </c>
      <c r="AS148" s="80"/>
      <c r="AT148" s="80"/>
      <c r="AU148" s="80"/>
      <c r="AV148" s="80"/>
      <c r="AW148" s="80"/>
      <c r="AX148" s="80"/>
      <c r="AY148" s="80"/>
      <c r="AZ148" s="80"/>
      <c r="BA148">
        <v>1</v>
      </c>
      <c r="BB148" s="79" t="str">
        <f>REPLACE(INDEX(GroupVertices[Group],MATCH(Edges[[#This Row],[Vertex 1]],GroupVertices[Vertex],0)),1,1,"")</f>
        <v>44</v>
      </c>
      <c r="BC148" s="79" t="str">
        <f>REPLACE(INDEX(GroupVertices[Group],MATCH(Edges[[#This Row],[Vertex 2]],GroupVertices[Vertex],0)),1,1,"")</f>
        <v>44</v>
      </c>
      <c r="BD148" s="48">
        <v>2</v>
      </c>
      <c r="BE148" s="49">
        <v>9.090909090909092</v>
      </c>
      <c r="BF148" s="48">
        <v>0</v>
      </c>
      <c r="BG148" s="49">
        <v>0</v>
      </c>
      <c r="BH148" s="48">
        <v>0</v>
      </c>
      <c r="BI148" s="49">
        <v>0</v>
      </c>
      <c r="BJ148" s="48">
        <v>20</v>
      </c>
      <c r="BK148" s="49">
        <v>90.9090909090909</v>
      </c>
      <c r="BL148" s="48">
        <v>22</v>
      </c>
    </row>
    <row r="149" spans="1:64" ht="15">
      <c r="A149" s="65" t="s">
        <v>330</v>
      </c>
      <c r="B149" s="83" t="s">
        <v>1179</v>
      </c>
      <c r="C149" s="66" t="s">
        <v>3439</v>
      </c>
      <c r="D149" s="67">
        <v>3</v>
      </c>
      <c r="E149" s="68" t="s">
        <v>132</v>
      </c>
      <c r="F149" s="69">
        <v>32</v>
      </c>
      <c r="G149" s="66"/>
      <c r="H149" s="70"/>
      <c r="I149" s="71"/>
      <c r="J149" s="71"/>
      <c r="K149" s="34" t="s">
        <v>65</v>
      </c>
      <c r="L149" s="78">
        <v>149</v>
      </c>
      <c r="M149" s="78"/>
      <c r="N149" s="73" t="s">
        <v>374</v>
      </c>
      <c r="O149" s="80" t="s">
        <v>461</v>
      </c>
      <c r="P149" s="82">
        <v>43489.20747685185</v>
      </c>
      <c r="Q149" s="80" t="s">
        <v>691</v>
      </c>
      <c r="R149" s="80"/>
      <c r="S149" s="80"/>
      <c r="T149" s="80" t="s">
        <v>948</v>
      </c>
      <c r="U149" s="83" t="s">
        <v>1179</v>
      </c>
      <c r="V149" s="83" t="s">
        <v>1179</v>
      </c>
      <c r="W149" s="82">
        <v>43489.20747685185</v>
      </c>
      <c r="X149" s="83" t="s">
        <v>1577</v>
      </c>
      <c r="Y149" s="80"/>
      <c r="Z149" s="80"/>
      <c r="AA149" s="86" t="s">
        <v>1933</v>
      </c>
      <c r="AB149" s="80"/>
      <c r="AC149" s="80" t="b">
        <v>0</v>
      </c>
      <c r="AD149" s="80">
        <v>5</v>
      </c>
      <c r="AE149" s="86" t="s">
        <v>2052</v>
      </c>
      <c r="AF149" s="80" t="b">
        <v>0</v>
      </c>
      <c r="AG149" s="80" t="s">
        <v>2064</v>
      </c>
      <c r="AH149" s="80"/>
      <c r="AI149" s="86" t="s">
        <v>2052</v>
      </c>
      <c r="AJ149" s="80" t="b">
        <v>0</v>
      </c>
      <c r="AK149" s="80">
        <v>2</v>
      </c>
      <c r="AL149" s="86" t="s">
        <v>2052</v>
      </c>
      <c r="AM149" s="80" t="s">
        <v>2071</v>
      </c>
      <c r="AN149" s="80" t="b">
        <v>0</v>
      </c>
      <c r="AO149" s="86" t="s">
        <v>1933</v>
      </c>
      <c r="AP149" s="80" t="s">
        <v>207</v>
      </c>
      <c r="AQ149" s="80">
        <v>0</v>
      </c>
      <c r="AR149" s="80">
        <v>0</v>
      </c>
      <c r="AS149" s="80"/>
      <c r="AT149" s="80"/>
      <c r="AU149" s="80"/>
      <c r="AV149" s="80"/>
      <c r="AW149" s="80"/>
      <c r="AX149" s="80"/>
      <c r="AY149" s="80"/>
      <c r="AZ149" s="80"/>
      <c r="BA149">
        <v>1</v>
      </c>
      <c r="BB149" s="79" t="str">
        <f>REPLACE(INDEX(GroupVertices[Group],MATCH(Edges[[#This Row],[Vertex 1]],GroupVertices[Vertex],0)),1,1,"")</f>
        <v>2</v>
      </c>
      <c r="BC149" s="79" t="str">
        <f>REPLACE(INDEX(GroupVertices[Group],MATCH(Edges[[#This Row],[Vertex 2]],GroupVertices[Vertex],0)),1,1,"")</f>
        <v>2</v>
      </c>
      <c r="BD149" s="48">
        <v>0</v>
      </c>
      <c r="BE149" s="49">
        <v>0</v>
      </c>
      <c r="BF149" s="48">
        <v>0</v>
      </c>
      <c r="BG149" s="49">
        <v>0</v>
      </c>
      <c r="BH149" s="48">
        <v>0</v>
      </c>
      <c r="BI149" s="49">
        <v>0</v>
      </c>
      <c r="BJ149" s="48">
        <v>30</v>
      </c>
      <c r="BK149" s="49">
        <v>100</v>
      </c>
      <c r="BL149" s="48">
        <v>30</v>
      </c>
    </row>
    <row r="150" spans="1:64" ht="15">
      <c r="A150" s="65" t="s">
        <v>247</v>
      </c>
      <c r="B150" s="83" t="s">
        <v>967</v>
      </c>
      <c r="C150" s="66" t="s">
        <v>3439</v>
      </c>
      <c r="D150" s="67">
        <v>3</v>
      </c>
      <c r="E150" s="68" t="s">
        <v>132</v>
      </c>
      <c r="F150" s="69">
        <v>32</v>
      </c>
      <c r="G150" s="66"/>
      <c r="H150" s="70"/>
      <c r="I150" s="71"/>
      <c r="J150" s="71"/>
      <c r="K150" s="34" t="s">
        <v>65</v>
      </c>
      <c r="L150" s="78">
        <v>150</v>
      </c>
      <c r="M150" s="78"/>
      <c r="N150" s="73" t="s">
        <v>248</v>
      </c>
      <c r="O150" s="80" t="s">
        <v>461</v>
      </c>
      <c r="P150" s="82">
        <v>43484.17634259259</v>
      </c>
      <c r="Q150" s="80" t="s">
        <v>467</v>
      </c>
      <c r="R150" s="80"/>
      <c r="S150" s="80"/>
      <c r="T150" s="80" t="s">
        <v>873</v>
      </c>
      <c r="U150" s="83" t="s">
        <v>967</v>
      </c>
      <c r="V150" s="83" t="s">
        <v>967</v>
      </c>
      <c r="W150" s="82">
        <v>43484.17634259259</v>
      </c>
      <c r="X150" s="83" t="s">
        <v>1345</v>
      </c>
      <c r="Y150" s="80"/>
      <c r="Z150" s="80"/>
      <c r="AA150" s="86" t="s">
        <v>1695</v>
      </c>
      <c r="AB150" s="80"/>
      <c r="AC150" s="80" t="b">
        <v>0</v>
      </c>
      <c r="AD150" s="80">
        <v>0</v>
      </c>
      <c r="AE150" s="86" t="s">
        <v>2052</v>
      </c>
      <c r="AF150" s="80" t="b">
        <v>0</v>
      </c>
      <c r="AG150" s="80" t="s">
        <v>2064</v>
      </c>
      <c r="AH150" s="80"/>
      <c r="AI150" s="86" t="s">
        <v>2052</v>
      </c>
      <c r="AJ150" s="80" t="b">
        <v>0</v>
      </c>
      <c r="AK150" s="80">
        <v>0</v>
      </c>
      <c r="AL150" s="86" t="s">
        <v>1694</v>
      </c>
      <c r="AM150" s="80" t="s">
        <v>2074</v>
      </c>
      <c r="AN150" s="80" t="b">
        <v>0</v>
      </c>
      <c r="AO150" s="86" t="s">
        <v>1694</v>
      </c>
      <c r="AP150" s="80" t="s">
        <v>207</v>
      </c>
      <c r="AQ150" s="80">
        <v>0</v>
      </c>
      <c r="AR150" s="80">
        <v>0</v>
      </c>
      <c r="AS150" s="80"/>
      <c r="AT150" s="80"/>
      <c r="AU150" s="80"/>
      <c r="AV150" s="80"/>
      <c r="AW150" s="80"/>
      <c r="AX150" s="80"/>
      <c r="AY150" s="80"/>
      <c r="AZ150" s="80"/>
      <c r="BA150">
        <v>1</v>
      </c>
      <c r="BB150" s="79" t="str">
        <f>REPLACE(INDEX(GroupVertices[Group],MATCH(Edges[[#This Row],[Vertex 1]],GroupVertices[Vertex],0)),1,1,"")</f>
        <v>21</v>
      </c>
      <c r="BC150" s="79" t="str">
        <f>REPLACE(INDEX(GroupVertices[Group],MATCH(Edges[[#This Row],[Vertex 2]],GroupVertices[Vertex],0)),1,1,"")</f>
        <v>21</v>
      </c>
      <c r="BD150" s="48">
        <v>0</v>
      </c>
      <c r="BE150" s="49">
        <v>0</v>
      </c>
      <c r="BF150" s="48">
        <v>0</v>
      </c>
      <c r="BG150" s="49">
        <v>0</v>
      </c>
      <c r="BH150" s="48">
        <v>0</v>
      </c>
      <c r="BI150" s="49">
        <v>0</v>
      </c>
      <c r="BJ150" s="48">
        <v>9</v>
      </c>
      <c r="BK150" s="49">
        <v>100</v>
      </c>
      <c r="BL150" s="48">
        <v>9</v>
      </c>
    </row>
    <row r="151" spans="1:64" ht="15">
      <c r="A151" s="65" t="s">
        <v>248</v>
      </c>
      <c r="B151" s="83" t="s">
        <v>967</v>
      </c>
      <c r="C151" s="66" t="s">
        <v>3439</v>
      </c>
      <c r="D151" s="67">
        <v>3</v>
      </c>
      <c r="E151" s="68" t="s">
        <v>132</v>
      </c>
      <c r="F151" s="69">
        <v>32</v>
      </c>
      <c r="G151" s="66"/>
      <c r="H151" s="70"/>
      <c r="I151" s="71"/>
      <c r="J151" s="71"/>
      <c r="K151" s="34" t="s">
        <v>65</v>
      </c>
      <c r="L151" s="78">
        <v>151</v>
      </c>
      <c r="M151" s="78"/>
      <c r="N151" s="73" t="s">
        <v>247</v>
      </c>
      <c r="O151" s="80" t="s">
        <v>461</v>
      </c>
      <c r="P151" s="82">
        <v>43484.27201388889</v>
      </c>
      <c r="Q151" s="80" t="s">
        <v>467</v>
      </c>
      <c r="R151" s="80"/>
      <c r="S151" s="80"/>
      <c r="T151" s="80" t="s">
        <v>873</v>
      </c>
      <c r="U151" s="83" t="s">
        <v>967</v>
      </c>
      <c r="V151" s="83" t="s">
        <v>967</v>
      </c>
      <c r="W151" s="82">
        <v>43484.27201388889</v>
      </c>
      <c r="X151" s="83" t="s">
        <v>1346</v>
      </c>
      <c r="Y151" s="80"/>
      <c r="Z151" s="80"/>
      <c r="AA151" s="86" t="s">
        <v>1696</v>
      </c>
      <c r="AB151" s="80"/>
      <c r="AC151" s="80" t="b">
        <v>0</v>
      </c>
      <c r="AD151" s="80">
        <v>0</v>
      </c>
      <c r="AE151" s="86" t="s">
        <v>2052</v>
      </c>
      <c r="AF151" s="80" t="b">
        <v>0</v>
      </c>
      <c r="AG151" s="80" t="s">
        <v>2064</v>
      </c>
      <c r="AH151" s="80"/>
      <c r="AI151" s="86" t="s">
        <v>2052</v>
      </c>
      <c r="AJ151" s="80" t="b">
        <v>0</v>
      </c>
      <c r="AK151" s="80">
        <v>0</v>
      </c>
      <c r="AL151" s="86" t="s">
        <v>1694</v>
      </c>
      <c r="AM151" s="80" t="s">
        <v>2074</v>
      </c>
      <c r="AN151" s="80" t="b">
        <v>0</v>
      </c>
      <c r="AO151" s="86" t="s">
        <v>1694</v>
      </c>
      <c r="AP151" s="80" t="s">
        <v>207</v>
      </c>
      <c r="AQ151" s="80">
        <v>0</v>
      </c>
      <c r="AR151" s="80">
        <v>0</v>
      </c>
      <c r="AS151" s="80"/>
      <c r="AT151" s="80"/>
      <c r="AU151" s="80"/>
      <c r="AV151" s="80"/>
      <c r="AW151" s="80"/>
      <c r="AX151" s="80"/>
      <c r="AY151" s="80"/>
      <c r="AZ151" s="80"/>
      <c r="BA151">
        <v>1</v>
      </c>
      <c r="BB151" s="79" t="str">
        <f>REPLACE(INDEX(GroupVertices[Group],MATCH(Edges[[#This Row],[Vertex 1]],GroupVertices[Vertex],0)),1,1,"")</f>
        <v>21</v>
      </c>
      <c r="BC151" s="79" t="str">
        <f>REPLACE(INDEX(GroupVertices[Group],MATCH(Edges[[#This Row],[Vertex 2]],GroupVertices[Vertex],0)),1,1,"")</f>
        <v>21</v>
      </c>
      <c r="BD151" s="48">
        <v>0</v>
      </c>
      <c r="BE151" s="49">
        <v>0</v>
      </c>
      <c r="BF151" s="48">
        <v>0</v>
      </c>
      <c r="BG151" s="49">
        <v>0</v>
      </c>
      <c r="BH151" s="48">
        <v>0</v>
      </c>
      <c r="BI151" s="49">
        <v>0</v>
      </c>
      <c r="BJ151" s="48">
        <v>9</v>
      </c>
      <c r="BK151" s="49">
        <v>100</v>
      </c>
      <c r="BL151" s="48">
        <v>9</v>
      </c>
    </row>
    <row r="152" spans="1:64" ht="15">
      <c r="A152" s="65" t="s">
        <v>246</v>
      </c>
      <c r="B152" s="83" t="s">
        <v>967</v>
      </c>
      <c r="C152" s="66" t="s">
        <v>3439</v>
      </c>
      <c r="D152" s="67">
        <v>3</v>
      </c>
      <c r="E152" s="68" t="s">
        <v>132</v>
      </c>
      <c r="F152" s="69">
        <v>32</v>
      </c>
      <c r="G152" s="66"/>
      <c r="H152" s="70"/>
      <c r="I152" s="71"/>
      <c r="J152" s="71"/>
      <c r="K152" s="34" t="s">
        <v>65</v>
      </c>
      <c r="L152" s="78">
        <v>152</v>
      </c>
      <c r="M152" s="78"/>
      <c r="N152" s="73" t="s">
        <v>247</v>
      </c>
      <c r="O152" s="80" t="s">
        <v>461</v>
      </c>
      <c r="P152" s="82">
        <v>43484.17371527778</v>
      </c>
      <c r="Q152" s="80" t="s">
        <v>466</v>
      </c>
      <c r="R152" s="80"/>
      <c r="S152" s="80"/>
      <c r="T152" s="80" t="s">
        <v>873</v>
      </c>
      <c r="U152" s="83" t="s">
        <v>967</v>
      </c>
      <c r="V152" s="83" t="s">
        <v>967</v>
      </c>
      <c r="W152" s="82">
        <v>43484.17371527778</v>
      </c>
      <c r="X152" s="83" t="s">
        <v>1344</v>
      </c>
      <c r="Y152" s="80"/>
      <c r="Z152" s="80"/>
      <c r="AA152" s="86" t="s">
        <v>1694</v>
      </c>
      <c r="AB152" s="80"/>
      <c r="AC152" s="80" t="b">
        <v>0</v>
      </c>
      <c r="AD152" s="80">
        <v>0</v>
      </c>
      <c r="AE152" s="86" t="s">
        <v>2052</v>
      </c>
      <c r="AF152" s="80" t="b">
        <v>0</v>
      </c>
      <c r="AG152" s="80" t="s">
        <v>2064</v>
      </c>
      <c r="AH152" s="80"/>
      <c r="AI152" s="86" t="s">
        <v>2052</v>
      </c>
      <c r="AJ152" s="80" t="b">
        <v>0</v>
      </c>
      <c r="AK152" s="80">
        <v>0</v>
      </c>
      <c r="AL152" s="86" t="s">
        <v>2052</v>
      </c>
      <c r="AM152" s="80" t="s">
        <v>2076</v>
      </c>
      <c r="AN152" s="80" t="b">
        <v>0</v>
      </c>
      <c r="AO152" s="86" t="s">
        <v>1694</v>
      </c>
      <c r="AP152" s="80" t="s">
        <v>207</v>
      </c>
      <c r="AQ152" s="80">
        <v>0</v>
      </c>
      <c r="AR152" s="80">
        <v>0</v>
      </c>
      <c r="AS152" s="80"/>
      <c r="AT152" s="80"/>
      <c r="AU152" s="80"/>
      <c r="AV152" s="80"/>
      <c r="AW152" s="80"/>
      <c r="AX152" s="80"/>
      <c r="AY152" s="80"/>
      <c r="AZ152" s="80"/>
      <c r="BA152">
        <v>1</v>
      </c>
      <c r="BB152" s="79" t="str">
        <f>REPLACE(INDEX(GroupVertices[Group],MATCH(Edges[[#This Row],[Vertex 1]],GroupVertices[Vertex],0)),1,1,"")</f>
        <v>21</v>
      </c>
      <c r="BC152" s="79" t="str">
        <f>REPLACE(INDEX(GroupVertices[Group],MATCH(Edges[[#This Row],[Vertex 2]],GroupVertices[Vertex],0)),1,1,"")</f>
        <v>21</v>
      </c>
      <c r="BD152" s="48">
        <v>0</v>
      </c>
      <c r="BE152" s="49">
        <v>0</v>
      </c>
      <c r="BF152" s="48">
        <v>0</v>
      </c>
      <c r="BG152" s="49">
        <v>0</v>
      </c>
      <c r="BH152" s="48">
        <v>0</v>
      </c>
      <c r="BI152" s="49">
        <v>0</v>
      </c>
      <c r="BJ152" s="48">
        <v>7</v>
      </c>
      <c r="BK152" s="49">
        <v>100</v>
      </c>
      <c r="BL152" s="48">
        <v>7</v>
      </c>
    </row>
    <row r="153" spans="1:64" ht="15">
      <c r="A153" s="65" t="s">
        <v>265</v>
      </c>
      <c r="B153" s="83" t="s">
        <v>980</v>
      </c>
      <c r="C153" s="66" t="s">
        <v>3439</v>
      </c>
      <c r="D153" s="67">
        <v>3</v>
      </c>
      <c r="E153" s="68" t="s">
        <v>132</v>
      </c>
      <c r="F153" s="69">
        <v>32</v>
      </c>
      <c r="G153" s="66"/>
      <c r="H153" s="70"/>
      <c r="I153" s="71"/>
      <c r="J153" s="71"/>
      <c r="K153" s="34" t="s">
        <v>65</v>
      </c>
      <c r="L153" s="78">
        <v>153</v>
      </c>
      <c r="M153" s="78"/>
      <c r="N153" s="73" t="s">
        <v>395</v>
      </c>
      <c r="O153" s="80" t="s">
        <v>461</v>
      </c>
      <c r="P153" s="82">
        <v>43489.56181712963</v>
      </c>
      <c r="Q153" s="80" t="s">
        <v>482</v>
      </c>
      <c r="R153" s="83" t="s">
        <v>821</v>
      </c>
      <c r="S153" s="80" t="s">
        <v>857</v>
      </c>
      <c r="T153" s="80" t="s">
        <v>897</v>
      </c>
      <c r="U153" s="83" t="s">
        <v>980</v>
      </c>
      <c r="V153" s="83" t="s">
        <v>980</v>
      </c>
      <c r="W153" s="82">
        <v>43489.56181712963</v>
      </c>
      <c r="X153" s="83" t="s">
        <v>1363</v>
      </c>
      <c r="Y153" s="80"/>
      <c r="Z153" s="80"/>
      <c r="AA153" s="86" t="s">
        <v>1713</v>
      </c>
      <c r="AB153" s="80"/>
      <c r="AC153" s="80" t="b">
        <v>0</v>
      </c>
      <c r="AD153" s="80">
        <v>13</v>
      </c>
      <c r="AE153" s="86" t="s">
        <v>2052</v>
      </c>
      <c r="AF153" s="80" t="b">
        <v>0</v>
      </c>
      <c r="AG153" s="80" t="s">
        <v>2064</v>
      </c>
      <c r="AH153" s="80"/>
      <c r="AI153" s="86" t="s">
        <v>2052</v>
      </c>
      <c r="AJ153" s="80" t="b">
        <v>0</v>
      </c>
      <c r="AK153" s="80">
        <v>11</v>
      </c>
      <c r="AL153" s="86" t="s">
        <v>2052</v>
      </c>
      <c r="AM153" s="80" t="s">
        <v>2071</v>
      </c>
      <c r="AN153" s="80" t="b">
        <v>0</v>
      </c>
      <c r="AO153" s="86" t="s">
        <v>1713</v>
      </c>
      <c r="AP153" s="80" t="s">
        <v>207</v>
      </c>
      <c r="AQ153" s="80">
        <v>0</v>
      </c>
      <c r="AR153" s="80">
        <v>0</v>
      </c>
      <c r="AS153" s="80"/>
      <c r="AT153" s="80"/>
      <c r="AU153" s="80"/>
      <c r="AV153" s="80"/>
      <c r="AW153" s="80"/>
      <c r="AX153" s="80"/>
      <c r="AY153" s="80"/>
      <c r="AZ153" s="80"/>
      <c r="BA153">
        <v>1</v>
      </c>
      <c r="BB153" s="79" t="str">
        <f>REPLACE(INDEX(GroupVertices[Group],MATCH(Edges[[#This Row],[Vertex 1]],GroupVertices[Vertex],0)),1,1,"")</f>
        <v>43</v>
      </c>
      <c r="BC153" s="79" t="str">
        <f>REPLACE(INDEX(GroupVertices[Group],MATCH(Edges[[#This Row],[Vertex 2]],GroupVertices[Vertex],0)),1,1,"")</f>
        <v>43</v>
      </c>
      <c r="BD153" s="48">
        <v>0</v>
      </c>
      <c r="BE153" s="49">
        <v>0</v>
      </c>
      <c r="BF153" s="48">
        <v>0</v>
      </c>
      <c r="BG153" s="49">
        <v>0</v>
      </c>
      <c r="BH153" s="48">
        <v>0</v>
      </c>
      <c r="BI153" s="49">
        <v>0</v>
      </c>
      <c r="BJ153" s="48">
        <v>32</v>
      </c>
      <c r="BK153" s="49">
        <v>100</v>
      </c>
      <c r="BL153" s="48">
        <v>32</v>
      </c>
    </row>
    <row r="154" spans="1:64" ht="15">
      <c r="A154" s="65" t="s">
        <v>340</v>
      </c>
      <c r="B154" s="83" t="s">
        <v>1198</v>
      </c>
      <c r="C154" s="66" t="s">
        <v>3439</v>
      </c>
      <c r="D154" s="67">
        <v>3</v>
      </c>
      <c r="E154" s="68" t="s">
        <v>132</v>
      </c>
      <c r="F154" s="69">
        <v>32</v>
      </c>
      <c r="G154" s="66"/>
      <c r="H154" s="70"/>
      <c r="I154" s="71"/>
      <c r="J154" s="71"/>
      <c r="K154" s="34" t="s">
        <v>65</v>
      </c>
      <c r="L154" s="78">
        <v>154</v>
      </c>
      <c r="M154" s="78"/>
      <c r="N154" s="73" t="s">
        <v>374</v>
      </c>
      <c r="O154" s="80" t="s">
        <v>461</v>
      </c>
      <c r="P154" s="82">
        <v>43489.586863425924</v>
      </c>
      <c r="Q154" s="80" t="s">
        <v>710</v>
      </c>
      <c r="R154" s="80"/>
      <c r="S154" s="80"/>
      <c r="T154" s="80" t="s">
        <v>923</v>
      </c>
      <c r="U154" s="83" t="s">
        <v>1198</v>
      </c>
      <c r="V154" s="83" t="s">
        <v>1198</v>
      </c>
      <c r="W154" s="82">
        <v>43489.586863425924</v>
      </c>
      <c r="X154" s="83" t="s">
        <v>1596</v>
      </c>
      <c r="Y154" s="80"/>
      <c r="Z154" s="80"/>
      <c r="AA154" s="86" t="s">
        <v>1952</v>
      </c>
      <c r="AB154" s="80"/>
      <c r="AC154" s="80" t="b">
        <v>0</v>
      </c>
      <c r="AD154" s="80">
        <v>0</v>
      </c>
      <c r="AE154" s="86" t="s">
        <v>2052</v>
      </c>
      <c r="AF154" s="80" t="b">
        <v>0</v>
      </c>
      <c r="AG154" s="80" t="s">
        <v>2064</v>
      </c>
      <c r="AH154" s="80"/>
      <c r="AI154" s="86" t="s">
        <v>2052</v>
      </c>
      <c r="AJ154" s="80" t="b">
        <v>0</v>
      </c>
      <c r="AK154" s="80">
        <v>0</v>
      </c>
      <c r="AL154" s="86" t="s">
        <v>2052</v>
      </c>
      <c r="AM154" s="80" t="s">
        <v>2071</v>
      </c>
      <c r="AN154" s="80" t="b">
        <v>0</v>
      </c>
      <c r="AO154" s="86" t="s">
        <v>1952</v>
      </c>
      <c r="AP154" s="80" t="s">
        <v>207</v>
      </c>
      <c r="AQ154" s="80">
        <v>0</v>
      </c>
      <c r="AR154" s="80">
        <v>0</v>
      </c>
      <c r="AS154" s="80"/>
      <c r="AT154" s="80"/>
      <c r="AU154" s="80"/>
      <c r="AV154" s="80"/>
      <c r="AW154" s="80"/>
      <c r="AX154" s="80"/>
      <c r="AY154" s="80"/>
      <c r="AZ154" s="80"/>
      <c r="BA154">
        <v>1</v>
      </c>
      <c r="BB154" s="79" t="str">
        <f>REPLACE(INDEX(GroupVertices[Group],MATCH(Edges[[#This Row],[Vertex 1]],GroupVertices[Vertex],0)),1,1,"")</f>
        <v>12</v>
      </c>
      <c r="BC154" s="79" t="str">
        <f>REPLACE(INDEX(GroupVertices[Group],MATCH(Edges[[#This Row],[Vertex 2]],GroupVertices[Vertex],0)),1,1,"")</f>
        <v>12</v>
      </c>
      <c r="BD154" s="48">
        <v>0</v>
      </c>
      <c r="BE154" s="49">
        <v>0</v>
      </c>
      <c r="BF154" s="48">
        <v>0</v>
      </c>
      <c r="BG154" s="49">
        <v>0</v>
      </c>
      <c r="BH154" s="48">
        <v>0</v>
      </c>
      <c r="BI154" s="49">
        <v>0</v>
      </c>
      <c r="BJ154" s="48">
        <v>28</v>
      </c>
      <c r="BK154" s="49">
        <v>100</v>
      </c>
      <c r="BL154" s="48">
        <v>28</v>
      </c>
    </row>
    <row r="155" spans="1:64" ht="15">
      <c r="A155" s="65" t="s">
        <v>332</v>
      </c>
      <c r="B155" s="83" t="s">
        <v>1094</v>
      </c>
      <c r="C155" s="66" t="s">
        <v>3439</v>
      </c>
      <c r="D155" s="67">
        <v>3</v>
      </c>
      <c r="E155" s="68" t="s">
        <v>132</v>
      </c>
      <c r="F155" s="69">
        <v>32</v>
      </c>
      <c r="G155" s="66"/>
      <c r="H155" s="70"/>
      <c r="I155" s="71"/>
      <c r="J155" s="71"/>
      <c r="K155" s="34" t="s">
        <v>65</v>
      </c>
      <c r="L155" s="78">
        <v>155</v>
      </c>
      <c r="M155" s="78"/>
      <c r="N155" s="73" t="s">
        <v>374</v>
      </c>
      <c r="O155" s="80" t="s">
        <v>461</v>
      </c>
      <c r="P155" s="82">
        <v>43489.60634259259</v>
      </c>
      <c r="Q155" s="80" t="s">
        <v>604</v>
      </c>
      <c r="R155" s="80"/>
      <c r="S155" s="80"/>
      <c r="T155" s="80" t="s">
        <v>923</v>
      </c>
      <c r="U155" s="83" t="s">
        <v>1094</v>
      </c>
      <c r="V155" s="83" t="s">
        <v>1094</v>
      </c>
      <c r="W155" s="82">
        <v>43489.60634259259</v>
      </c>
      <c r="X155" s="83" t="s">
        <v>1490</v>
      </c>
      <c r="Y155" s="80"/>
      <c r="Z155" s="80"/>
      <c r="AA155" s="86" t="s">
        <v>1845</v>
      </c>
      <c r="AB155" s="80"/>
      <c r="AC155" s="80" t="b">
        <v>0</v>
      </c>
      <c r="AD155" s="80">
        <v>5</v>
      </c>
      <c r="AE155" s="86" t="s">
        <v>2052</v>
      </c>
      <c r="AF155" s="80" t="b">
        <v>0</v>
      </c>
      <c r="AG155" s="80" t="s">
        <v>2064</v>
      </c>
      <c r="AH155" s="80"/>
      <c r="AI155" s="86" t="s">
        <v>2052</v>
      </c>
      <c r="AJ155" s="80" t="b">
        <v>0</v>
      </c>
      <c r="AK155" s="80">
        <v>0</v>
      </c>
      <c r="AL155" s="86" t="s">
        <v>2052</v>
      </c>
      <c r="AM155" s="80" t="s">
        <v>2071</v>
      </c>
      <c r="AN155" s="80" t="b">
        <v>0</v>
      </c>
      <c r="AO155" s="86" t="s">
        <v>1845</v>
      </c>
      <c r="AP155" s="80" t="s">
        <v>207</v>
      </c>
      <c r="AQ155" s="80">
        <v>0</v>
      </c>
      <c r="AR155" s="80">
        <v>0</v>
      </c>
      <c r="AS155" s="80"/>
      <c r="AT155" s="80"/>
      <c r="AU155" s="80"/>
      <c r="AV155" s="80"/>
      <c r="AW155" s="80"/>
      <c r="AX155" s="80"/>
      <c r="AY155" s="80"/>
      <c r="AZ155" s="80"/>
      <c r="BA155">
        <v>1</v>
      </c>
      <c r="BB155" s="79" t="str">
        <f>REPLACE(INDEX(GroupVertices[Group],MATCH(Edges[[#This Row],[Vertex 1]],GroupVertices[Vertex],0)),1,1,"")</f>
        <v>1</v>
      </c>
      <c r="BC155" s="79" t="str">
        <f>REPLACE(INDEX(GroupVertices[Group],MATCH(Edges[[#This Row],[Vertex 2]],GroupVertices[Vertex],0)),1,1,"")</f>
        <v>1</v>
      </c>
      <c r="BD155" s="48">
        <v>0</v>
      </c>
      <c r="BE155" s="49">
        <v>0</v>
      </c>
      <c r="BF155" s="48">
        <v>0</v>
      </c>
      <c r="BG155" s="49">
        <v>0</v>
      </c>
      <c r="BH155" s="48">
        <v>0</v>
      </c>
      <c r="BI155" s="49">
        <v>0</v>
      </c>
      <c r="BJ155" s="48">
        <v>28</v>
      </c>
      <c r="BK155" s="49">
        <v>100</v>
      </c>
      <c r="BL155" s="48">
        <v>28</v>
      </c>
    </row>
    <row r="156" spans="1:64" ht="15">
      <c r="A156" s="65" t="s">
        <v>355</v>
      </c>
      <c r="B156" s="83" t="s">
        <v>1193</v>
      </c>
      <c r="C156" s="66" t="s">
        <v>3439</v>
      </c>
      <c r="D156" s="67">
        <v>3</v>
      </c>
      <c r="E156" s="68" t="s">
        <v>132</v>
      </c>
      <c r="F156" s="69">
        <v>32</v>
      </c>
      <c r="G156" s="66"/>
      <c r="H156" s="70"/>
      <c r="I156" s="71"/>
      <c r="J156" s="71"/>
      <c r="K156" s="34" t="s">
        <v>65</v>
      </c>
      <c r="L156" s="78">
        <v>156</v>
      </c>
      <c r="M156" s="78"/>
      <c r="N156" s="73" t="s">
        <v>460</v>
      </c>
      <c r="O156" s="80" t="s">
        <v>461</v>
      </c>
      <c r="P156" s="82">
        <v>43489.81949074074</v>
      </c>
      <c r="Q156" s="80" t="s">
        <v>705</v>
      </c>
      <c r="R156" s="83" t="s">
        <v>815</v>
      </c>
      <c r="S156" s="80" t="s">
        <v>850</v>
      </c>
      <c r="T156" s="80" t="s">
        <v>870</v>
      </c>
      <c r="U156" s="83" t="s">
        <v>1193</v>
      </c>
      <c r="V156" s="83" t="s">
        <v>1193</v>
      </c>
      <c r="W156" s="82">
        <v>43489.81949074074</v>
      </c>
      <c r="X156" s="83" t="s">
        <v>1591</v>
      </c>
      <c r="Y156" s="80"/>
      <c r="Z156" s="80"/>
      <c r="AA156" s="86" t="s">
        <v>1947</v>
      </c>
      <c r="AB156" s="80"/>
      <c r="AC156" s="80" t="b">
        <v>0</v>
      </c>
      <c r="AD156" s="80">
        <v>3</v>
      </c>
      <c r="AE156" s="86" t="s">
        <v>2052</v>
      </c>
      <c r="AF156" s="80" t="b">
        <v>0</v>
      </c>
      <c r="AG156" s="80" t="s">
        <v>2064</v>
      </c>
      <c r="AH156" s="80"/>
      <c r="AI156" s="86" t="s">
        <v>2052</v>
      </c>
      <c r="AJ156" s="80" t="b">
        <v>0</v>
      </c>
      <c r="AK156" s="80">
        <v>0</v>
      </c>
      <c r="AL156" s="86" t="s">
        <v>2052</v>
      </c>
      <c r="AM156" s="80" t="s">
        <v>2071</v>
      </c>
      <c r="AN156" s="80" t="b">
        <v>0</v>
      </c>
      <c r="AO156" s="86" t="s">
        <v>1947</v>
      </c>
      <c r="AP156" s="80" t="s">
        <v>207</v>
      </c>
      <c r="AQ156" s="80">
        <v>0</v>
      </c>
      <c r="AR156" s="80">
        <v>0</v>
      </c>
      <c r="AS156" s="80"/>
      <c r="AT156" s="80"/>
      <c r="AU156" s="80"/>
      <c r="AV156" s="80"/>
      <c r="AW156" s="80"/>
      <c r="AX156" s="80"/>
      <c r="AY156" s="80"/>
      <c r="AZ156" s="80"/>
      <c r="BA156">
        <v>1</v>
      </c>
      <c r="BB156" s="79" t="str">
        <f>REPLACE(INDEX(GroupVertices[Group],MATCH(Edges[[#This Row],[Vertex 1]],GroupVertices[Vertex],0)),1,1,"")</f>
        <v>5</v>
      </c>
      <c r="BC156" s="79" t="str">
        <f>REPLACE(INDEX(GroupVertices[Group],MATCH(Edges[[#This Row],[Vertex 2]],GroupVertices[Vertex],0)),1,1,"")</f>
        <v>5</v>
      </c>
      <c r="BD156" s="48">
        <v>1</v>
      </c>
      <c r="BE156" s="49">
        <v>10</v>
      </c>
      <c r="BF156" s="48">
        <v>0</v>
      </c>
      <c r="BG156" s="49">
        <v>0</v>
      </c>
      <c r="BH156" s="48">
        <v>0</v>
      </c>
      <c r="BI156" s="49">
        <v>0</v>
      </c>
      <c r="BJ156" s="48">
        <v>9</v>
      </c>
      <c r="BK156" s="49">
        <v>90</v>
      </c>
      <c r="BL156" s="48">
        <v>10</v>
      </c>
    </row>
    <row r="157" spans="1:64" ht="15">
      <c r="A157" s="65" t="s">
        <v>344</v>
      </c>
      <c r="B157" s="83" t="s">
        <v>1268</v>
      </c>
      <c r="C157" s="66" t="s">
        <v>3439</v>
      </c>
      <c r="D157" s="67">
        <v>3</v>
      </c>
      <c r="E157" s="68" t="s">
        <v>132</v>
      </c>
      <c r="F157" s="69">
        <v>32</v>
      </c>
      <c r="G157" s="66"/>
      <c r="H157" s="70"/>
      <c r="I157" s="71"/>
      <c r="J157" s="71"/>
      <c r="K157" s="34" t="s">
        <v>65</v>
      </c>
      <c r="L157" s="78">
        <v>157</v>
      </c>
      <c r="M157" s="78"/>
      <c r="N157" s="73" t="s">
        <v>374</v>
      </c>
      <c r="O157" s="80" t="s">
        <v>461</v>
      </c>
      <c r="P157" s="82">
        <v>43489.82168981482</v>
      </c>
      <c r="Q157" s="80" t="s">
        <v>780</v>
      </c>
      <c r="R157" s="80"/>
      <c r="S157" s="80"/>
      <c r="T157" s="80" t="s">
        <v>948</v>
      </c>
      <c r="U157" s="83" t="s">
        <v>1268</v>
      </c>
      <c r="V157" s="83" t="s">
        <v>1268</v>
      </c>
      <c r="W157" s="82">
        <v>43489.82168981482</v>
      </c>
      <c r="X157" s="83" t="s">
        <v>1666</v>
      </c>
      <c r="Y157" s="80"/>
      <c r="Z157" s="80"/>
      <c r="AA157" s="86" t="s">
        <v>2022</v>
      </c>
      <c r="AB157" s="80"/>
      <c r="AC157" s="80" t="b">
        <v>0</v>
      </c>
      <c r="AD157" s="80">
        <v>5</v>
      </c>
      <c r="AE157" s="86" t="s">
        <v>2052</v>
      </c>
      <c r="AF157" s="80" t="b">
        <v>0</v>
      </c>
      <c r="AG157" s="80" t="s">
        <v>2064</v>
      </c>
      <c r="AH157" s="80"/>
      <c r="AI157" s="86" t="s">
        <v>2052</v>
      </c>
      <c r="AJ157" s="80" t="b">
        <v>0</v>
      </c>
      <c r="AK157" s="80">
        <v>7</v>
      </c>
      <c r="AL157" s="86" t="s">
        <v>2052</v>
      </c>
      <c r="AM157" s="80" t="s">
        <v>2071</v>
      </c>
      <c r="AN157" s="80" t="b">
        <v>0</v>
      </c>
      <c r="AO157" s="86" t="s">
        <v>2022</v>
      </c>
      <c r="AP157" s="80" t="s">
        <v>207</v>
      </c>
      <c r="AQ157" s="80">
        <v>0</v>
      </c>
      <c r="AR157" s="80">
        <v>0</v>
      </c>
      <c r="AS157" s="80"/>
      <c r="AT157" s="80"/>
      <c r="AU157" s="80"/>
      <c r="AV157" s="80"/>
      <c r="AW157" s="80"/>
      <c r="AX157" s="80"/>
      <c r="AY157" s="80"/>
      <c r="AZ157" s="80"/>
      <c r="BA157">
        <v>1</v>
      </c>
      <c r="BB157" s="79" t="str">
        <f>REPLACE(INDEX(GroupVertices[Group],MATCH(Edges[[#This Row],[Vertex 1]],GroupVertices[Vertex],0)),1,1,"")</f>
        <v>7</v>
      </c>
      <c r="BC157" s="79" t="str">
        <f>REPLACE(INDEX(GroupVertices[Group],MATCH(Edges[[#This Row],[Vertex 2]],GroupVertices[Vertex],0)),1,1,"")</f>
        <v>7</v>
      </c>
      <c r="BD157" s="48">
        <v>0</v>
      </c>
      <c r="BE157" s="49">
        <v>0</v>
      </c>
      <c r="BF157" s="48">
        <v>0</v>
      </c>
      <c r="BG157" s="49">
        <v>0</v>
      </c>
      <c r="BH157" s="48">
        <v>0</v>
      </c>
      <c r="BI157" s="49">
        <v>0</v>
      </c>
      <c r="BJ157" s="48">
        <v>30</v>
      </c>
      <c r="BK157" s="49">
        <v>100</v>
      </c>
      <c r="BL157" s="48">
        <v>30</v>
      </c>
    </row>
    <row r="158" spans="1:64" ht="15">
      <c r="A158" s="65" t="s">
        <v>355</v>
      </c>
      <c r="B158" s="83" t="s">
        <v>1192</v>
      </c>
      <c r="C158" s="66" t="s">
        <v>3439</v>
      </c>
      <c r="D158" s="67">
        <v>3</v>
      </c>
      <c r="E158" s="68" t="s">
        <v>132</v>
      </c>
      <c r="F158" s="69">
        <v>32</v>
      </c>
      <c r="G158" s="66"/>
      <c r="H158" s="70"/>
      <c r="I158" s="71"/>
      <c r="J158" s="71"/>
      <c r="K158" s="34" t="s">
        <v>65</v>
      </c>
      <c r="L158" s="78">
        <v>158</v>
      </c>
      <c r="M158" s="78"/>
      <c r="N158" s="73" t="s">
        <v>459</v>
      </c>
      <c r="O158" s="80" t="s">
        <v>461</v>
      </c>
      <c r="P158" s="82">
        <v>43489.774375</v>
      </c>
      <c r="Q158" s="80" t="s">
        <v>704</v>
      </c>
      <c r="R158" s="80" t="s">
        <v>847</v>
      </c>
      <c r="S158" s="80" t="s">
        <v>853</v>
      </c>
      <c r="T158" s="80" t="s">
        <v>957</v>
      </c>
      <c r="U158" s="83" t="s">
        <v>1192</v>
      </c>
      <c r="V158" s="83" t="s">
        <v>1192</v>
      </c>
      <c r="W158" s="82">
        <v>43489.774375</v>
      </c>
      <c r="X158" s="83" t="s">
        <v>1590</v>
      </c>
      <c r="Y158" s="80"/>
      <c r="Z158" s="80"/>
      <c r="AA158" s="86" t="s">
        <v>1946</v>
      </c>
      <c r="AB158" s="80"/>
      <c r="AC158" s="80" t="b">
        <v>0</v>
      </c>
      <c r="AD158" s="80">
        <v>5</v>
      </c>
      <c r="AE158" s="86" t="s">
        <v>2052</v>
      </c>
      <c r="AF158" s="80" t="b">
        <v>1</v>
      </c>
      <c r="AG158" s="80" t="s">
        <v>2064</v>
      </c>
      <c r="AH158" s="80"/>
      <c r="AI158" s="86" t="s">
        <v>2070</v>
      </c>
      <c r="AJ158" s="80" t="b">
        <v>0</v>
      </c>
      <c r="AK158" s="80">
        <v>5</v>
      </c>
      <c r="AL158" s="86" t="s">
        <v>2052</v>
      </c>
      <c r="AM158" s="80" t="s">
        <v>2071</v>
      </c>
      <c r="AN158" s="80" t="b">
        <v>0</v>
      </c>
      <c r="AO158" s="86" t="s">
        <v>1946</v>
      </c>
      <c r="AP158" s="80" t="s">
        <v>207</v>
      </c>
      <c r="AQ158" s="80">
        <v>0</v>
      </c>
      <c r="AR158" s="80">
        <v>0</v>
      </c>
      <c r="AS158" s="80"/>
      <c r="AT158" s="80"/>
      <c r="AU158" s="80"/>
      <c r="AV158" s="80"/>
      <c r="AW158" s="80"/>
      <c r="AX158" s="80"/>
      <c r="AY158" s="80"/>
      <c r="AZ158" s="80"/>
      <c r="BA158">
        <v>1</v>
      </c>
      <c r="BB158" s="79" t="str">
        <f>REPLACE(INDEX(GroupVertices[Group],MATCH(Edges[[#This Row],[Vertex 1]],GroupVertices[Vertex],0)),1,1,"")</f>
        <v>5</v>
      </c>
      <c r="BC158" s="79" t="str">
        <f>REPLACE(INDEX(GroupVertices[Group],MATCH(Edges[[#This Row],[Vertex 2]],GroupVertices[Vertex],0)),1,1,"")</f>
        <v>5</v>
      </c>
      <c r="BD158" s="48">
        <v>1</v>
      </c>
      <c r="BE158" s="49">
        <v>4.761904761904762</v>
      </c>
      <c r="BF158" s="48">
        <v>0</v>
      </c>
      <c r="BG158" s="49">
        <v>0</v>
      </c>
      <c r="BH158" s="48">
        <v>0</v>
      </c>
      <c r="BI158" s="49">
        <v>0</v>
      </c>
      <c r="BJ158" s="48">
        <v>20</v>
      </c>
      <c r="BK158" s="49">
        <v>95.23809523809524</v>
      </c>
      <c r="BL158" s="48">
        <v>21</v>
      </c>
    </row>
    <row r="159" spans="1:64" ht="15">
      <c r="A159" s="65" t="s">
        <v>340</v>
      </c>
      <c r="B159" s="83" t="s">
        <v>1199</v>
      </c>
      <c r="C159" s="66" t="s">
        <v>3439</v>
      </c>
      <c r="D159" s="67">
        <v>3</v>
      </c>
      <c r="E159" s="68" t="s">
        <v>132</v>
      </c>
      <c r="F159" s="69">
        <v>32</v>
      </c>
      <c r="G159" s="66"/>
      <c r="H159" s="70"/>
      <c r="I159" s="71"/>
      <c r="J159" s="71"/>
      <c r="K159" s="34" t="s">
        <v>65</v>
      </c>
      <c r="L159" s="78">
        <v>159</v>
      </c>
      <c r="M159" s="78"/>
      <c r="N159" s="73" t="s">
        <v>374</v>
      </c>
      <c r="O159" s="80" t="s">
        <v>461</v>
      </c>
      <c r="P159" s="82">
        <v>43489.779641203706</v>
      </c>
      <c r="Q159" s="80" t="s">
        <v>711</v>
      </c>
      <c r="R159" s="80"/>
      <c r="S159" s="80"/>
      <c r="T159" s="80" t="s">
        <v>923</v>
      </c>
      <c r="U159" s="83" t="s">
        <v>1199</v>
      </c>
      <c r="V159" s="83" t="s">
        <v>1199</v>
      </c>
      <c r="W159" s="82">
        <v>43489.779641203706</v>
      </c>
      <c r="X159" s="83" t="s">
        <v>1597</v>
      </c>
      <c r="Y159" s="80"/>
      <c r="Z159" s="80"/>
      <c r="AA159" s="86" t="s">
        <v>1953</v>
      </c>
      <c r="AB159" s="80"/>
      <c r="AC159" s="80" t="b">
        <v>0</v>
      </c>
      <c r="AD159" s="80">
        <v>2</v>
      </c>
      <c r="AE159" s="86" t="s">
        <v>2052</v>
      </c>
      <c r="AF159" s="80" t="b">
        <v>0</v>
      </c>
      <c r="AG159" s="80" t="s">
        <v>2064</v>
      </c>
      <c r="AH159" s="80"/>
      <c r="AI159" s="86" t="s">
        <v>2052</v>
      </c>
      <c r="AJ159" s="80" t="b">
        <v>0</v>
      </c>
      <c r="AK159" s="80">
        <v>1</v>
      </c>
      <c r="AL159" s="86" t="s">
        <v>2052</v>
      </c>
      <c r="AM159" s="80" t="s">
        <v>2071</v>
      </c>
      <c r="AN159" s="80" t="b">
        <v>0</v>
      </c>
      <c r="AO159" s="86" t="s">
        <v>1953</v>
      </c>
      <c r="AP159" s="80" t="s">
        <v>207</v>
      </c>
      <c r="AQ159" s="80">
        <v>0</v>
      </c>
      <c r="AR159" s="80">
        <v>0</v>
      </c>
      <c r="AS159" s="80"/>
      <c r="AT159" s="80"/>
      <c r="AU159" s="80"/>
      <c r="AV159" s="80"/>
      <c r="AW159" s="80"/>
      <c r="AX159" s="80"/>
      <c r="AY159" s="80"/>
      <c r="AZ159" s="80"/>
      <c r="BA159">
        <v>1</v>
      </c>
      <c r="BB159" s="79" t="str">
        <f>REPLACE(INDEX(GroupVertices[Group],MATCH(Edges[[#This Row],[Vertex 1]],GroupVertices[Vertex],0)),1,1,"")</f>
        <v>12</v>
      </c>
      <c r="BC159" s="79" t="str">
        <f>REPLACE(INDEX(GroupVertices[Group],MATCH(Edges[[#This Row],[Vertex 2]],GroupVertices[Vertex],0)),1,1,"")</f>
        <v>12</v>
      </c>
      <c r="BD159" s="48">
        <v>0</v>
      </c>
      <c r="BE159" s="49">
        <v>0</v>
      </c>
      <c r="BF159" s="48">
        <v>0</v>
      </c>
      <c r="BG159" s="49">
        <v>0</v>
      </c>
      <c r="BH159" s="48">
        <v>0</v>
      </c>
      <c r="BI159" s="49">
        <v>0</v>
      </c>
      <c r="BJ159" s="48">
        <v>28</v>
      </c>
      <c r="BK159" s="49">
        <v>100</v>
      </c>
      <c r="BL159" s="48">
        <v>28</v>
      </c>
    </row>
    <row r="160" spans="1:64" ht="15">
      <c r="A160" s="65" t="s">
        <v>344</v>
      </c>
      <c r="B160" s="83" t="s">
        <v>1260</v>
      </c>
      <c r="C160" s="66" t="s">
        <v>3439</v>
      </c>
      <c r="D160" s="67">
        <v>3</v>
      </c>
      <c r="E160" s="68" t="s">
        <v>132</v>
      </c>
      <c r="F160" s="69">
        <v>32</v>
      </c>
      <c r="G160" s="66"/>
      <c r="H160" s="70"/>
      <c r="I160" s="71"/>
      <c r="J160" s="71"/>
      <c r="K160" s="34" t="s">
        <v>65</v>
      </c>
      <c r="L160" s="78">
        <v>160</v>
      </c>
      <c r="M160" s="78"/>
      <c r="N160" s="73" t="s">
        <v>374</v>
      </c>
      <c r="O160" s="80" t="s">
        <v>461</v>
      </c>
      <c r="P160" s="82">
        <v>43484.734988425924</v>
      </c>
      <c r="Q160" s="80" t="s">
        <v>772</v>
      </c>
      <c r="R160" s="80"/>
      <c r="S160" s="80"/>
      <c r="T160" s="80" t="s">
        <v>923</v>
      </c>
      <c r="U160" s="83" t="s">
        <v>1260</v>
      </c>
      <c r="V160" s="83" t="s">
        <v>1260</v>
      </c>
      <c r="W160" s="82">
        <v>43484.734988425924</v>
      </c>
      <c r="X160" s="83" t="s">
        <v>1658</v>
      </c>
      <c r="Y160" s="80"/>
      <c r="Z160" s="80"/>
      <c r="AA160" s="86" t="s">
        <v>2014</v>
      </c>
      <c r="AB160" s="80"/>
      <c r="AC160" s="80" t="b">
        <v>0</v>
      </c>
      <c r="AD160" s="80">
        <v>9</v>
      </c>
      <c r="AE160" s="86" t="s">
        <v>2052</v>
      </c>
      <c r="AF160" s="80" t="b">
        <v>0</v>
      </c>
      <c r="AG160" s="80" t="s">
        <v>2064</v>
      </c>
      <c r="AH160" s="80"/>
      <c r="AI160" s="86" t="s">
        <v>2052</v>
      </c>
      <c r="AJ160" s="80" t="b">
        <v>0</v>
      </c>
      <c r="AK160" s="80">
        <v>8</v>
      </c>
      <c r="AL160" s="86" t="s">
        <v>2052</v>
      </c>
      <c r="AM160" s="80" t="s">
        <v>2071</v>
      </c>
      <c r="AN160" s="80" t="b">
        <v>0</v>
      </c>
      <c r="AO160" s="86" t="s">
        <v>2014</v>
      </c>
      <c r="AP160" s="80" t="s">
        <v>2082</v>
      </c>
      <c r="AQ160" s="80">
        <v>0</v>
      </c>
      <c r="AR160" s="80">
        <v>0</v>
      </c>
      <c r="AS160" s="80"/>
      <c r="AT160" s="80"/>
      <c r="AU160" s="80"/>
      <c r="AV160" s="80"/>
      <c r="AW160" s="80"/>
      <c r="AX160" s="80"/>
      <c r="AY160" s="80"/>
      <c r="AZ160" s="80"/>
      <c r="BA160">
        <v>1</v>
      </c>
      <c r="BB160" s="79" t="str">
        <f>REPLACE(INDEX(GroupVertices[Group],MATCH(Edges[[#This Row],[Vertex 1]],GroupVertices[Vertex],0)),1,1,"")</f>
        <v>7</v>
      </c>
      <c r="BC160" s="79" t="str">
        <f>REPLACE(INDEX(GroupVertices[Group],MATCH(Edges[[#This Row],[Vertex 2]],GroupVertices[Vertex],0)),1,1,"")</f>
        <v>7</v>
      </c>
      <c r="BD160" s="48">
        <v>0</v>
      </c>
      <c r="BE160" s="49">
        <v>0</v>
      </c>
      <c r="BF160" s="48">
        <v>0</v>
      </c>
      <c r="BG160" s="49">
        <v>0</v>
      </c>
      <c r="BH160" s="48">
        <v>0</v>
      </c>
      <c r="BI160" s="49">
        <v>0</v>
      </c>
      <c r="BJ160" s="48">
        <v>28</v>
      </c>
      <c r="BK160" s="49">
        <v>100</v>
      </c>
      <c r="BL160" s="48">
        <v>28</v>
      </c>
    </row>
    <row r="161" spans="1:64" ht="15">
      <c r="A161" s="65" t="s">
        <v>318</v>
      </c>
      <c r="B161" s="83" t="s">
        <v>1226</v>
      </c>
      <c r="C161" s="66" t="s">
        <v>3439</v>
      </c>
      <c r="D161" s="67">
        <v>3</v>
      </c>
      <c r="E161" s="68" t="s">
        <v>132</v>
      </c>
      <c r="F161" s="69">
        <v>32</v>
      </c>
      <c r="G161" s="66"/>
      <c r="H161" s="70"/>
      <c r="I161" s="71"/>
      <c r="J161" s="71"/>
      <c r="K161" s="34" t="s">
        <v>65</v>
      </c>
      <c r="L161" s="78">
        <v>161</v>
      </c>
      <c r="M161" s="78"/>
      <c r="N161" s="73" t="s">
        <v>374</v>
      </c>
      <c r="O161" s="80" t="s">
        <v>461</v>
      </c>
      <c r="P161" s="82">
        <v>43490.03925925926</v>
      </c>
      <c r="Q161" s="80" t="s">
        <v>738</v>
      </c>
      <c r="R161" s="80"/>
      <c r="S161" s="80"/>
      <c r="T161" s="80" t="s">
        <v>923</v>
      </c>
      <c r="U161" s="83" t="s">
        <v>1226</v>
      </c>
      <c r="V161" s="83" t="s">
        <v>1226</v>
      </c>
      <c r="W161" s="82">
        <v>43490.03925925926</v>
      </c>
      <c r="X161" s="83" t="s">
        <v>1624</v>
      </c>
      <c r="Y161" s="80"/>
      <c r="Z161" s="80"/>
      <c r="AA161" s="86" t="s">
        <v>1980</v>
      </c>
      <c r="AB161" s="80"/>
      <c r="AC161" s="80" t="b">
        <v>0</v>
      </c>
      <c r="AD161" s="80">
        <v>0</v>
      </c>
      <c r="AE161" s="86" t="s">
        <v>2052</v>
      </c>
      <c r="AF161" s="80" t="b">
        <v>0</v>
      </c>
      <c r="AG161" s="80" t="s">
        <v>2064</v>
      </c>
      <c r="AH161" s="80"/>
      <c r="AI161" s="86" t="s">
        <v>2052</v>
      </c>
      <c r="AJ161" s="80" t="b">
        <v>0</v>
      </c>
      <c r="AK161" s="80">
        <v>1</v>
      </c>
      <c r="AL161" s="86" t="s">
        <v>2052</v>
      </c>
      <c r="AM161" s="80" t="s">
        <v>2071</v>
      </c>
      <c r="AN161" s="80" t="b">
        <v>0</v>
      </c>
      <c r="AO161" s="86" t="s">
        <v>1980</v>
      </c>
      <c r="AP161" s="80" t="s">
        <v>207</v>
      </c>
      <c r="AQ161" s="80">
        <v>0</v>
      </c>
      <c r="AR161" s="80">
        <v>0</v>
      </c>
      <c r="AS161" s="80"/>
      <c r="AT161" s="80"/>
      <c r="AU161" s="80"/>
      <c r="AV161" s="80"/>
      <c r="AW161" s="80"/>
      <c r="AX161" s="80"/>
      <c r="AY161" s="80"/>
      <c r="AZ161" s="80"/>
      <c r="BA161">
        <v>1</v>
      </c>
      <c r="BB161" s="79" t="str">
        <f>REPLACE(INDEX(GroupVertices[Group],MATCH(Edges[[#This Row],[Vertex 1]],GroupVertices[Vertex],0)),1,1,"")</f>
        <v>6</v>
      </c>
      <c r="BC161" s="79" t="str">
        <f>REPLACE(INDEX(GroupVertices[Group],MATCH(Edges[[#This Row],[Vertex 2]],GroupVertices[Vertex],0)),1,1,"")</f>
        <v>6</v>
      </c>
      <c r="BD161" s="48">
        <v>0</v>
      </c>
      <c r="BE161" s="49">
        <v>0</v>
      </c>
      <c r="BF161" s="48">
        <v>0</v>
      </c>
      <c r="BG161" s="49">
        <v>0</v>
      </c>
      <c r="BH161" s="48">
        <v>0</v>
      </c>
      <c r="BI161" s="49">
        <v>0</v>
      </c>
      <c r="BJ161" s="48">
        <v>28</v>
      </c>
      <c r="BK161" s="49">
        <v>100</v>
      </c>
      <c r="BL161" s="48">
        <v>28</v>
      </c>
    </row>
    <row r="162" spans="1:64" ht="15">
      <c r="A162" s="65" t="s">
        <v>318</v>
      </c>
      <c r="B162" s="83" t="s">
        <v>1225</v>
      </c>
      <c r="C162" s="66" t="s">
        <v>3439</v>
      </c>
      <c r="D162" s="67">
        <v>3</v>
      </c>
      <c r="E162" s="68" t="s">
        <v>132</v>
      </c>
      <c r="F162" s="69">
        <v>32</v>
      </c>
      <c r="G162" s="66"/>
      <c r="H162" s="70"/>
      <c r="I162" s="71"/>
      <c r="J162" s="71"/>
      <c r="K162" s="34" t="s">
        <v>65</v>
      </c>
      <c r="L162" s="78">
        <v>162</v>
      </c>
      <c r="M162" s="78"/>
      <c r="N162" s="73" t="s">
        <v>374</v>
      </c>
      <c r="O162" s="80" t="s">
        <v>461</v>
      </c>
      <c r="P162" s="82">
        <v>43489.93916666666</v>
      </c>
      <c r="Q162" s="80" t="s">
        <v>737</v>
      </c>
      <c r="R162" s="80"/>
      <c r="S162" s="80"/>
      <c r="T162" s="80" t="s">
        <v>923</v>
      </c>
      <c r="U162" s="83" t="s">
        <v>1225</v>
      </c>
      <c r="V162" s="83" t="s">
        <v>1225</v>
      </c>
      <c r="W162" s="82">
        <v>43489.93916666666</v>
      </c>
      <c r="X162" s="83" t="s">
        <v>1623</v>
      </c>
      <c r="Y162" s="80"/>
      <c r="Z162" s="80"/>
      <c r="AA162" s="86" t="s">
        <v>1979</v>
      </c>
      <c r="AB162" s="80"/>
      <c r="AC162" s="80" t="b">
        <v>0</v>
      </c>
      <c r="AD162" s="80">
        <v>2</v>
      </c>
      <c r="AE162" s="86" t="s">
        <v>2052</v>
      </c>
      <c r="AF162" s="80" t="b">
        <v>0</v>
      </c>
      <c r="AG162" s="80" t="s">
        <v>2064</v>
      </c>
      <c r="AH162" s="80"/>
      <c r="AI162" s="86" t="s">
        <v>2052</v>
      </c>
      <c r="AJ162" s="80" t="b">
        <v>0</v>
      </c>
      <c r="AK162" s="80">
        <v>4</v>
      </c>
      <c r="AL162" s="86" t="s">
        <v>2052</v>
      </c>
      <c r="AM162" s="80" t="s">
        <v>2071</v>
      </c>
      <c r="AN162" s="80" t="b">
        <v>0</v>
      </c>
      <c r="AO162" s="86" t="s">
        <v>1979</v>
      </c>
      <c r="AP162" s="80" t="s">
        <v>207</v>
      </c>
      <c r="AQ162" s="80">
        <v>0</v>
      </c>
      <c r="AR162" s="80">
        <v>0</v>
      </c>
      <c r="AS162" s="80"/>
      <c r="AT162" s="80"/>
      <c r="AU162" s="80"/>
      <c r="AV162" s="80"/>
      <c r="AW162" s="80"/>
      <c r="AX162" s="80"/>
      <c r="AY162" s="80"/>
      <c r="AZ162" s="80"/>
      <c r="BA162">
        <v>1</v>
      </c>
      <c r="BB162" s="79" t="str">
        <f>REPLACE(INDEX(GroupVertices[Group],MATCH(Edges[[#This Row],[Vertex 1]],GroupVertices[Vertex],0)),1,1,"")</f>
        <v>6</v>
      </c>
      <c r="BC162" s="79" t="str">
        <f>REPLACE(INDEX(GroupVertices[Group],MATCH(Edges[[#This Row],[Vertex 2]],GroupVertices[Vertex],0)),1,1,"")</f>
        <v>6</v>
      </c>
      <c r="BD162" s="48">
        <v>0</v>
      </c>
      <c r="BE162" s="49">
        <v>0</v>
      </c>
      <c r="BF162" s="48">
        <v>0</v>
      </c>
      <c r="BG162" s="49">
        <v>0</v>
      </c>
      <c r="BH162" s="48">
        <v>0</v>
      </c>
      <c r="BI162" s="49">
        <v>0</v>
      </c>
      <c r="BJ162" s="48">
        <v>28</v>
      </c>
      <c r="BK162" s="49">
        <v>100</v>
      </c>
      <c r="BL162" s="48">
        <v>28</v>
      </c>
    </row>
    <row r="163" spans="1:64" ht="15">
      <c r="A163" s="65" t="s">
        <v>298</v>
      </c>
      <c r="B163" s="83" t="s">
        <v>1149</v>
      </c>
      <c r="C163" s="66" t="s">
        <v>3439</v>
      </c>
      <c r="D163" s="67">
        <v>3</v>
      </c>
      <c r="E163" s="68" t="s">
        <v>132</v>
      </c>
      <c r="F163" s="69">
        <v>32</v>
      </c>
      <c r="G163" s="66"/>
      <c r="H163" s="70"/>
      <c r="I163" s="71"/>
      <c r="J163" s="71"/>
      <c r="K163" s="34" t="s">
        <v>65</v>
      </c>
      <c r="L163" s="78">
        <v>163</v>
      </c>
      <c r="M163" s="78"/>
      <c r="N163" s="73" t="s">
        <v>374</v>
      </c>
      <c r="O163" s="80" t="s">
        <v>461</v>
      </c>
      <c r="P163" s="82">
        <v>43489.941608796296</v>
      </c>
      <c r="Q163" s="80" t="s">
        <v>659</v>
      </c>
      <c r="R163" s="80"/>
      <c r="S163" s="80"/>
      <c r="T163" s="80" t="s">
        <v>923</v>
      </c>
      <c r="U163" s="83" t="s">
        <v>1149</v>
      </c>
      <c r="V163" s="83" t="s">
        <v>1149</v>
      </c>
      <c r="W163" s="82">
        <v>43489.941608796296</v>
      </c>
      <c r="X163" s="83" t="s">
        <v>1545</v>
      </c>
      <c r="Y163" s="80"/>
      <c r="Z163" s="80"/>
      <c r="AA163" s="86" t="s">
        <v>1901</v>
      </c>
      <c r="AB163" s="80"/>
      <c r="AC163" s="80" t="b">
        <v>0</v>
      </c>
      <c r="AD163" s="80">
        <v>2</v>
      </c>
      <c r="AE163" s="86" t="s">
        <v>2052</v>
      </c>
      <c r="AF163" s="80" t="b">
        <v>0</v>
      </c>
      <c r="AG163" s="80" t="s">
        <v>2064</v>
      </c>
      <c r="AH163" s="80"/>
      <c r="AI163" s="86" t="s">
        <v>2052</v>
      </c>
      <c r="AJ163" s="80" t="b">
        <v>0</v>
      </c>
      <c r="AK163" s="80">
        <v>0</v>
      </c>
      <c r="AL163" s="86" t="s">
        <v>2052</v>
      </c>
      <c r="AM163" s="80" t="s">
        <v>2071</v>
      </c>
      <c r="AN163" s="80" t="b">
        <v>0</v>
      </c>
      <c r="AO163" s="86" t="s">
        <v>1901</v>
      </c>
      <c r="AP163" s="80" t="s">
        <v>207</v>
      </c>
      <c r="AQ163" s="80">
        <v>0</v>
      </c>
      <c r="AR163" s="80">
        <v>0</v>
      </c>
      <c r="AS163" s="80"/>
      <c r="AT163" s="80"/>
      <c r="AU163" s="80"/>
      <c r="AV163" s="80"/>
      <c r="AW163" s="80"/>
      <c r="AX163" s="80"/>
      <c r="AY163" s="80"/>
      <c r="AZ163" s="80"/>
      <c r="BA163">
        <v>1</v>
      </c>
      <c r="BB163" s="79" t="str">
        <f>REPLACE(INDEX(GroupVertices[Group],MATCH(Edges[[#This Row],[Vertex 1]],GroupVertices[Vertex],0)),1,1,"")</f>
        <v>8</v>
      </c>
      <c r="BC163" s="79" t="str">
        <f>REPLACE(INDEX(GroupVertices[Group],MATCH(Edges[[#This Row],[Vertex 2]],GroupVertices[Vertex],0)),1,1,"")</f>
        <v>8</v>
      </c>
      <c r="BD163" s="48">
        <v>0</v>
      </c>
      <c r="BE163" s="49">
        <v>0</v>
      </c>
      <c r="BF163" s="48">
        <v>0</v>
      </c>
      <c r="BG163" s="49">
        <v>0</v>
      </c>
      <c r="BH163" s="48">
        <v>0</v>
      </c>
      <c r="BI163" s="49">
        <v>0</v>
      </c>
      <c r="BJ163" s="48">
        <v>28</v>
      </c>
      <c r="BK163" s="49">
        <v>100</v>
      </c>
      <c r="BL163" s="48">
        <v>28</v>
      </c>
    </row>
    <row r="164" spans="1:64" ht="15">
      <c r="A164" s="65" t="s">
        <v>299</v>
      </c>
      <c r="B164" s="83" t="s">
        <v>998</v>
      </c>
      <c r="C164" s="66" t="s">
        <v>3439</v>
      </c>
      <c r="D164" s="67">
        <v>3</v>
      </c>
      <c r="E164" s="68" t="s">
        <v>132</v>
      </c>
      <c r="F164" s="69">
        <v>32</v>
      </c>
      <c r="G164" s="66"/>
      <c r="H164" s="70"/>
      <c r="I164" s="71"/>
      <c r="J164" s="71"/>
      <c r="K164" s="34" t="s">
        <v>65</v>
      </c>
      <c r="L164" s="78">
        <v>164</v>
      </c>
      <c r="M164" s="78"/>
      <c r="N164" s="73" t="s">
        <v>271</v>
      </c>
      <c r="O164" s="80" t="s">
        <v>461</v>
      </c>
      <c r="P164" s="82">
        <v>43489.95883101852</v>
      </c>
      <c r="Q164" s="80" t="s">
        <v>503</v>
      </c>
      <c r="R164" s="83" t="s">
        <v>822</v>
      </c>
      <c r="S164" s="80" t="s">
        <v>858</v>
      </c>
      <c r="T164" s="80" t="s">
        <v>885</v>
      </c>
      <c r="U164" s="83" t="s">
        <v>998</v>
      </c>
      <c r="V164" s="83" t="s">
        <v>998</v>
      </c>
      <c r="W164" s="82">
        <v>43489.95883101852</v>
      </c>
      <c r="X164" s="83" t="s">
        <v>1384</v>
      </c>
      <c r="Y164" s="80"/>
      <c r="Z164" s="80"/>
      <c r="AA164" s="86" t="s">
        <v>1734</v>
      </c>
      <c r="AB164" s="80"/>
      <c r="AC164" s="80" t="b">
        <v>0</v>
      </c>
      <c r="AD164" s="80">
        <v>0</v>
      </c>
      <c r="AE164" s="86" t="s">
        <v>2052</v>
      </c>
      <c r="AF164" s="80" t="b">
        <v>0</v>
      </c>
      <c r="AG164" s="80" t="s">
        <v>2064</v>
      </c>
      <c r="AH164" s="80"/>
      <c r="AI164" s="86" t="s">
        <v>2052</v>
      </c>
      <c r="AJ164" s="80" t="b">
        <v>0</v>
      </c>
      <c r="AK164" s="80">
        <v>0</v>
      </c>
      <c r="AL164" s="86" t="s">
        <v>2052</v>
      </c>
      <c r="AM164" s="80" t="s">
        <v>2077</v>
      </c>
      <c r="AN164" s="80" t="b">
        <v>0</v>
      </c>
      <c r="AO164" s="86" t="s">
        <v>1734</v>
      </c>
      <c r="AP164" s="80" t="s">
        <v>207</v>
      </c>
      <c r="AQ164" s="80">
        <v>0</v>
      </c>
      <c r="AR164" s="80">
        <v>0</v>
      </c>
      <c r="AS164" s="80"/>
      <c r="AT164" s="80"/>
      <c r="AU164" s="80"/>
      <c r="AV164" s="80"/>
      <c r="AW164" s="80"/>
      <c r="AX164" s="80"/>
      <c r="AY164" s="80"/>
      <c r="AZ164" s="80"/>
      <c r="BA164">
        <v>1</v>
      </c>
      <c r="BB164" s="79" t="str">
        <f>REPLACE(INDEX(GroupVertices[Group],MATCH(Edges[[#This Row],[Vertex 1]],GroupVertices[Vertex],0)),1,1,"")</f>
        <v>18</v>
      </c>
      <c r="BC164" s="79" t="str">
        <f>REPLACE(INDEX(GroupVertices[Group],MATCH(Edges[[#This Row],[Vertex 2]],GroupVertices[Vertex],0)),1,1,"")</f>
        <v>18</v>
      </c>
      <c r="BD164" s="48">
        <v>1</v>
      </c>
      <c r="BE164" s="49">
        <v>4.545454545454546</v>
      </c>
      <c r="BF164" s="48">
        <v>0</v>
      </c>
      <c r="BG164" s="49">
        <v>0</v>
      </c>
      <c r="BH164" s="48">
        <v>0</v>
      </c>
      <c r="BI164" s="49">
        <v>0</v>
      </c>
      <c r="BJ164" s="48">
        <v>21</v>
      </c>
      <c r="BK164" s="49">
        <v>95.45454545454545</v>
      </c>
      <c r="BL164" s="48">
        <v>22</v>
      </c>
    </row>
    <row r="165" spans="1:64" ht="15">
      <c r="A165" s="65" t="s">
        <v>315</v>
      </c>
      <c r="B165" s="83" t="s">
        <v>1161</v>
      </c>
      <c r="C165" s="66" t="s">
        <v>3439</v>
      </c>
      <c r="D165" s="67">
        <v>3</v>
      </c>
      <c r="E165" s="68" t="s">
        <v>132</v>
      </c>
      <c r="F165" s="69">
        <v>32</v>
      </c>
      <c r="G165" s="66"/>
      <c r="H165" s="70"/>
      <c r="I165" s="71"/>
      <c r="J165" s="71"/>
      <c r="K165" s="34" t="s">
        <v>65</v>
      </c>
      <c r="L165" s="78">
        <v>165</v>
      </c>
      <c r="M165" s="78"/>
      <c r="N165" s="73" t="s">
        <v>374</v>
      </c>
      <c r="O165" s="80" t="s">
        <v>461</v>
      </c>
      <c r="P165" s="82">
        <v>43489.893159722225</v>
      </c>
      <c r="Q165" s="80" t="s">
        <v>673</v>
      </c>
      <c r="R165" s="80"/>
      <c r="S165" s="80"/>
      <c r="T165" s="80" t="s">
        <v>923</v>
      </c>
      <c r="U165" s="83" t="s">
        <v>1161</v>
      </c>
      <c r="V165" s="83" t="s">
        <v>1161</v>
      </c>
      <c r="W165" s="82">
        <v>43489.893159722225</v>
      </c>
      <c r="X165" s="83" t="s">
        <v>1559</v>
      </c>
      <c r="Y165" s="80"/>
      <c r="Z165" s="80"/>
      <c r="AA165" s="86" t="s">
        <v>1915</v>
      </c>
      <c r="AB165" s="80"/>
      <c r="AC165" s="80" t="b">
        <v>0</v>
      </c>
      <c r="AD165" s="80">
        <v>2</v>
      </c>
      <c r="AE165" s="86" t="s">
        <v>2052</v>
      </c>
      <c r="AF165" s="80" t="b">
        <v>0</v>
      </c>
      <c r="AG165" s="80" t="s">
        <v>2064</v>
      </c>
      <c r="AH165" s="80"/>
      <c r="AI165" s="86" t="s">
        <v>2052</v>
      </c>
      <c r="AJ165" s="80" t="b">
        <v>0</v>
      </c>
      <c r="AK165" s="80">
        <v>3</v>
      </c>
      <c r="AL165" s="86" t="s">
        <v>2052</v>
      </c>
      <c r="AM165" s="80" t="s">
        <v>2071</v>
      </c>
      <c r="AN165" s="80" t="b">
        <v>0</v>
      </c>
      <c r="AO165" s="86" t="s">
        <v>1915</v>
      </c>
      <c r="AP165" s="80" t="s">
        <v>207</v>
      </c>
      <c r="AQ165" s="80">
        <v>0</v>
      </c>
      <c r="AR165" s="80">
        <v>0</v>
      </c>
      <c r="AS165" s="80"/>
      <c r="AT165" s="80"/>
      <c r="AU165" s="80"/>
      <c r="AV165" s="80"/>
      <c r="AW165" s="80"/>
      <c r="AX165" s="80"/>
      <c r="AY165" s="80"/>
      <c r="AZ165" s="80"/>
      <c r="BA165">
        <v>1</v>
      </c>
      <c r="BB165" s="79" t="str">
        <f>REPLACE(INDEX(GroupVertices[Group],MATCH(Edges[[#This Row],[Vertex 1]],GroupVertices[Vertex],0)),1,1,"")</f>
        <v>3</v>
      </c>
      <c r="BC165" s="79" t="str">
        <f>REPLACE(INDEX(GroupVertices[Group],MATCH(Edges[[#This Row],[Vertex 2]],GroupVertices[Vertex],0)),1,1,"")</f>
        <v>3</v>
      </c>
      <c r="BD165" s="48">
        <v>0</v>
      </c>
      <c r="BE165" s="49">
        <v>0</v>
      </c>
      <c r="BF165" s="48">
        <v>0</v>
      </c>
      <c r="BG165" s="49">
        <v>0</v>
      </c>
      <c r="BH165" s="48">
        <v>0</v>
      </c>
      <c r="BI165" s="49">
        <v>0</v>
      </c>
      <c r="BJ165" s="48">
        <v>28</v>
      </c>
      <c r="BK165" s="49">
        <v>100</v>
      </c>
      <c r="BL165" s="48">
        <v>28</v>
      </c>
    </row>
    <row r="166" spans="1:64" ht="15">
      <c r="A166" s="65" t="s">
        <v>342</v>
      </c>
      <c r="B166" s="83" t="s">
        <v>1120</v>
      </c>
      <c r="C166" s="66" t="s">
        <v>3439</v>
      </c>
      <c r="D166" s="67">
        <v>3</v>
      </c>
      <c r="E166" s="68" t="s">
        <v>132</v>
      </c>
      <c r="F166" s="69">
        <v>32</v>
      </c>
      <c r="G166" s="66"/>
      <c r="H166" s="70"/>
      <c r="I166" s="71"/>
      <c r="J166" s="71"/>
      <c r="K166" s="34" t="s">
        <v>65</v>
      </c>
      <c r="L166" s="78">
        <v>166</v>
      </c>
      <c r="M166" s="78"/>
      <c r="N166" s="73" t="s">
        <v>374</v>
      </c>
      <c r="O166" s="80" t="s">
        <v>461</v>
      </c>
      <c r="P166" s="82">
        <v>43489.90167824074</v>
      </c>
      <c r="Q166" s="80" t="s">
        <v>630</v>
      </c>
      <c r="R166" s="80"/>
      <c r="S166" s="80"/>
      <c r="T166" s="80" t="s">
        <v>923</v>
      </c>
      <c r="U166" s="83" t="s">
        <v>1120</v>
      </c>
      <c r="V166" s="83" t="s">
        <v>1120</v>
      </c>
      <c r="W166" s="82">
        <v>43489.90167824074</v>
      </c>
      <c r="X166" s="83" t="s">
        <v>1516</v>
      </c>
      <c r="Y166" s="80"/>
      <c r="Z166" s="80"/>
      <c r="AA166" s="86" t="s">
        <v>1872</v>
      </c>
      <c r="AB166" s="80"/>
      <c r="AC166" s="80" t="b">
        <v>0</v>
      </c>
      <c r="AD166" s="80">
        <v>5</v>
      </c>
      <c r="AE166" s="86" t="s">
        <v>2052</v>
      </c>
      <c r="AF166" s="80" t="b">
        <v>0</v>
      </c>
      <c r="AG166" s="80" t="s">
        <v>2064</v>
      </c>
      <c r="AH166" s="80"/>
      <c r="AI166" s="86" t="s">
        <v>2052</v>
      </c>
      <c r="AJ166" s="80" t="b">
        <v>0</v>
      </c>
      <c r="AK166" s="80">
        <v>5</v>
      </c>
      <c r="AL166" s="86" t="s">
        <v>2052</v>
      </c>
      <c r="AM166" s="80" t="s">
        <v>2071</v>
      </c>
      <c r="AN166" s="80" t="b">
        <v>0</v>
      </c>
      <c r="AO166" s="86" t="s">
        <v>1872</v>
      </c>
      <c r="AP166" s="80" t="s">
        <v>207</v>
      </c>
      <c r="AQ166" s="80">
        <v>0</v>
      </c>
      <c r="AR166" s="80">
        <v>0</v>
      </c>
      <c r="AS166" s="80"/>
      <c r="AT166" s="80"/>
      <c r="AU166" s="80"/>
      <c r="AV166" s="80"/>
      <c r="AW166" s="80"/>
      <c r="AX166" s="80"/>
      <c r="AY166" s="80"/>
      <c r="AZ166" s="80"/>
      <c r="BA166">
        <v>1</v>
      </c>
      <c r="BB166" s="79" t="str">
        <f>REPLACE(INDEX(GroupVertices[Group],MATCH(Edges[[#This Row],[Vertex 1]],GroupVertices[Vertex],0)),1,1,"")</f>
        <v>14</v>
      </c>
      <c r="BC166" s="79" t="str">
        <f>REPLACE(INDEX(GroupVertices[Group],MATCH(Edges[[#This Row],[Vertex 2]],GroupVertices[Vertex],0)),1,1,"")</f>
        <v>14</v>
      </c>
      <c r="BD166" s="48">
        <v>0</v>
      </c>
      <c r="BE166" s="49">
        <v>0</v>
      </c>
      <c r="BF166" s="48">
        <v>0</v>
      </c>
      <c r="BG166" s="49">
        <v>0</v>
      </c>
      <c r="BH166" s="48">
        <v>0</v>
      </c>
      <c r="BI166" s="49">
        <v>0</v>
      </c>
      <c r="BJ166" s="48">
        <v>28</v>
      </c>
      <c r="BK166" s="49">
        <v>100</v>
      </c>
      <c r="BL166" s="48">
        <v>28</v>
      </c>
    </row>
    <row r="167" spans="1:64" ht="15">
      <c r="A167" s="65" t="s">
        <v>302</v>
      </c>
      <c r="B167" s="83" t="s">
        <v>1127</v>
      </c>
      <c r="C167" s="66" t="s">
        <v>3439</v>
      </c>
      <c r="D167" s="67">
        <v>3</v>
      </c>
      <c r="E167" s="68" t="s">
        <v>132</v>
      </c>
      <c r="F167" s="69">
        <v>32</v>
      </c>
      <c r="G167" s="66"/>
      <c r="H167" s="70"/>
      <c r="I167" s="71"/>
      <c r="J167" s="71"/>
      <c r="K167" s="34" t="s">
        <v>65</v>
      </c>
      <c r="L167" s="78">
        <v>167</v>
      </c>
      <c r="M167" s="78"/>
      <c r="N167" s="73" t="s">
        <v>374</v>
      </c>
      <c r="O167" s="80" t="s">
        <v>461</v>
      </c>
      <c r="P167" s="82">
        <v>43484.95118055555</v>
      </c>
      <c r="Q167" s="80" t="s">
        <v>637</v>
      </c>
      <c r="R167" s="80"/>
      <c r="S167" s="80"/>
      <c r="T167" s="80" t="s">
        <v>948</v>
      </c>
      <c r="U167" s="83" t="s">
        <v>1127</v>
      </c>
      <c r="V167" s="83" t="s">
        <v>1127</v>
      </c>
      <c r="W167" s="82">
        <v>43484.95118055555</v>
      </c>
      <c r="X167" s="83" t="s">
        <v>1523</v>
      </c>
      <c r="Y167" s="80"/>
      <c r="Z167" s="80"/>
      <c r="AA167" s="86" t="s">
        <v>1879</v>
      </c>
      <c r="AB167" s="80"/>
      <c r="AC167" s="80" t="b">
        <v>0</v>
      </c>
      <c r="AD167" s="80">
        <v>10</v>
      </c>
      <c r="AE167" s="86" t="s">
        <v>2052</v>
      </c>
      <c r="AF167" s="80" t="b">
        <v>0</v>
      </c>
      <c r="AG167" s="80" t="s">
        <v>2064</v>
      </c>
      <c r="AH167" s="80"/>
      <c r="AI167" s="86" t="s">
        <v>2052</v>
      </c>
      <c r="AJ167" s="80" t="b">
        <v>0</v>
      </c>
      <c r="AK167" s="80">
        <v>3</v>
      </c>
      <c r="AL167" s="86" t="s">
        <v>2052</v>
      </c>
      <c r="AM167" s="80" t="s">
        <v>2071</v>
      </c>
      <c r="AN167" s="80" t="b">
        <v>0</v>
      </c>
      <c r="AO167" s="86" t="s">
        <v>1879</v>
      </c>
      <c r="AP167" s="80" t="s">
        <v>2082</v>
      </c>
      <c r="AQ167" s="80">
        <v>0</v>
      </c>
      <c r="AR167" s="80">
        <v>0</v>
      </c>
      <c r="AS167" s="80"/>
      <c r="AT167" s="80"/>
      <c r="AU167" s="80"/>
      <c r="AV167" s="80"/>
      <c r="AW167" s="80"/>
      <c r="AX167" s="80"/>
      <c r="AY167" s="80"/>
      <c r="AZ167" s="80"/>
      <c r="BA167">
        <v>1</v>
      </c>
      <c r="BB167" s="79" t="str">
        <f>REPLACE(INDEX(GroupVertices[Group],MATCH(Edges[[#This Row],[Vertex 1]],GroupVertices[Vertex],0)),1,1,"")</f>
        <v>10</v>
      </c>
      <c r="BC167" s="79" t="str">
        <f>REPLACE(INDEX(GroupVertices[Group],MATCH(Edges[[#This Row],[Vertex 2]],GroupVertices[Vertex],0)),1,1,"")</f>
        <v>10</v>
      </c>
      <c r="BD167" s="48">
        <v>0</v>
      </c>
      <c r="BE167" s="49">
        <v>0</v>
      </c>
      <c r="BF167" s="48">
        <v>0</v>
      </c>
      <c r="BG167" s="49">
        <v>0</v>
      </c>
      <c r="BH167" s="48">
        <v>0</v>
      </c>
      <c r="BI167" s="49">
        <v>0</v>
      </c>
      <c r="BJ167" s="48">
        <v>30</v>
      </c>
      <c r="BK167" s="49">
        <v>100</v>
      </c>
      <c r="BL167" s="48">
        <v>30</v>
      </c>
    </row>
    <row r="168" spans="1:64" ht="15">
      <c r="A168" s="65" t="s">
        <v>330</v>
      </c>
      <c r="B168" s="83" t="s">
        <v>1180</v>
      </c>
      <c r="C168" s="66" t="s">
        <v>3439</v>
      </c>
      <c r="D168" s="67">
        <v>3</v>
      </c>
      <c r="E168" s="68" t="s">
        <v>132</v>
      </c>
      <c r="F168" s="69">
        <v>32</v>
      </c>
      <c r="G168" s="66"/>
      <c r="H168" s="70"/>
      <c r="I168" s="71"/>
      <c r="J168" s="71"/>
      <c r="K168" s="34" t="s">
        <v>65</v>
      </c>
      <c r="L168" s="78">
        <v>168</v>
      </c>
      <c r="M168" s="78"/>
      <c r="N168" s="73" t="s">
        <v>273</v>
      </c>
      <c r="O168" s="80" t="s">
        <v>461</v>
      </c>
      <c r="P168" s="82">
        <v>43490.04275462963</v>
      </c>
      <c r="Q168" s="80" t="s">
        <v>692</v>
      </c>
      <c r="R168" s="80"/>
      <c r="S168" s="80"/>
      <c r="T168" s="80" t="s">
        <v>880</v>
      </c>
      <c r="U168" s="83" t="s">
        <v>1180</v>
      </c>
      <c r="V168" s="83" t="s">
        <v>1180</v>
      </c>
      <c r="W168" s="82">
        <v>43490.04275462963</v>
      </c>
      <c r="X168" s="83" t="s">
        <v>1578</v>
      </c>
      <c r="Y168" s="80"/>
      <c r="Z168" s="80"/>
      <c r="AA168" s="86" t="s">
        <v>1934</v>
      </c>
      <c r="AB168" s="80"/>
      <c r="AC168" s="80" t="b">
        <v>0</v>
      </c>
      <c r="AD168" s="80">
        <v>0</v>
      </c>
      <c r="AE168" s="86" t="s">
        <v>2052</v>
      </c>
      <c r="AF168" s="80" t="b">
        <v>0</v>
      </c>
      <c r="AG168" s="80" t="s">
        <v>2064</v>
      </c>
      <c r="AH168" s="80"/>
      <c r="AI168" s="86" t="s">
        <v>2052</v>
      </c>
      <c r="AJ168" s="80" t="b">
        <v>0</v>
      </c>
      <c r="AK168" s="80">
        <v>0</v>
      </c>
      <c r="AL168" s="86" t="s">
        <v>2052</v>
      </c>
      <c r="AM168" s="80" t="s">
        <v>2071</v>
      </c>
      <c r="AN168" s="80" t="b">
        <v>0</v>
      </c>
      <c r="AO168" s="86" t="s">
        <v>1934</v>
      </c>
      <c r="AP168" s="80" t="s">
        <v>207</v>
      </c>
      <c r="AQ168" s="80">
        <v>0</v>
      </c>
      <c r="AR168" s="80">
        <v>0</v>
      </c>
      <c r="AS168" s="80"/>
      <c r="AT168" s="80"/>
      <c r="AU168" s="80"/>
      <c r="AV168" s="80"/>
      <c r="AW168" s="80"/>
      <c r="AX168" s="80"/>
      <c r="AY168" s="80"/>
      <c r="AZ168" s="80"/>
      <c r="BA168">
        <v>1</v>
      </c>
      <c r="BB168" s="79" t="str">
        <f>REPLACE(INDEX(GroupVertices[Group],MATCH(Edges[[#This Row],[Vertex 1]],GroupVertices[Vertex],0)),1,1,"")</f>
        <v>2</v>
      </c>
      <c r="BC168" s="79" t="str">
        <f>REPLACE(INDEX(GroupVertices[Group],MATCH(Edges[[#This Row],[Vertex 2]],GroupVertices[Vertex],0)),1,1,"")</f>
        <v>2</v>
      </c>
      <c r="BD168" s="48">
        <v>0</v>
      </c>
      <c r="BE168" s="49">
        <v>0</v>
      </c>
      <c r="BF168" s="48">
        <v>0</v>
      </c>
      <c r="BG168" s="49">
        <v>0</v>
      </c>
      <c r="BH168" s="48">
        <v>0</v>
      </c>
      <c r="BI168" s="49">
        <v>0</v>
      </c>
      <c r="BJ168" s="48">
        <v>29</v>
      </c>
      <c r="BK168" s="49">
        <v>100</v>
      </c>
      <c r="BL168" s="48">
        <v>29</v>
      </c>
    </row>
    <row r="169" spans="1:64" ht="15">
      <c r="A169" s="65" t="s">
        <v>330</v>
      </c>
      <c r="B169" s="83" t="s">
        <v>1171</v>
      </c>
      <c r="C169" s="66" t="s">
        <v>3439</v>
      </c>
      <c r="D169" s="67">
        <v>3</v>
      </c>
      <c r="E169" s="68" t="s">
        <v>132</v>
      </c>
      <c r="F169" s="69">
        <v>32</v>
      </c>
      <c r="G169" s="66"/>
      <c r="H169" s="70"/>
      <c r="I169" s="71"/>
      <c r="J169" s="71"/>
      <c r="K169" s="34" t="s">
        <v>65</v>
      </c>
      <c r="L169" s="78">
        <v>169</v>
      </c>
      <c r="M169" s="78"/>
      <c r="N169" s="73" t="s">
        <v>273</v>
      </c>
      <c r="O169" s="80" t="s">
        <v>461</v>
      </c>
      <c r="P169" s="82">
        <v>43485.07258101852</v>
      </c>
      <c r="Q169" s="80" t="s">
        <v>683</v>
      </c>
      <c r="R169" s="80"/>
      <c r="S169" s="80"/>
      <c r="T169" s="80" t="s">
        <v>955</v>
      </c>
      <c r="U169" s="83" t="s">
        <v>1171</v>
      </c>
      <c r="V169" s="83" t="s">
        <v>1171</v>
      </c>
      <c r="W169" s="82">
        <v>43485.07258101852</v>
      </c>
      <c r="X169" s="83" t="s">
        <v>1569</v>
      </c>
      <c r="Y169" s="80"/>
      <c r="Z169" s="80"/>
      <c r="AA169" s="86" t="s">
        <v>1925</v>
      </c>
      <c r="AB169" s="80"/>
      <c r="AC169" s="80" t="b">
        <v>0</v>
      </c>
      <c r="AD169" s="80">
        <v>9</v>
      </c>
      <c r="AE169" s="86" t="s">
        <v>2052</v>
      </c>
      <c r="AF169" s="80" t="b">
        <v>0</v>
      </c>
      <c r="AG169" s="80" t="s">
        <v>2064</v>
      </c>
      <c r="AH169" s="80"/>
      <c r="AI169" s="86" t="s">
        <v>2052</v>
      </c>
      <c r="AJ169" s="80" t="b">
        <v>0</v>
      </c>
      <c r="AK169" s="80">
        <v>5</v>
      </c>
      <c r="AL169" s="86" t="s">
        <v>2052</v>
      </c>
      <c r="AM169" s="80" t="s">
        <v>2071</v>
      </c>
      <c r="AN169" s="80" t="b">
        <v>0</v>
      </c>
      <c r="AO169" s="86" t="s">
        <v>1925</v>
      </c>
      <c r="AP169" s="80" t="s">
        <v>2082</v>
      </c>
      <c r="AQ169" s="80">
        <v>0</v>
      </c>
      <c r="AR169" s="80">
        <v>0</v>
      </c>
      <c r="AS169" s="80"/>
      <c r="AT169" s="80"/>
      <c r="AU169" s="80"/>
      <c r="AV169" s="80"/>
      <c r="AW169" s="80"/>
      <c r="AX169" s="80"/>
      <c r="AY169" s="80"/>
      <c r="AZ169" s="80"/>
      <c r="BA169">
        <v>1</v>
      </c>
      <c r="BB169" s="79" t="str">
        <f>REPLACE(INDEX(GroupVertices[Group],MATCH(Edges[[#This Row],[Vertex 1]],GroupVertices[Vertex],0)),1,1,"")</f>
        <v>2</v>
      </c>
      <c r="BC169" s="79" t="str">
        <f>REPLACE(INDEX(GroupVertices[Group],MATCH(Edges[[#This Row],[Vertex 2]],GroupVertices[Vertex],0)),1,1,"")</f>
        <v>2</v>
      </c>
      <c r="BD169" s="48">
        <v>0</v>
      </c>
      <c r="BE169" s="49">
        <v>0</v>
      </c>
      <c r="BF169" s="48">
        <v>0</v>
      </c>
      <c r="BG169" s="49">
        <v>0</v>
      </c>
      <c r="BH169" s="48">
        <v>0</v>
      </c>
      <c r="BI169" s="49">
        <v>0</v>
      </c>
      <c r="BJ169" s="48">
        <v>29</v>
      </c>
      <c r="BK169" s="49">
        <v>100</v>
      </c>
      <c r="BL169" s="48">
        <v>29</v>
      </c>
    </row>
    <row r="170" spans="1:64" ht="15">
      <c r="A170" s="65" t="s">
        <v>319</v>
      </c>
      <c r="B170" s="83" t="s">
        <v>1243</v>
      </c>
      <c r="C170" s="66" t="s">
        <v>3439</v>
      </c>
      <c r="D170" s="67">
        <v>3</v>
      </c>
      <c r="E170" s="68" t="s">
        <v>132</v>
      </c>
      <c r="F170" s="69">
        <v>32</v>
      </c>
      <c r="G170" s="66"/>
      <c r="H170" s="70"/>
      <c r="I170" s="71"/>
      <c r="J170" s="71"/>
      <c r="K170" s="34" t="s">
        <v>65</v>
      </c>
      <c r="L170" s="78">
        <v>170</v>
      </c>
      <c r="M170" s="78"/>
      <c r="N170" s="73" t="s">
        <v>374</v>
      </c>
      <c r="O170" s="80" t="s">
        <v>461</v>
      </c>
      <c r="P170" s="82">
        <v>43485.20659722222</v>
      </c>
      <c r="Q170" s="80" t="s">
        <v>755</v>
      </c>
      <c r="R170" s="80"/>
      <c r="S170" s="80"/>
      <c r="T170" s="80" t="s">
        <v>923</v>
      </c>
      <c r="U170" s="83" t="s">
        <v>1243</v>
      </c>
      <c r="V170" s="83" t="s">
        <v>1243</v>
      </c>
      <c r="W170" s="82">
        <v>43485.20659722222</v>
      </c>
      <c r="X170" s="83" t="s">
        <v>1641</v>
      </c>
      <c r="Y170" s="80"/>
      <c r="Z170" s="80"/>
      <c r="AA170" s="86" t="s">
        <v>1997</v>
      </c>
      <c r="AB170" s="80"/>
      <c r="AC170" s="80" t="b">
        <v>0</v>
      </c>
      <c r="AD170" s="80">
        <v>13</v>
      </c>
      <c r="AE170" s="86" t="s">
        <v>2052</v>
      </c>
      <c r="AF170" s="80" t="b">
        <v>0</v>
      </c>
      <c r="AG170" s="80" t="s">
        <v>2064</v>
      </c>
      <c r="AH170" s="80"/>
      <c r="AI170" s="86" t="s">
        <v>2052</v>
      </c>
      <c r="AJ170" s="80" t="b">
        <v>0</v>
      </c>
      <c r="AK170" s="80">
        <v>8</v>
      </c>
      <c r="AL170" s="86" t="s">
        <v>2052</v>
      </c>
      <c r="AM170" s="80" t="s">
        <v>2071</v>
      </c>
      <c r="AN170" s="80" t="b">
        <v>0</v>
      </c>
      <c r="AO170" s="86" t="s">
        <v>1997</v>
      </c>
      <c r="AP170" s="80" t="s">
        <v>2082</v>
      </c>
      <c r="AQ170" s="80">
        <v>0</v>
      </c>
      <c r="AR170" s="80">
        <v>0</v>
      </c>
      <c r="AS170" s="80"/>
      <c r="AT170" s="80"/>
      <c r="AU170" s="80"/>
      <c r="AV170" s="80"/>
      <c r="AW170" s="80"/>
      <c r="AX170" s="80"/>
      <c r="AY170" s="80"/>
      <c r="AZ170" s="80"/>
      <c r="BA170">
        <v>1</v>
      </c>
      <c r="BB170" s="79" t="str">
        <f>REPLACE(INDEX(GroupVertices[Group],MATCH(Edges[[#This Row],[Vertex 1]],GroupVertices[Vertex],0)),1,1,"")</f>
        <v>9</v>
      </c>
      <c r="BC170" s="79" t="str">
        <f>REPLACE(INDEX(GroupVertices[Group],MATCH(Edges[[#This Row],[Vertex 2]],GroupVertices[Vertex],0)),1,1,"")</f>
        <v>9</v>
      </c>
      <c r="BD170" s="48">
        <v>0</v>
      </c>
      <c r="BE170" s="49">
        <v>0</v>
      </c>
      <c r="BF170" s="48">
        <v>0</v>
      </c>
      <c r="BG170" s="49">
        <v>0</v>
      </c>
      <c r="BH170" s="48">
        <v>0</v>
      </c>
      <c r="BI170" s="49">
        <v>0</v>
      </c>
      <c r="BJ170" s="48">
        <v>28</v>
      </c>
      <c r="BK170" s="49">
        <v>100</v>
      </c>
      <c r="BL170" s="48">
        <v>28</v>
      </c>
    </row>
    <row r="171" spans="1:64" ht="15">
      <c r="A171" s="65" t="s">
        <v>315</v>
      </c>
      <c r="B171" s="83" t="s">
        <v>1154</v>
      </c>
      <c r="C171" s="66" t="s">
        <v>3439</v>
      </c>
      <c r="D171" s="67">
        <v>3</v>
      </c>
      <c r="E171" s="68" t="s">
        <v>132</v>
      </c>
      <c r="F171" s="69">
        <v>32</v>
      </c>
      <c r="G171" s="66"/>
      <c r="H171" s="70"/>
      <c r="I171" s="71"/>
      <c r="J171" s="71"/>
      <c r="K171" s="34" t="s">
        <v>65</v>
      </c>
      <c r="L171" s="78">
        <v>171</v>
      </c>
      <c r="M171" s="78"/>
      <c r="N171" s="73" t="s">
        <v>374</v>
      </c>
      <c r="O171" s="80" t="s">
        <v>461</v>
      </c>
      <c r="P171" s="82">
        <v>43485.29552083334</v>
      </c>
      <c r="Q171" s="80" t="s">
        <v>665</v>
      </c>
      <c r="R171" s="80"/>
      <c r="S171" s="80"/>
      <c r="T171" s="80" t="s">
        <v>923</v>
      </c>
      <c r="U171" s="83" t="s">
        <v>1154</v>
      </c>
      <c r="V171" s="83" t="s">
        <v>1154</v>
      </c>
      <c r="W171" s="82">
        <v>43485.29552083334</v>
      </c>
      <c r="X171" s="83" t="s">
        <v>1551</v>
      </c>
      <c r="Y171" s="80"/>
      <c r="Z171" s="80"/>
      <c r="AA171" s="86" t="s">
        <v>1907</v>
      </c>
      <c r="AB171" s="80"/>
      <c r="AC171" s="80" t="b">
        <v>0</v>
      </c>
      <c r="AD171" s="80">
        <v>11</v>
      </c>
      <c r="AE171" s="86" t="s">
        <v>2052</v>
      </c>
      <c r="AF171" s="80" t="b">
        <v>0</v>
      </c>
      <c r="AG171" s="80" t="s">
        <v>2064</v>
      </c>
      <c r="AH171" s="80"/>
      <c r="AI171" s="86" t="s">
        <v>2052</v>
      </c>
      <c r="AJ171" s="80" t="b">
        <v>0</v>
      </c>
      <c r="AK171" s="80">
        <v>9</v>
      </c>
      <c r="AL171" s="86" t="s">
        <v>2052</v>
      </c>
      <c r="AM171" s="80" t="s">
        <v>2071</v>
      </c>
      <c r="AN171" s="80" t="b">
        <v>0</v>
      </c>
      <c r="AO171" s="86" t="s">
        <v>1907</v>
      </c>
      <c r="AP171" s="80" t="s">
        <v>2082</v>
      </c>
      <c r="AQ171" s="80">
        <v>0</v>
      </c>
      <c r="AR171" s="80">
        <v>0</v>
      </c>
      <c r="AS171" s="80"/>
      <c r="AT171" s="80"/>
      <c r="AU171" s="80"/>
      <c r="AV171" s="80"/>
      <c r="AW171" s="80"/>
      <c r="AX171" s="80"/>
      <c r="AY171" s="80"/>
      <c r="AZ171" s="80"/>
      <c r="BA171">
        <v>1</v>
      </c>
      <c r="BB171" s="79" t="str">
        <f>REPLACE(INDEX(GroupVertices[Group],MATCH(Edges[[#This Row],[Vertex 1]],GroupVertices[Vertex],0)),1,1,"")</f>
        <v>3</v>
      </c>
      <c r="BC171" s="79" t="str">
        <f>REPLACE(INDEX(GroupVertices[Group],MATCH(Edges[[#This Row],[Vertex 2]],GroupVertices[Vertex],0)),1,1,"")</f>
        <v>3</v>
      </c>
      <c r="BD171" s="48">
        <v>0</v>
      </c>
      <c r="BE171" s="49">
        <v>0</v>
      </c>
      <c r="BF171" s="48">
        <v>0</v>
      </c>
      <c r="BG171" s="49">
        <v>0</v>
      </c>
      <c r="BH171" s="48">
        <v>0</v>
      </c>
      <c r="BI171" s="49">
        <v>0</v>
      </c>
      <c r="BJ171" s="48">
        <v>28</v>
      </c>
      <c r="BK171" s="49">
        <v>100</v>
      </c>
      <c r="BL171" s="48">
        <v>28</v>
      </c>
    </row>
    <row r="172" spans="1:64" ht="15">
      <c r="A172" s="65" t="s">
        <v>309</v>
      </c>
      <c r="B172" s="83" t="s">
        <v>1235</v>
      </c>
      <c r="C172" s="66" t="s">
        <v>3439</v>
      </c>
      <c r="D172" s="67">
        <v>3</v>
      </c>
      <c r="E172" s="68" t="s">
        <v>132</v>
      </c>
      <c r="F172" s="69">
        <v>32</v>
      </c>
      <c r="G172" s="66"/>
      <c r="H172" s="70"/>
      <c r="I172" s="71"/>
      <c r="J172" s="71"/>
      <c r="K172" s="34" t="s">
        <v>65</v>
      </c>
      <c r="L172" s="78">
        <v>172</v>
      </c>
      <c r="M172" s="78"/>
      <c r="N172" s="73" t="s">
        <v>273</v>
      </c>
      <c r="O172" s="80" t="s">
        <v>461</v>
      </c>
      <c r="P172" s="82">
        <v>43485.396006944444</v>
      </c>
      <c r="Q172" s="80" t="s">
        <v>747</v>
      </c>
      <c r="R172" s="80"/>
      <c r="S172" s="80"/>
      <c r="T172" s="80" t="s">
        <v>946</v>
      </c>
      <c r="U172" s="83" t="s">
        <v>1235</v>
      </c>
      <c r="V172" s="83" t="s">
        <v>1235</v>
      </c>
      <c r="W172" s="82">
        <v>43485.396006944444</v>
      </c>
      <c r="X172" s="83" t="s">
        <v>1633</v>
      </c>
      <c r="Y172" s="80"/>
      <c r="Z172" s="80"/>
      <c r="AA172" s="86" t="s">
        <v>1989</v>
      </c>
      <c r="AB172" s="80"/>
      <c r="AC172" s="80" t="b">
        <v>0</v>
      </c>
      <c r="AD172" s="80">
        <v>8</v>
      </c>
      <c r="AE172" s="86" t="s">
        <v>2052</v>
      </c>
      <c r="AF172" s="80" t="b">
        <v>0</v>
      </c>
      <c r="AG172" s="80" t="s">
        <v>2064</v>
      </c>
      <c r="AH172" s="80"/>
      <c r="AI172" s="86" t="s">
        <v>2052</v>
      </c>
      <c r="AJ172" s="80" t="b">
        <v>0</v>
      </c>
      <c r="AK172" s="80">
        <v>6</v>
      </c>
      <c r="AL172" s="86" t="s">
        <v>2052</v>
      </c>
      <c r="AM172" s="80" t="s">
        <v>2071</v>
      </c>
      <c r="AN172" s="80" t="b">
        <v>0</v>
      </c>
      <c r="AO172" s="86" t="s">
        <v>1989</v>
      </c>
      <c r="AP172" s="80" t="s">
        <v>2082</v>
      </c>
      <c r="AQ172" s="80">
        <v>0</v>
      </c>
      <c r="AR172" s="80">
        <v>0</v>
      </c>
      <c r="AS172" s="80"/>
      <c r="AT172" s="80"/>
      <c r="AU172" s="80"/>
      <c r="AV172" s="80"/>
      <c r="AW172" s="80"/>
      <c r="AX172" s="80"/>
      <c r="AY172" s="80"/>
      <c r="AZ172" s="80"/>
      <c r="BA172">
        <v>1</v>
      </c>
      <c r="BB172" s="79" t="str">
        <f>REPLACE(INDEX(GroupVertices[Group],MATCH(Edges[[#This Row],[Vertex 1]],GroupVertices[Vertex],0)),1,1,"")</f>
        <v>13</v>
      </c>
      <c r="BC172" s="79" t="str">
        <f>REPLACE(INDEX(GroupVertices[Group],MATCH(Edges[[#This Row],[Vertex 2]],GroupVertices[Vertex],0)),1,1,"")</f>
        <v>13</v>
      </c>
      <c r="BD172" s="48">
        <v>0</v>
      </c>
      <c r="BE172" s="49">
        <v>0</v>
      </c>
      <c r="BF172" s="48">
        <v>0</v>
      </c>
      <c r="BG172" s="49">
        <v>0</v>
      </c>
      <c r="BH172" s="48">
        <v>0</v>
      </c>
      <c r="BI172" s="49">
        <v>0</v>
      </c>
      <c r="BJ172" s="48">
        <v>39</v>
      </c>
      <c r="BK172" s="49">
        <v>100</v>
      </c>
      <c r="BL172" s="48">
        <v>39</v>
      </c>
    </row>
    <row r="173" spans="1:64" ht="15">
      <c r="A173" s="65" t="s">
        <v>318</v>
      </c>
      <c r="B173" s="83" t="s">
        <v>1227</v>
      </c>
      <c r="C173" s="66" t="s">
        <v>3439</v>
      </c>
      <c r="D173" s="67">
        <v>3</v>
      </c>
      <c r="E173" s="68" t="s">
        <v>132</v>
      </c>
      <c r="F173" s="69">
        <v>32</v>
      </c>
      <c r="G173" s="66"/>
      <c r="H173" s="70"/>
      <c r="I173" s="71"/>
      <c r="J173" s="71"/>
      <c r="K173" s="34" t="s">
        <v>65</v>
      </c>
      <c r="L173" s="78">
        <v>173</v>
      </c>
      <c r="M173" s="78"/>
      <c r="N173" s="73" t="s">
        <v>374</v>
      </c>
      <c r="O173" s="80" t="s">
        <v>461</v>
      </c>
      <c r="P173" s="82">
        <v>43490.54356481481</v>
      </c>
      <c r="Q173" s="80" t="s">
        <v>739</v>
      </c>
      <c r="R173" s="80"/>
      <c r="S173" s="80"/>
      <c r="T173" s="80" t="s">
        <v>948</v>
      </c>
      <c r="U173" s="83" t="s">
        <v>1227</v>
      </c>
      <c r="V173" s="83" t="s">
        <v>1227</v>
      </c>
      <c r="W173" s="82">
        <v>43490.54356481481</v>
      </c>
      <c r="X173" s="83" t="s">
        <v>1625</v>
      </c>
      <c r="Y173" s="80"/>
      <c r="Z173" s="80"/>
      <c r="AA173" s="86" t="s">
        <v>1981</v>
      </c>
      <c r="AB173" s="80"/>
      <c r="AC173" s="80" t="b">
        <v>0</v>
      </c>
      <c r="AD173" s="80">
        <v>6</v>
      </c>
      <c r="AE173" s="86" t="s">
        <v>2052</v>
      </c>
      <c r="AF173" s="80" t="b">
        <v>0</v>
      </c>
      <c r="AG173" s="80" t="s">
        <v>2064</v>
      </c>
      <c r="AH173" s="80"/>
      <c r="AI173" s="86" t="s">
        <v>2052</v>
      </c>
      <c r="AJ173" s="80" t="b">
        <v>0</v>
      </c>
      <c r="AK173" s="80">
        <v>5</v>
      </c>
      <c r="AL173" s="86" t="s">
        <v>2052</v>
      </c>
      <c r="AM173" s="80" t="s">
        <v>2071</v>
      </c>
      <c r="AN173" s="80" t="b">
        <v>0</v>
      </c>
      <c r="AO173" s="86" t="s">
        <v>1981</v>
      </c>
      <c r="AP173" s="80" t="s">
        <v>207</v>
      </c>
      <c r="AQ173" s="80">
        <v>0</v>
      </c>
      <c r="AR173" s="80">
        <v>0</v>
      </c>
      <c r="AS173" s="80"/>
      <c r="AT173" s="80"/>
      <c r="AU173" s="80"/>
      <c r="AV173" s="80"/>
      <c r="AW173" s="80"/>
      <c r="AX173" s="80"/>
      <c r="AY173" s="80"/>
      <c r="AZ173" s="80"/>
      <c r="BA173">
        <v>1</v>
      </c>
      <c r="BB173" s="79" t="str">
        <f>REPLACE(INDEX(GroupVertices[Group],MATCH(Edges[[#This Row],[Vertex 1]],GroupVertices[Vertex],0)),1,1,"")</f>
        <v>6</v>
      </c>
      <c r="BC173" s="79" t="str">
        <f>REPLACE(INDEX(GroupVertices[Group],MATCH(Edges[[#This Row],[Vertex 2]],GroupVertices[Vertex],0)),1,1,"")</f>
        <v>6</v>
      </c>
      <c r="BD173" s="48">
        <v>0</v>
      </c>
      <c r="BE173" s="49">
        <v>0</v>
      </c>
      <c r="BF173" s="48">
        <v>0</v>
      </c>
      <c r="BG173" s="49">
        <v>0</v>
      </c>
      <c r="BH173" s="48">
        <v>0</v>
      </c>
      <c r="BI173" s="49">
        <v>0</v>
      </c>
      <c r="BJ173" s="48">
        <v>30</v>
      </c>
      <c r="BK173" s="49">
        <v>100</v>
      </c>
      <c r="BL173" s="48">
        <v>30</v>
      </c>
    </row>
    <row r="174" spans="1:64" ht="15">
      <c r="A174" s="65" t="s">
        <v>277</v>
      </c>
      <c r="B174" s="83" t="s">
        <v>986</v>
      </c>
      <c r="C174" s="66" t="s">
        <v>3439</v>
      </c>
      <c r="D174" s="67">
        <v>3</v>
      </c>
      <c r="E174" s="68" t="s">
        <v>132</v>
      </c>
      <c r="F174" s="69">
        <v>32</v>
      </c>
      <c r="G174" s="66"/>
      <c r="H174" s="70"/>
      <c r="I174" s="71"/>
      <c r="J174" s="71"/>
      <c r="K174" s="34" t="s">
        <v>65</v>
      </c>
      <c r="L174" s="78">
        <v>174</v>
      </c>
      <c r="M174" s="78"/>
      <c r="N174" s="73" t="s">
        <v>405</v>
      </c>
      <c r="O174" s="80" t="s">
        <v>461</v>
      </c>
      <c r="P174" s="82">
        <v>43490.48836805556</v>
      </c>
      <c r="Q174" s="80" t="s">
        <v>490</v>
      </c>
      <c r="R174" s="80"/>
      <c r="S174" s="80"/>
      <c r="T174" s="80" t="s">
        <v>906</v>
      </c>
      <c r="U174" s="83" t="s">
        <v>986</v>
      </c>
      <c r="V174" s="83" t="s">
        <v>986</v>
      </c>
      <c r="W174" s="82">
        <v>43490.48836805556</v>
      </c>
      <c r="X174" s="83" t="s">
        <v>1371</v>
      </c>
      <c r="Y174" s="80"/>
      <c r="Z174" s="80"/>
      <c r="AA174" s="86" t="s">
        <v>1721</v>
      </c>
      <c r="AB174" s="80"/>
      <c r="AC174" s="80" t="b">
        <v>0</v>
      </c>
      <c r="AD174" s="80">
        <v>7</v>
      </c>
      <c r="AE174" s="86" t="s">
        <v>2052</v>
      </c>
      <c r="AF174" s="80" t="b">
        <v>0</v>
      </c>
      <c r="AG174" s="80" t="s">
        <v>2064</v>
      </c>
      <c r="AH174" s="80"/>
      <c r="AI174" s="86" t="s">
        <v>2052</v>
      </c>
      <c r="AJ174" s="80" t="b">
        <v>0</v>
      </c>
      <c r="AK174" s="80">
        <v>0</v>
      </c>
      <c r="AL174" s="86" t="s">
        <v>2052</v>
      </c>
      <c r="AM174" s="80" t="s">
        <v>2072</v>
      </c>
      <c r="AN174" s="80" t="b">
        <v>0</v>
      </c>
      <c r="AO174" s="86" t="s">
        <v>1721</v>
      </c>
      <c r="AP174" s="80" t="s">
        <v>207</v>
      </c>
      <c r="AQ174" s="80">
        <v>0</v>
      </c>
      <c r="AR174" s="80">
        <v>0</v>
      </c>
      <c r="AS174" s="80"/>
      <c r="AT174" s="80"/>
      <c r="AU174" s="80"/>
      <c r="AV174" s="80"/>
      <c r="AW174" s="80"/>
      <c r="AX174" s="80"/>
      <c r="AY174" s="80"/>
      <c r="AZ174" s="80"/>
      <c r="BA174">
        <v>1</v>
      </c>
      <c r="BB174" s="79" t="str">
        <f>REPLACE(INDEX(GroupVertices[Group],MATCH(Edges[[#This Row],[Vertex 1]],GroupVertices[Vertex],0)),1,1,"")</f>
        <v>42</v>
      </c>
      <c r="BC174" s="79" t="str">
        <f>REPLACE(INDEX(GroupVertices[Group],MATCH(Edges[[#This Row],[Vertex 2]],GroupVertices[Vertex],0)),1,1,"")</f>
        <v>42</v>
      </c>
      <c r="BD174" s="48">
        <v>0</v>
      </c>
      <c r="BE174" s="49">
        <v>0</v>
      </c>
      <c r="BF174" s="48">
        <v>0</v>
      </c>
      <c r="BG174" s="49">
        <v>0</v>
      </c>
      <c r="BH174" s="48">
        <v>0</v>
      </c>
      <c r="BI174" s="49">
        <v>0</v>
      </c>
      <c r="BJ174" s="48">
        <v>34</v>
      </c>
      <c r="BK174" s="49">
        <v>100</v>
      </c>
      <c r="BL174" s="48">
        <v>34</v>
      </c>
    </row>
    <row r="175" spans="1:64" ht="15">
      <c r="A175" s="65" t="s">
        <v>314</v>
      </c>
      <c r="B175" s="83" t="s">
        <v>1204</v>
      </c>
      <c r="C175" s="66" t="s">
        <v>3439</v>
      </c>
      <c r="D175" s="67">
        <v>3</v>
      </c>
      <c r="E175" s="68" t="s">
        <v>132</v>
      </c>
      <c r="F175" s="69">
        <v>32</v>
      </c>
      <c r="G175" s="66"/>
      <c r="H175" s="70"/>
      <c r="I175" s="71"/>
      <c r="J175" s="71"/>
      <c r="K175" s="34" t="s">
        <v>65</v>
      </c>
      <c r="L175" s="78">
        <v>175</v>
      </c>
      <c r="M175" s="78"/>
      <c r="N175" s="73" t="s">
        <v>374</v>
      </c>
      <c r="O175" s="80" t="s">
        <v>461</v>
      </c>
      <c r="P175" s="82">
        <v>43485.43707175926</v>
      </c>
      <c r="Q175" s="80" t="s">
        <v>716</v>
      </c>
      <c r="R175" s="80"/>
      <c r="S175" s="80"/>
      <c r="T175" s="80" t="s">
        <v>923</v>
      </c>
      <c r="U175" s="83" t="s">
        <v>1204</v>
      </c>
      <c r="V175" s="83" t="s">
        <v>1204</v>
      </c>
      <c r="W175" s="82">
        <v>43485.43707175926</v>
      </c>
      <c r="X175" s="83" t="s">
        <v>1602</v>
      </c>
      <c r="Y175" s="80"/>
      <c r="Z175" s="80"/>
      <c r="AA175" s="86" t="s">
        <v>1958</v>
      </c>
      <c r="AB175" s="80"/>
      <c r="AC175" s="80" t="b">
        <v>0</v>
      </c>
      <c r="AD175" s="80">
        <v>6</v>
      </c>
      <c r="AE175" s="86" t="s">
        <v>2052</v>
      </c>
      <c r="AF175" s="80" t="b">
        <v>0</v>
      </c>
      <c r="AG175" s="80" t="s">
        <v>2064</v>
      </c>
      <c r="AH175" s="80"/>
      <c r="AI175" s="86" t="s">
        <v>2052</v>
      </c>
      <c r="AJ175" s="80" t="b">
        <v>0</v>
      </c>
      <c r="AK175" s="80">
        <v>7</v>
      </c>
      <c r="AL175" s="86" t="s">
        <v>2052</v>
      </c>
      <c r="AM175" s="80" t="s">
        <v>2071</v>
      </c>
      <c r="AN175" s="80" t="b">
        <v>0</v>
      </c>
      <c r="AO175" s="86" t="s">
        <v>1958</v>
      </c>
      <c r="AP175" s="80" t="s">
        <v>2082</v>
      </c>
      <c r="AQ175" s="80">
        <v>0</v>
      </c>
      <c r="AR175" s="80">
        <v>0</v>
      </c>
      <c r="AS175" s="80"/>
      <c r="AT175" s="80"/>
      <c r="AU175" s="80"/>
      <c r="AV175" s="80"/>
      <c r="AW175" s="80"/>
      <c r="AX175" s="80"/>
      <c r="AY175" s="80"/>
      <c r="AZ175" s="80"/>
      <c r="BA175">
        <v>1</v>
      </c>
      <c r="BB175" s="79" t="str">
        <f>REPLACE(INDEX(GroupVertices[Group],MATCH(Edges[[#This Row],[Vertex 1]],GroupVertices[Vertex],0)),1,1,"")</f>
        <v>4</v>
      </c>
      <c r="BC175" s="79" t="str">
        <f>REPLACE(INDEX(GroupVertices[Group],MATCH(Edges[[#This Row],[Vertex 2]],GroupVertices[Vertex],0)),1,1,"")</f>
        <v>4</v>
      </c>
      <c r="BD175" s="48">
        <v>0</v>
      </c>
      <c r="BE175" s="49">
        <v>0</v>
      </c>
      <c r="BF175" s="48">
        <v>0</v>
      </c>
      <c r="BG175" s="49">
        <v>0</v>
      </c>
      <c r="BH175" s="48">
        <v>0</v>
      </c>
      <c r="BI175" s="49">
        <v>0</v>
      </c>
      <c r="BJ175" s="48">
        <v>28</v>
      </c>
      <c r="BK175" s="49">
        <v>100</v>
      </c>
      <c r="BL175" s="48">
        <v>28</v>
      </c>
    </row>
    <row r="176" spans="1:64" ht="15">
      <c r="A176" s="65" t="s">
        <v>309</v>
      </c>
      <c r="B176" s="80" t="s">
        <v>1005</v>
      </c>
      <c r="C176" s="66" t="s">
        <v>3439</v>
      </c>
      <c r="D176" s="67">
        <v>3</v>
      </c>
      <c r="E176" s="68" t="s">
        <v>132</v>
      </c>
      <c r="F176" s="69">
        <v>32</v>
      </c>
      <c r="G176" s="66"/>
      <c r="H176" s="70"/>
      <c r="I176" s="71"/>
      <c r="J176" s="71"/>
      <c r="K176" s="34" t="s">
        <v>65</v>
      </c>
      <c r="L176" s="78">
        <v>176</v>
      </c>
      <c r="M176" s="78"/>
      <c r="N176" s="73" t="s">
        <v>383</v>
      </c>
      <c r="O176" s="80" t="s">
        <v>461</v>
      </c>
      <c r="P176" s="82">
        <v>43490.82402777778</v>
      </c>
      <c r="Q176" s="80" t="s">
        <v>510</v>
      </c>
      <c r="R176" s="83" t="s">
        <v>813</v>
      </c>
      <c r="S176" s="80" t="s">
        <v>850</v>
      </c>
      <c r="T176" s="80" t="s">
        <v>918</v>
      </c>
      <c r="U176" s="80" t="s">
        <v>1005</v>
      </c>
      <c r="V176" s="80" t="s">
        <v>1005</v>
      </c>
      <c r="W176" s="82">
        <v>43490.82402777778</v>
      </c>
      <c r="X176" s="83" t="s">
        <v>1391</v>
      </c>
      <c r="Y176" s="80"/>
      <c r="Z176" s="80"/>
      <c r="AA176" s="86" t="s">
        <v>1741</v>
      </c>
      <c r="AB176" s="80"/>
      <c r="AC176" s="80" t="b">
        <v>0</v>
      </c>
      <c r="AD176" s="80">
        <v>4</v>
      </c>
      <c r="AE176" s="86" t="s">
        <v>2052</v>
      </c>
      <c r="AF176" s="80" t="b">
        <v>0</v>
      </c>
      <c r="AG176" s="80" t="s">
        <v>2064</v>
      </c>
      <c r="AH176" s="80"/>
      <c r="AI176" s="86" t="s">
        <v>2052</v>
      </c>
      <c r="AJ176" s="80" t="b">
        <v>0</v>
      </c>
      <c r="AK176" s="80">
        <v>4</v>
      </c>
      <c r="AL176" s="86" t="s">
        <v>2052</v>
      </c>
      <c r="AM176" s="80" t="s">
        <v>2071</v>
      </c>
      <c r="AN176" s="80" t="b">
        <v>0</v>
      </c>
      <c r="AO176" s="86" t="s">
        <v>1741</v>
      </c>
      <c r="AP176" s="80" t="s">
        <v>207</v>
      </c>
      <c r="AQ176" s="80">
        <v>0</v>
      </c>
      <c r="AR176" s="80">
        <v>0</v>
      </c>
      <c r="AS176" s="80"/>
      <c r="AT176" s="80"/>
      <c r="AU176" s="80"/>
      <c r="AV176" s="80"/>
      <c r="AW176" s="80"/>
      <c r="AX176" s="80"/>
      <c r="AY176" s="80"/>
      <c r="AZ176" s="80"/>
      <c r="BA176">
        <v>1</v>
      </c>
      <c r="BB176" s="79" t="str">
        <f>REPLACE(INDEX(GroupVertices[Group],MATCH(Edges[[#This Row],[Vertex 1]],GroupVertices[Vertex],0)),1,1,"")</f>
        <v>13</v>
      </c>
      <c r="BC176" s="79" t="str">
        <f>REPLACE(INDEX(GroupVertices[Group],MATCH(Edges[[#This Row],[Vertex 2]],GroupVertices[Vertex],0)),1,1,"")</f>
        <v>13</v>
      </c>
      <c r="BD176" s="48">
        <v>1</v>
      </c>
      <c r="BE176" s="49">
        <v>5.555555555555555</v>
      </c>
      <c r="BF176" s="48">
        <v>0</v>
      </c>
      <c r="BG176" s="49">
        <v>0</v>
      </c>
      <c r="BH176" s="48">
        <v>0</v>
      </c>
      <c r="BI176" s="49">
        <v>0</v>
      </c>
      <c r="BJ176" s="48">
        <v>17</v>
      </c>
      <c r="BK176" s="49">
        <v>94.44444444444444</v>
      </c>
      <c r="BL176" s="48">
        <v>18</v>
      </c>
    </row>
    <row r="177" spans="1:64" ht="15">
      <c r="A177" s="65" t="s">
        <v>332</v>
      </c>
      <c r="B177" s="83" t="s">
        <v>1090</v>
      </c>
      <c r="C177" s="66" t="s">
        <v>3439</v>
      </c>
      <c r="D177" s="67">
        <v>3</v>
      </c>
      <c r="E177" s="68" t="s">
        <v>132</v>
      </c>
      <c r="F177" s="69">
        <v>32</v>
      </c>
      <c r="G177" s="66"/>
      <c r="H177" s="70"/>
      <c r="I177" s="71"/>
      <c r="J177" s="71"/>
      <c r="K177" s="34" t="s">
        <v>65</v>
      </c>
      <c r="L177" s="78">
        <v>177</v>
      </c>
      <c r="M177" s="78"/>
      <c r="N177" s="73" t="s">
        <v>374</v>
      </c>
      <c r="O177" s="80" t="s">
        <v>461</v>
      </c>
      <c r="P177" s="82">
        <v>43485.756875</v>
      </c>
      <c r="Q177" s="80" t="s">
        <v>600</v>
      </c>
      <c r="R177" s="80"/>
      <c r="S177" s="80"/>
      <c r="T177" s="80" t="s">
        <v>923</v>
      </c>
      <c r="U177" s="83" t="s">
        <v>1090</v>
      </c>
      <c r="V177" s="83" t="s">
        <v>1090</v>
      </c>
      <c r="W177" s="82">
        <v>43485.756875</v>
      </c>
      <c r="X177" s="83" t="s">
        <v>1486</v>
      </c>
      <c r="Y177" s="80"/>
      <c r="Z177" s="80"/>
      <c r="AA177" s="86" t="s">
        <v>1841</v>
      </c>
      <c r="AB177" s="80"/>
      <c r="AC177" s="80" t="b">
        <v>0</v>
      </c>
      <c r="AD177" s="80">
        <v>2</v>
      </c>
      <c r="AE177" s="86" t="s">
        <v>2052</v>
      </c>
      <c r="AF177" s="80" t="b">
        <v>0</v>
      </c>
      <c r="AG177" s="80" t="s">
        <v>2064</v>
      </c>
      <c r="AH177" s="80"/>
      <c r="AI177" s="86" t="s">
        <v>2052</v>
      </c>
      <c r="AJ177" s="80" t="b">
        <v>0</v>
      </c>
      <c r="AK177" s="80">
        <v>0</v>
      </c>
      <c r="AL177" s="86" t="s">
        <v>2052</v>
      </c>
      <c r="AM177" s="80" t="s">
        <v>2071</v>
      </c>
      <c r="AN177" s="80" t="b">
        <v>0</v>
      </c>
      <c r="AO177" s="86" t="s">
        <v>1841</v>
      </c>
      <c r="AP177" s="80" t="s">
        <v>207</v>
      </c>
      <c r="AQ177" s="80">
        <v>0</v>
      </c>
      <c r="AR177" s="80">
        <v>0</v>
      </c>
      <c r="AS177" s="80"/>
      <c r="AT177" s="80"/>
      <c r="AU177" s="80"/>
      <c r="AV177" s="80"/>
      <c r="AW177" s="80"/>
      <c r="AX177" s="80"/>
      <c r="AY177" s="80"/>
      <c r="AZ177" s="80"/>
      <c r="BA177">
        <v>1</v>
      </c>
      <c r="BB177" s="79" t="str">
        <f>REPLACE(INDEX(GroupVertices[Group],MATCH(Edges[[#This Row],[Vertex 1]],GroupVertices[Vertex],0)),1,1,"")</f>
        <v>1</v>
      </c>
      <c r="BC177" s="79" t="str">
        <f>REPLACE(INDEX(GroupVertices[Group],MATCH(Edges[[#This Row],[Vertex 2]],GroupVertices[Vertex],0)),1,1,"")</f>
        <v>1</v>
      </c>
      <c r="BD177" s="48">
        <v>0</v>
      </c>
      <c r="BE177" s="49">
        <v>0</v>
      </c>
      <c r="BF177" s="48">
        <v>0</v>
      </c>
      <c r="BG177" s="49">
        <v>0</v>
      </c>
      <c r="BH177" s="48">
        <v>0</v>
      </c>
      <c r="BI177" s="49">
        <v>0</v>
      </c>
      <c r="BJ177" s="48">
        <v>28</v>
      </c>
      <c r="BK177" s="49">
        <v>100</v>
      </c>
      <c r="BL177" s="48">
        <v>28</v>
      </c>
    </row>
    <row r="178" spans="1:64" ht="15">
      <c r="A178" s="65" t="s">
        <v>314</v>
      </c>
      <c r="B178" s="83" t="s">
        <v>1208</v>
      </c>
      <c r="C178" s="66" t="s">
        <v>3439</v>
      </c>
      <c r="D178" s="67">
        <v>3</v>
      </c>
      <c r="E178" s="68" t="s">
        <v>132</v>
      </c>
      <c r="F178" s="69">
        <v>32</v>
      </c>
      <c r="G178" s="66"/>
      <c r="H178" s="70"/>
      <c r="I178" s="71"/>
      <c r="J178" s="71"/>
      <c r="K178" s="34" t="s">
        <v>65</v>
      </c>
      <c r="L178" s="78">
        <v>178</v>
      </c>
      <c r="M178" s="78"/>
      <c r="N178" s="73" t="s">
        <v>374</v>
      </c>
      <c r="O178" s="80" t="s">
        <v>461</v>
      </c>
      <c r="P178" s="82">
        <v>43485.76188657407</v>
      </c>
      <c r="Q178" s="80" t="s">
        <v>720</v>
      </c>
      <c r="R178" s="80"/>
      <c r="S178" s="80"/>
      <c r="T178" s="80" t="s">
        <v>923</v>
      </c>
      <c r="U178" s="83" t="s">
        <v>1208</v>
      </c>
      <c r="V178" s="83" t="s">
        <v>1208</v>
      </c>
      <c r="W178" s="82">
        <v>43485.76188657407</v>
      </c>
      <c r="X178" s="83" t="s">
        <v>1606</v>
      </c>
      <c r="Y178" s="80"/>
      <c r="Z178" s="80"/>
      <c r="AA178" s="86" t="s">
        <v>1962</v>
      </c>
      <c r="AB178" s="80"/>
      <c r="AC178" s="80" t="b">
        <v>0</v>
      </c>
      <c r="AD178" s="80">
        <v>4</v>
      </c>
      <c r="AE178" s="86" t="s">
        <v>2052</v>
      </c>
      <c r="AF178" s="80" t="b">
        <v>0</v>
      </c>
      <c r="AG178" s="80" t="s">
        <v>2064</v>
      </c>
      <c r="AH178" s="80"/>
      <c r="AI178" s="86" t="s">
        <v>2052</v>
      </c>
      <c r="AJ178" s="80" t="b">
        <v>0</v>
      </c>
      <c r="AK178" s="80">
        <v>6</v>
      </c>
      <c r="AL178" s="86" t="s">
        <v>2052</v>
      </c>
      <c r="AM178" s="80" t="s">
        <v>2071</v>
      </c>
      <c r="AN178" s="80" t="b">
        <v>0</v>
      </c>
      <c r="AO178" s="86" t="s">
        <v>1962</v>
      </c>
      <c r="AP178" s="80" t="s">
        <v>207</v>
      </c>
      <c r="AQ178" s="80">
        <v>0</v>
      </c>
      <c r="AR178" s="80">
        <v>0</v>
      </c>
      <c r="AS178" s="80"/>
      <c r="AT178" s="80"/>
      <c r="AU178" s="80"/>
      <c r="AV178" s="80"/>
      <c r="AW178" s="80"/>
      <c r="AX178" s="80"/>
      <c r="AY178" s="80"/>
      <c r="AZ178" s="80"/>
      <c r="BA178">
        <v>1</v>
      </c>
      <c r="BB178" s="79" t="str">
        <f>REPLACE(INDEX(GroupVertices[Group],MATCH(Edges[[#This Row],[Vertex 1]],GroupVertices[Vertex],0)),1,1,"")</f>
        <v>4</v>
      </c>
      <c r="BC178" s="79" t="str">
        <f>REPLACE(INDEX(GroupVertices[Group],MATCH(Edges[[#This Row],[Vertex 2]],GroupVertices[Vertex],0)),1,1,"")</f>
        <v>4</v>
      </c>
      <c r="BD178" s="48">
        <v>0</v>
      </c>
      <c r="BE178" s="49">
        <v>0</v>
      </c>
      <c r="BF178" s="48">
        <v>0</v>
      </c>
      <c r="BG178" s="49">
        <v>0</v>
      </c>
      <c r="BH178" s="48">
        <v>0</v>
      </c>
      <c r="BI178" s="49">
        <v>0</v>
      </c>
      <c r="BJ178" s="48">
        <v>28</v>
      </c>
      <c r="BK178" s="49">
        <v>100</v>
      </c>
      <c r="BL178" s="48">
        <v>28</v>
      </c>
    </row>
    <row r="179" spans="1:64" ht="15">
      <c r="A179" s="65" t="s">
        <v>344</v>
      </c>
      <c r="B179" s="83" t="s">
        <v>1266</v>
      </c>
      <c r="C179" s="66" t="s">
        <v>3439</v>
      </c>
      <c r="D179" s="67">
        <v>3</v>
      </c>
      <c r="E179" s="68" t="s">
        <v>132</v>
      </c>
      <c r="F179" s="69">
        <v>32</v>
      </c>
      <c r="G179" s="66"/>
      <c r="H179" s="70"/>
      <c r="I179" s="71"/>
      <c r="J179" s="71"/>
      <c r="K179" s="34" t="s">
        <v>65</v>
      </c>
      <c r="L179" s="78">
        <v>179</v>
      </c>
      <c r="M179" s="78"/>
      <c r="N179" s="73" t="s">
        <v>374</v>
      </c>
      <c r="O179" s="80" t="s">
        <v>461</v>
      </c>
      <c r="P179" s="82">
        <v>43485.59380787037</v>
      </c>
      <c r="Q179" s="80" t="s">
        <v>778</v>
      </c>
      <c r="R179" s="80"/>
      <c r="S179" s="80"/>
      <c r="T179" s="80" t="s">
        <v>923</v>
      </c>
      <c r="U179" s="83" t="s">
        <v>1266</v>
      </c>
      <c r="V179" s="83" t="s">
        <v>1266</v>
      </c>
      <c r="W179" s="82">
        <v>43485.59380787037</v>
      </c>
      <c r="X179" s="83" t="s">
        <v>1664</v>
      </c>
      <c r="Y179" s="80"/>
      <c r="Z179" s="80"/>
      <c r="AA179" s="86" t="s">
        <v>2020</v>
      </c>
      <c r="AB179" s="80"/>
      <c r="AC179" s="80" t="b">
        <v>0</v>
      </c>
      <c r="AD179" s="80">
        <v>7</v>
      </c>
      <c r="AE179" s="86" t="s">
        <v>2052</v>
      </c>
      <c r="AF179" s="80" t="b">
        <v>0</v>
      </c>
      <c r="AG179" s="80" t="s">
        <v>2064</v>
      </c>
      <c r="AH179" s="80"/>
      <c r="AI179" s="86" t="s">
        <v>2052</v>
      </c>
      <c r="AJ179" s="80" t="b">
        <v>0</v>
      </c>
      <c r="AK179" s="80">
        <v>7</v>
      </c>
      <c r="AL179" s="86" t="s">
        <v>2052</v>
      </c>
      <c r="AM179" s="80" t="s">
        <v>2071</v>
      </c>
      <c r="AN179" s="80" t="b">
        <v>0</v>
      </c>
      <c r="AO179" s="86" t="s">
        <v>2020</v>
      </c>
      <c r="AP179" s="80" t="s">
        <v>207</v>
      </c>
      <c r="AQ179" s="80">
        <v>0</v>
      </c>
      <c r="AR179" s="80">
        <v>0</v>
      </c>
      <c r="AS179" s="80"/>
      <c r="AT179" s="80"/>
      <c r="AU179" s="80"/>
      <c r="AV179" s="80"/>
      <c r="AW179" s="80"/>
      <c r="AX179" s="80"/>
      <c r="AY179" s="80"/>
      <c r="AZ179" s="80"/>
      <c r="BA179">
        <v>1</v>
      </c>
      <c r="BB179" s="79" t="str">
        <f>REPLACE(INDEX(GroupVertices[Group],MATCH(Edges[[#This Row],[Vertex 1]],GroupVertices[Vertex],0)),1,1,"")</f>
        <v>7</v>
      </c>
      <c r="BC179" s="79" t="str">
        <f>REPLACE(INDEX(GroupVertices[Group],MATCH(Edges[[#This Row],[Vertex 2]],GroupVertices[Vertex],0)),1,1,"")</f>
        <v>7</v>
      </c>
      <c r="BD179" s="48">
        <v>0</v>
      </c>
      <c r="BE179" s="49">
        <v>0</v>
      </c>
      <c r="BF179" s="48">
        <v>0</v>
      </c>
      <c r="BG179" s="49">
        <v>0</v>
      </c>
      <c r="BH179" s="48">
        <v>0</v>
      </c>
      <c r="BI179" s="49">
        <v>0</v>
      </c>
      <c r="BJ179" s="48">
        <v>28</v>
      </c>
      <c r="BK179" s="49">
        <v>100</v>
      </c>
      <c r="BL179" s="48">
        <v>28</v>
      </c>
    </row>
    <row r="180" spans="1:64" ht="15">
      <c r="A180" s="65" t="s">
        <v>315</v>
      </c>
      <c r="B180" s="83" t="s">
        <v>1158</v>
      </c>
      <c r="C180" s="66" t="s">
        <v>3439</v>
      </c>
      <c r="D180" s="67">
        <v>3</v>
      </c>
      <c r="E180" s="68" t="s">
        <v>132</v>
      </c>
      <c r="F180" s="69">
        <v>32</v>
      </c>
      <c r="G180" s="66"/>
      <c r="H180" s="70"/>
      <c r="I180" s="71"/>
      <c r="J180" s="71"/>
      <c r="K180" s="34" t="s">
        <v>65</v>
      </c>
      <c r="L180" s="78">
        <v>180</v>
      </c>
      <c r="M180" s="78"/>
      <c r="N180" s="73" t="s">
        <v>273</v>
      </c>
      <c r="O180" s="80" t="s">
        <v>461</v>
      </c>
      <c r="P180" s="82">
        <v>43485.600856481484</v>
      </c>
      <c r="Q180" s="80" t="s">
        <v>669</v>
      </c>
      <c r="R180" s="80"/>
      <c r="S180" s="80"/>
      <c r="T180" s="80" t="s">
        <v>880</v>
      </c>
      <c r="U180" s="83" t="s">
        <v>1158</v>
      </c>
      <c r="V180" s="83" t="s">
        <v>1158</v>
      </c>
      <c r="W180" s="82">
        <v>43485.600856481484</v>
      </c>
      <c r="X180" s="83" t="s">
        <v>1555</v>
      </c>
      <c r="Y180" s="80"/>
      <c r="Z180" s="80"/>
      <c r="AA180" s="86" t="s">
        <v>1911</v>
      </c>
      <c r="AB180" s="80"/>
      <c r="AC180" s="80" t="b">
        <v>0</v>
      </c>
      <c r="AD180" s="80">
        <v>11</v>
      </c>
      <c r="AE180" s="86" t="s">
        <v>2052</v>
      </c>
      <c r="AF180" s="80" t="b">
        <v>0</v>
      </c>
      <c r="AG180" s="80" t="s">
        <v>2064</v>
      </c>
      <c r="AH180" s="80"/>
      <c r="AI180" s="86" t="s">
        <v>2052</v>
      </c>
      <c r="AJ180" s="80" t="b">
        <v>0</v>
      </c>
      <c r="AK180" s="80">
        <v>9</v>
      </c>
      <c r="AL180" s="86" t="s">
        <v>2052</v>
      </c>
      <c r="AM180" s="80" t="s">
        <v>2071</v>
      </c>
      <c r="AN180" s="80" t="b">
        <v>0</v>
      </c>
      <c r="AO180" s="86" t="s">
        <v>1911</v>
      </c>
      <c r="AP180" s="80" t="s">
        <v>207</v>
      </c>
      <c r="AQ180" s="80">
        <v>0</v>
      </c>
      <c r="AR180" s="80">
        <v>0</v>
      </c>
      <c r="AS180" s="80"/>
      <c r="AT180" s="80"/>
      <c r="AU180" s="80"/>
      <c r="AV180" s="80"/>
      <c r="AW180" s="80"/>
      <c r="AX180" s="80"/>
      <c r="AY180" s="80"/>
      <c r="AZ180" s="80"/>
      <c r="BA180">
        <v>1</v>
      </c>
      <c r="BB180" s="79" t="str">
        <f>REPLACE(INDEX(GroupVertices[Group],MATCH(Edges[[#This Row],[Vertex 1]],GroupVertices[Vertex],0)),1,1,"")</f>
        <v>3</v>
      </c>
      <c r="BC180" s="79" t="str">
        <f>REPLACE(INDEX(GroupVertices[Group],MATCH(Edges[[#This Row],[Vertex 2]],GroupVertices[Vertex],0)),1,1,"")</f>
        <v>3</v>
      </c>
      <c r="BD180" s="48">
        <v>0</v>
      </c>
      <c r="BE180" s="49">
        <v>0</v>
      </c>
      <c r="BF180" s="48">
        <v>0</v>
      </c>
      <c r="BG180" s="49">
        <v>0</v>
      </c>
      <c r="BH180" s="48">
        <v>0</v>
      </c>
      <c r="BI180" s="49">
        <v>0</v>
      </c>
      <c r="BJ180" s="48">
        <v>29</v>
      </c>
      <c r="BK180" s="49">
        <v>100</v>
      </c>
      <c r="BL180" s="48">
        <v>29</v>
      </c>
    </row>
    <row r="181" spans="1:64" ht="15">
      <c r="A181" s="65" t="s">
        <v>318</v>
      </c>
      <c r="B181" s="83" t="s">
        <v>1221</v>
      </c>
      <c r="C181" s="66" t="s">
        <v>3439</v>
      </c>
      <c r="D181" s="67">
        <v>3</v>
      </c>
      <c r="E181" s="68" t="s">
        <v>132</v>
      </c>
      <c r="F181" s="69">
        <v>32</v>
      </c>
      <c r="G181" s="66"/>
      <c r="H181" s="70"/>
      <c r="I181" s="71"/>
      <c r="J181" s="71"/>
      <c r="K181" s="34" t="s">
        <v>65</v>
      </c>
      <c r="L181" s="78">
        <v>181</v>
      </c>
      <c r="M181" s="78"/>
      <c r="N181" s="73" t="s">
        <v>374</v>
      </c>
      <c r="O181" s="80" t="s">
        <v>461</v>
      </c>
      <c r="P181" s="82">
        <v>43485.687210648146</v>
      </c>
      <c r="Q181" s="80" t="s">
        <v>733</v>
      </c>
      <c r="R181" s="80"/>
      <c r="S181" s="80"/>
      <c r="T181" s="80" t="s">
        <v>923</v>
      </c>
      <c r="U181" s="83" t="s">
        <v>1221</v>
      </c>
      <c r="V181" s="83" t="s">
        <v>1221</v>
      </c>
      <c r="W181" s="82">
        <v>43485.687210648146</v>
      </c>
      <c r="X181" s="83" t="s">
        <v>1619</v>
      </c>
      <c r="Y181" s="80"/>
      <c r="Z181" s="80"/>
      <c r="AA181" s="86" t="s">
        <v>1975</v>
      </c>
      <c r="AB181" s="80"/>
      <c r="AC181" s="80" t="b">
        <v>0</v>
      </c>
      <c r="AD181" s="80">
        <v>3</v>
      </c>
      <c r="AE181" s="86" t="s">
        <v>2052</v>
      </c>
      <c r="AF181" s="80" t="b">
        <v>0</v>
      </c>
      <c r="AG181" s="80" t="s">
        <v>2064</v>
      </c>
      <c r="AH181" s="80"/>
      <c r="AI181" s="86" t="s">
        <v>2052</v>
      </c>
      <c r="AJ181" s="80" t="b">
        <v>0</v>
      </c>
      <c r="AK181" s="80">
        <v>4</v>
      </c>
      <c r="AL181" s="86" t="s">
        <v>2052</v>
      </c>
      <c r="AM181" s="80" t="s">
        <v>2071</v>
      </c>
      <c r="AN181" s="80" t="b">
        <v>0</v>
      </c>
      <c r="AO181" s="86" t="s">
        <v>1975</v>
      </c>
      <c r="AP181" s="80" t="s">
        <v>207</v>
      </c>
      <c r="AQ181" s="80">
        <v>0</v>
      </c>
      <c r="AR181" s="80">
        <v>0</v>
      </c>
      <c r="AS181" s="80"/>
      <c r="AT181" s="80"/>
      <c r="AU181" s="80"/>
      <c r="AV181" s="80"/>
      <c r="AW181" s="80"/>
      <c r="AX181" s="80"/>
      <c r="AY181" s="80"/>
      <c r="AZ181" s="80"/>
      <c r="BA181">
        <v>1</v>
      </c>
      <c r="BB181" s="79" t="str">
        <f>REPLACE(INDEX(GroupVertices[Group],MATCH(Edges[[#This Row],[Vertex 1]],GroupVertices[Vertex],0)),1,1,"")</f>
        <v>6</v>
      </c>
      <c r="BC181" s="79" t="str">
        <f>REPLACE(INDEX(GroupVertices[Group],MATCH(Edges[[#This Row],[Vertex 2]],GroupVertices[Vertex],0)),1,1,"")</f>
        <v>6</v>
      </c>
      <c r="BD181" s="48">
        <v>0</v>
      </c>
      <c r="BE181" s="49">
        <v>0</v>
      </c>
      <c r="BF181" s="48">
        <v>0</v>
      </c>
      <c r="BG181" s="49">
        <v>0</v>
      </c>
      <c r="BH181" s="48">
        <v>0</v>
      </c>
      <c r="BI181" s="49">
        <v>0</v>
      </c>
      <c r="BJ181" s="48">
        <v>28</v>
      </c>
      <c r="BK181" s="49">
        <v>100</v>
      </c>
      <c r="BL181" s="48">
        <v>28</v>
      </c>
    </row>
    <row r="182" spans="1:64" ht="15">
      <c r="A182" s="65" t="s">
        <v>319</v>
      </c>
      <c r="B182" s="83" t="s">
        <v>1245</v>
      </c>
      <c r="C182" s="66" t="s">
        <v>3439</v>
      </c>
      <c r="D182" s="67">
        <v>3</v>
      </c>
      <c r="E182" s="68" t="s">
        <v>132</v>
      </c>
      <c r="F182" s="69">
        <v>32</v>
      </c>
      <c r="G182" s="66"/>
      <c r="H182" s="70"/>
      <c r="I182" s="71"/>
      <c r="J182" s="71"/>
      <c r="K182" s="34" t="s">
        <v>65</v>
      </c>
      <c r="L182" s="78">
        <v>182</v>
      </c>
      <c r="M182" s="78"/>
      <c r="N182" s="73" t="s">
        <v>374</v>
      </c>
      <c r="O182" s="80" t="s">
        <v>461</v>
      </c>
      <c r="P182" s="82">
        <v>43485.68829861111</v>
      </c>
      <c r="Q182" s="80" t="s">
        <v>757</v>
      </c>
      <c r="R182" s="80"/>
      <c r="S182" s="80"/>
      <c r="T182" s="80" t="s">
        <v>923</v>
      </c>
      <c r="U182" s="83" t="s">
        <v>1245</v>
      </c>
      <c r="V182" s="83" t="s">
        <v>1245</v>
      </c>
      <c r="W182" s="82">
        <v>43485.68829861111</v>
      </c>
      <c r="X182" s="83" t="s">
        <v>1643</v>
      </c>
      <c r="Y182" s="80"/>
      <c r="Z182" s="80"/>
      <c r="AA182" s="86" t="s">
        <v>1999</v>
      </c>
      <c r="AB182" s="80"/>
      <c r="AC182" s="80" t="b">
        <v>0</v>
      </c>
      <c r="AD182" s="80">
        <v>6</v>
      </c>
      <c r="AE182" s="86" t="s">
        <v>2052</v>
      </c>
      <c r="AF182" s="80" t="b">
        <v>0</v>
      </c>
      <c r="AG182" s="80" t="s">
        <v>2064</v>
      </c>
      <c r="AH182" s="80"/>
      <c r="AI182" s="86" t="s">
        <v>2052</v>
      </c>
      <c r="AJ182" s="80" t="b">
        <v>0</v>
      </c>
      <c r="AK182" s="80">
        <v>6</v>
      </c>
      <c r="AL182" s="86" t="s">
        <v>2052</v>
      </c>
      <c r="AM182" s="80" t="s">
        <v>2071</v>
      </c>
      <c r="AN182" s="80" t="b">
        <v>0</v>
      </c>
      <c r="AO182" s="86" t="s">
        <v>1999</v>
      </c>
      <c r="AP182" s="80" t="s">
        <v>207</v>
      </c>
      <c r="AQ182" s="80">
        <v>0</v>
      </c>
      <c r="AR182" s="80">
        <v>0</v>
      </c>
      <c r="AS182" s="80"/>
      <c r="AT182" s="80"/>
      <c r="AU182" s="80"/>
      <c r="AV182" s="80"/>
      <c r="AW182" s="80"/>
      <c r="AX182" s="80"/>
      <c r="AY182" s="80"/>
      <c r="AZ182" s="80"/>
      <c r="BA182">
        <v>1</v>
      </c>
      <c r="BB182" s="79" t="str">
        <f>REPLACE(INDEX(GroupVertices[Group],MATCH(Edges[[#This Row],[Vertex 1]],GroupVertices[Vertex],0)),1,1,"")</f>
        <v>9</v>
      </c>
      <c r="BC182" s="79" t="str">
        <f>REPLACE(INDEX(GroupVertices[Group],MATCH(Edges[[#This Row],[Vertex 2]],GroupVertices[Vertex],0)),1,1,"")</f>
        <v>9</v>
      </c>
      <c r="BD182" s="48">
        <v>0</v>
      </c>
      <c r="BE182" s="49">
        <v>0</v>
      </c>
      <c r="BF182" s="48">
        <v>0</v>
      </c>
      <c r="BG182" s="49">
        <v>0</v>
      </c>
      <c r="BH182" s="48">
        <v>0</v>
      </c>
      <c r="BI182" s="49">
        <v>0</v>
      </c>
      <c r="BJ182" s="48">
        <v>28</v>
      </c>
      <c r="BK182" s="49">
        <v>100</v>
      </c>
      <c r="BL182" s="48">
        <v>28</v>
      </c>
    </row>
    <row r="183" spans="1:64" ht="15">
      <c r="A183" s="65" t="s">
        <v>342</v>
      </c>
      <c r="B183" s="83" t="s">
        <v>1049</v>
      </c>
      <c r="C183" s="66" t="s">
        <v>3439</v>
      </c>
      <c r="D183" s="67">
        <v>3</v>
      </c>
      <c r="E183" s="68" t="s">
        <v>132</v>
      </c>
      <c r="F183" s="69">
        <v>32</v>
      </c>
      <c r="G183" s="66"/>
      <c r="H183" s="70"/>
      <c r="I183" s="71"/>
      <c r="J183" s="71"/>
      <c r="K183" s="34" t="s">
        <v>65</v>
      </c>
      <c r="L183" s="78">
        <v>183</v>
      </c>
      <c r="M183" s="78"/>
      <c r="N183" s="73" t="s">
        <v>453</v>
      </c>
      <c r="O183" s="80" t="s">
        <v>461</v>
      </c>
      <c r="P183" s="82">
        <v>43485.6096412037</v>
      </c>
      <c r="Q183" s="80" t="s">
        <v>556</v>
      </c>
      <c r="R183" s="83" t="s">
        <v>809</v>
      </c>
      <c r="S183" s="80" t="s">
        <v>850</v>
      </c>
      <c r="T183" s="80" t="s">
        <v>937</v>
      </c>
      <c r="U183" s="83" t="s">
        <v>1049</v>
      </c>
      <c r="V183" s="83" t="s">
        <v>1049</v>
      </c>
      <c r="W183" s="82">
        <v>43485.6096412037</v>
      </c>
      <c r="X183" s="83" t="s">
        <v>1437</v>
      </c>
      <c r="Y183" s="80"/>
      <c r="Z183" s="80"/>
      <c r="AA183" s="86" t="s">
        <v>1792</v>
      </c>
      <c r="AB183" s="80"/>
      <c r="AC183" s="80" t="b">
        <v>0</v>
      </c>
      <c r="AD183" s="80">
        <v>7</v>
      </c>
      <c r="AE183" s="86" t="s">
        <v>2052</v>
      </c>
      <c r="AF183" s="80" t="b">
        <v>0</v>
      </c>
      <c r="AG183" s="80" t="s">
        <v>2064</v>
      </c>
      <c r="AH183" s="80"/>
      <c r="AI183" s="86" t="s">
        <v>2052</v>
      </c>
      <c r="AJ183" s="80" t="b">
        <v>0</v>
      </c>
      <c r="AK183" s="80">
        <v>5</v>
      </c>
      <c r="AL183" s="86" t="s">
        <v>2052</v>
      </c>
      <c r="AM183" s="80" t="s">
        <v>2071</v>
      </c>
      <c r="AN183" s="80" t="b">
        <v>0</v>
      </c>
      <c r="AO183" s="86" t="s">
        <v>1792</v>
      </c>
      <c r="AP183" s="80" t="s">
        <v>207</v>
      </c>
      <c r="AQ183" s="80">
        <v>0</v>
      </c>
      <c r="AR183" s="80">
        <v>0</v>
      </c>
      <c r="AS183" s="80"/>
      <c r="AT183" s="80"/>
      <c r="AU183" s="80"/>
      <c r="AV183" s="80"/>
      <c r="AW183" s="80"/>
      <c r="AX183" s="80"/>
      <c r="AY183" s="80"/>
      <c r="AZ183" s="80"/>
      <c r="BA183">
        <v>1</v>
      </c>
      <c r="BB183" s="79" t="str">
        <f>REPLACE(INDEX(GroupVertices[Group],MATCH(Edges[[#This Row],[Vertex 1]],GroupVertices[Vertex],0)),1,1,"")</f>
        <v>14</v>
      </c>
      <c r="BC183" s="79" t="str">
        <f>REPLACE(INDEX(GroupVertices[Group],MATCH(Edges[[#This Row],[Vertex 2]],GroupVertices[Vertex],0)),1,1,"")</f>
        <v>14</v>
      </c>
      <c r="BD183" s="48">
        <v>2</v>
      </c>
      <c r="BE183" s="49">
        <v>10</v>
      </c>
      <c r="BF183" s="48">
        <v>0</v>
      </c>
      <c r="BG183" s="49">
        <v>0</v>
      </c>
      <c r="BH183" s="48">
        <v>0</v>
      </c>
      <c r="BI183" s="49">
        <v>0</v>
      </c>
      <c r="BJ183" s="48">
        <v>18</v>
      </c>
      <c r="BK183" s="49">
        <v>90</v>
      </c>
      <c r="BL183" s="48">
        <v>20</v>
      </c>
    </row>
    <row r="184" spans="1:64" ht="15">
      <c r="A184" s="65" t="s">
        <v>314</v>
      </c>
      <c r="B184" s="83" t="s">
        <v>1207</v>
      </c>
      <c r="C184" s="66" t="s">
        <v>3439</v>
      </c>
      <c r="D184" s="67">
        <v>3</v>
      </c>
      <c r="E184" s="68" t="s">
        <v>132</v>
      </c>
      <c r="F184" s="69">
        <v>32</v>
      </c>
      <c r="G184" s="66"/>
      <c r="H184" s="70"/>
      <c r="I184" s="71"/>
      <c r="J184" s="71"/>
      <c r="K184" s="34" t="s">
        <v>65</v>
      </c>
      <c r="L184" s="78">
        <v>184</v>
      </c>
      <c r="M184" s="78"/>
      <c r="N184" s="73" t="s">
        <v>374</v>
      </c>
      <c r="O184" s="80" t="s">
        <v>461</v>
      </c>
      <c r="P184" s="82">
        <v>43485.613333333335</v>
      </c>
      <c r="Q184" s="80" t="s">
        <v>719</v>
      </c>
      <c r="R184" s="80"/>
      <c r="S184" s="80"/>
      <c r="T184" s="80" t="s">
        <v>923</v>
      </c>
      <c r="U184" s="83" t="s">
        <v>1207</v>
      </c>
      <c r="V184" s="83" t="s">
        <v>1207</v>
      </c>
      <c r="W184" s="82">
        <v>43485.613333333335</v>
      </c>
      <c r="X184" s="83" t="s">
        <v>1605</v>
      </c>
      <c r="Y184" s="80"/>
      <c r="Z184" s="80"/>
      <c r="AA184" s="86" t="s">
        <v>1961</v>
      </c>
      <c r="AB184" s="80"/>
      <c r="AC184" s="80" t="b">
        <v>0</v>
      </c>
      <c r="AD184" s="80">
        <v>6</v>
      </c>
      <c r="AE184" s="86" t="s">
        <v>2052</v>
      </c>
      <c r="AF184" s="80" t="b">
        <v>0</v>
      </c>
      <c r="AG184" s="80" t="s">
        <v>2064</v>
      </c>
      <c r="AH184" s="80"/>
      <c r="AI184" s="86" t="s">
        <v>2052</v>
      </c>
      <c r="AJ184" s="80" t="b">
        <v>0</v>
      </c>
      <c r="AK184" s="80">
        <v>7</v>
      </c>
      <c r="AL184" s="86" t="s">
        <v>2052</v>
      </c>
      <c r="AM184" s="80" t="s">
        <v>2071</v>
      </c>
      <c r="AN184" s="80" t="b">
        <v>0</v>
      </c>
      <c r="AO184" s="86" t="s">
        <v>1961</v>
      </c>
      <c r="AP184" s="80" t="s">
        <v>207</v>
      </c>
      <c r="AQ184" s="80">
        <v>0</v>
      </c>
      <c r="AR184" s="80">
        <v>0</v>
      </c>
      <c r="AS184" s="80"/>
      <c r="AT184" s="80"/>
      <c r="AU184" s="80"/>
      <c r="AV184" s="80"/>
      <c r="AW184" s="80"/>
      <c r="AX184" s="80"/>
      <c r="AY184" s="80"/>
      <c r="AZ184" s="80"/>
      <c r="BA184">
        <v>1</v>
      </c>
      <c r="BB184" s="79" t="str">
        <f>REPLACE(INDEX(GroupVertices[Group],MATCH(Edges[[#This Row],[Vertex 1]],GroupVertices[Vertex],0)),1,1,"")</f>
        <v>4</v>
      </c>
      <c r="BC184" s="79" t="str">
        <f>REPLACE(INDEX(GroupVertices[Group],MATCH(Edges[[#This Row],[Vertex 2]],GroupVertices[Vertex],0)),1,1,"")</f>
        <v>4</v>
      </c>
      <c r="BD184" s="48">
        <v>0</v>
      </c>
      <c r="BE184" s="49">
        <v>0</v>
      </c>
      <c r="BF184" s="48">
        <v>0</v>
      </c>
      <c r="BG184" s="49">
        <v>0</v>
      </c>
      <c r="BH184" s="48">
        <v>0</v>
      </c>
      <c r="BI184" s="49">
        <v>0</v>
      </c>
      <c r="BJ184" s="48">
        <v>28</v>
      </c>
      <c r="BK184" s="49">
        <v>100</v>
      </c>
      <c r="BL184" s="48">
        <v>28</v>
      </c>
    </row>
    <row r="185" spans="1:64" ht="15">
      <c r="A185" s="65" t="s">
        <v>315</v>
      </c>
      <c r="B185" s="83" t="s">
        <v>1017</v>
      </c>
      <c r="C185" s="66" t="s">
        <v>3439</v>
      </c>
      <c r="D185" s="67">
        <v>3</v>
      </c>
      <c r="E185" s="68" t="s">
        <v>132</v>
      </c>
      <c r="F185" s="69">
        <v>32</v>
      </c>
      <c r="G185" s="66"/>
      <c r="H185" s="70"/>
      <c r="I185" s="71"/>
      <c r="J185" s="71"/>
      <c r="K185" s="34" t="s">
        <v>65</v>
      </c>
      <c r="L185" s="78">
        <v>185</v>
      </c>
      <c r="M185" s="78"/>
      <c r="N185" s="73" t="s">
        <v>432</v>
      </c>
      <c r="O185" s="80" t="s">
        <v>461</v>
      </c>
      <c r="P185" s="82">
        <v>43485.69731481482</v>
      </c>
      <c r="Q185" s="80" t="s">
        <v>522</v>
      </c>
      <c r="R185" s="80"/>
      <c r="S185" s="80"/>
      <c r="T185" s="80" t="s">
        <v>926</v>
      </c>
      <c r="U185" s="83" t="s">
        <v>1017</v>
      </c>
      <c r="V185" s="83" t="s">
        <v>1017</v>
      </c>
      <c r="W185" s="82">
        <v>43485.69731481482</v>
      </c>
      <c r="X185" s="83" t="s">
        <v>1403</v>
      </c>
      <c r="Y185" s="80"/>
      <c r="Z185" s="80"/>
      <c r="AA185" s="86" t="s">
        <v>1753</v>
      </c>
      <c r="AB185" s="80"/>
      <c r="AC185" s="80" t="b">
        <v>0</v>
      </c>
      <c r="AD185" s="80">
        <v>2</v>
      </c>
      <c r="AE185" s="86" t="s">
        <v>2052</v>
      </c>
      <c r="AF185" s="80" t="b">
        <v>0</v>
      </c>
      <c r="AG185" s="80" t="s">
        <v>2064</v>
      </c>
      <c r="AH185" s="80"/>
      <c r="AI185" s="86" t="s">
        <v>2052</v>
      </c>
      <c r="AJ185" s="80" t="b">
        <v>0</v>
      </c>
      <c r="AK185" s="80">
        <v>0</v>
      </c>
      <c r="AL185" s="86" t="s">
        <v>2052</v>
      </c>
      <c r="AM185" s="80" t="s">
        <v>2071</v>
      </c>
      <c r="AN185" s="80" t="b">
        <v>0</v>
      </c>
      <c r="AO185" s="86" t="s">
        <v>1753</v>
      </c>
      <c r="AP185" s="80" t="s">
        <v>207</v>
      </c>
      <c r="AQ185" s="80">
        <v>0</v>
      </c>
      <c r="AR185" s="80">
        <v>0</v>
      </c>
      <c r="AS185" s="80"/>
      <c r="AT185" s="80"/>
      <c r="AU185" s="80"/>
      <c r="AV185" s="80"/>
      <c r="AW185" s="80"/>
      <c r="AX185" s="80"/>
      <c r="AY185" s="80"/>
      <c r="AZ185" s="80"/>
      <c r="BA185">
        <v>1</v>
      </c>
      <c r="BB185" s="79" t="str">
        <f>REPLACE(INDEX(GroupVertices[Group],MATCH(Edges[[#This Row],[Vertex 1]],GroupVertices[Vertex],0)),1,1,"")</f>
        <v>3</v>
      </c>
      <c r="BC185" s="79" t="str">
        <f>REPLACE(INDEX(GroupVertices[Group],MATCH(Edges[[#This Row],[Vertex 2]],GroupVertices[Vertex],0)),1,1,"")</f>
        <v>3</v>
      </c>
      <c r="BD185" s="48">
        <v>0</v>
      </c>
      <c r="BE185" s="49">
        <v>0</v>
      </c>
      <c r="BF185" s="48">
        <v>0</v>
      </c>
      <c r="BG185" s="49">
        <v>0</v>
      </c>
      <c r="BH185" s="48">
        <v>0</v>
      </c>
      <c r="BI185" s="49">
        <v>0</v>
      </c>
      <c r="BJ185" s="48">
        <v>27</v>
      </c>
      <c r="BK185" s="49">
        <v>100</v>
      </c>
      <c r="BL185" s="48">
        <v>27</v>
      </c>
    </row>
    <row r="186" spans="1:64" ht="15">
      <c r="A186" s="65" t="s">
        <v>298</v>
      </c>
      <c r="B186" s="83" t="s">
        <v>1146</v>
      </c>
      <c r="C186" s="66" t="s">
        <v>3439</v>
      </c>
      <c r="D186" s="67">
        <v>3</v>
      </c>
      <c r="E186" s="68" t="s">
        <v>132</v>
      </c>
      <c r="F186" s="69">
        <v>32</v>
      </c>
      <c r="G186" s="66"/>
      <c r="H186" s="70"/>
      <c r="I186" s="71"/>
      <c r="J186" s="71"/>
      <c r="K186" s="34" t="s">
        <v>65</v>
      </c>
      <c r="L186" s="78">
        <v>186</v>
      </c>
      <c r="M186" s="78"/>
      <c r="N186" s="73" t="s">
        <v>374</v>
      </c>
      <c r="O186" s="80" t="s">
        <v>461</v>
      </c>
      <c r="P186" s="82">
        <v>43485.69887731481</v>
      </c>
      <c r="Q186" s="80" t="s">
        <v>656</v>
      </c>
      <c r="R186" s="80"/>
      <c r="S186" s="80"/>
      <c r="T186" s="80" t="s">
        <v>923</v>
      </c>
      <c r="U186" s="83" t="s">
        <v>1146</v>
      </c>
      <c r="V186" s="83" t="s">
        <v>1146</v>
      </c>
      <c r="W186" s="82">
        <v>43485.69887731481</v>
      </c>
      <c r="X186" s="83" t="s">
        <v>1542</v>
      </c>
      <c r="Y186" s="80"/>
      <c r="Z186" s="80"/>
      <c r="AA186" s="86" t="s">
        <v>1898</v>
      </c>
      <c r="AB186" s="80"/>
      <c r="AC186" s="80" t="b">
        <v>0</v>
      </c>
      <c r="AD186" s="80">
        <v>2</v>
      </c>
      <c r="AE186" s="86" t="s">
        <v>2052</v>
      </c>
      <c r="AF186" s="80" t="b">
        <v>0</v>
      </c>
      <c r="AG186" s="80" t="s">
        <v>2064</v>
      </c>
      <c r="AH186" s="80"/>
      <c r="AI186" s="86" t="s">
        <v>2052</v>
      </c>
      <c r="AJ186" s="80" t="b">
        <v>0</v>
      </c>
      <c r="AK186" s="80">
        <v>0</v>
      </c>
      <c r="AL186" s="86" t="s">
        <v>2052</v>
      </c>
      <c r="AM186" s="80" t="s">
        <v>2071</v>
      </c>
      <c r="AN186" s="80" t="b">
        <v>0</v>
      </c>
      <c r="AO186" s="86" t="s">
        <v>1898</v>
      </c>
      <c r="AP186" s="80" t="s">
        <v>207</v>
      </c>
      <c r="AQ186" s="80">
        <v>0</v>
      </c>
      <c r="AR186" s="80">
        <v>0</v>
      </c>
      <c r="AS186" s="80"/>
      <c r="AT186" s="80"/>
      <c r="AU186" s="80"/>
      <c r="AV186" s="80"/>
      <c r="AW186" s="80"/>
      <c r="AX186" s="80"/>
      <c r="AY186" s="80"/>
      <c r="AZ186" s="80"/>
      <c r="BA186">
        <v>1</v>
      </c>
      <c r="BB186" s="79" t="str">
        <f>REPLACE(INDEX(GroupVertices[Group],MATCH(Edges[[#This Row],[Vertex 1]],GroupVertices[Vertex],0)),1,1,"")</f>
        <v>8</v>
      </c>
      <c r="BC186" s="79" t="str">
        <f>REPLACE(INDEX(GroupVertices[Group],MATCH(Edges[[#This Row],[Vertex 2]],GroupVertices[Vertex],0)),1,1,"")</f>
        <v>8</v>
      </c>
      <c r="BD186" s="48">
        <v>0</v>
      </c>
      <c r="BE186" s="49">
        <v>0</v>
      </c>
      <c r="BF186" s="48">
        <v>0</v>
      </c>
      <c r="BG186" s="49">
        <v>0</v>
      </c>
      <c r="BH186" s="48">
        <v>0</v>
      </c>
      <c r="BI186" s="49">
        <v>0</v>
      </c>
      <c r="BJ186" s="48">
        <v>28</v>
      </c>
      <c r="BK186" s="49">
        <v>100</v>
      </c>
      <c r="BL186" s="48">
        <v>28</v>
      </c>
    </row>
    <row r="187" spans="1:64" ht="15">
      <c r="A187" s="65" t="s">
        <v>314</v>
      </c>
      <c r="B187" s="83" t="s">
        <v>1033</v>
      </c>
      <c r="C187" s="66" t="s">
        <v>3439</v>
      </c>
      <c r="D187" s="67">
        <v>3</v>
      </c>
      <c r="E187" s="68" t="s">
        <v>132</v>
      </c>
      <c r="F187" s="69">
        <v>32</v>
      </c>
      <c r="G187" s="66"/>
      <c r="H187" s="70"/>
      <c r="I187" s="71"/>
      <c r="J187" s="71"/>
      <c r="K187" s="34" t="s">
        <v>65</v>
      </c>
      <c r="L187" s="78">
        <v>187</v>
      </c>
      <c r="M187" s="78"/>
      <c r="N187" s="73" t="s">
        <v>405</v>
      </c>
      <c r="O187" s="80" t="s">
        <v>461</v>
      </c>
      <c r="P187" s="82">
        <v>43490.67086805555</v>
      </c>
      <c r="Q187" s="80" t="s">
        <v>540</v>
      </c>
      <c r="R187" s="80"/>
      <c r="S187" s="80"/>
      <c r="T187" s="80" t="s">
        <v>915</v>
      </c>
      <c r="U187" s="83" t="s">
        <v>1033</v>
      </c>
      <c r="V187" s="83" t="s">
        <v>1033</v>
      </c>
      <c r="W187" s="82">
        <v>43490.67086805555</v>
      </c>
      <c r="X187" s="83" t="s">
        <v>1421</v>
      </c>
      <c r="Y187" s="80"/>
      <c r="Z187" s="80"/>
      <c r="AA187" s="86" t="s">
        <v>1773</v>
      </c>
      <c r="AB187" s="80"/>
      <c r="AC187" s="80" t="b">
        <v>0</v>
      </c>
      <c r="AD187" s="80">
        <v>8</v>
      </c>
      <c r="AE187" s="86" t="s">
        <v>2052</v>
      </c>
      <c r="AF187" s="80" t="b">
        <v>0</v>
      </c>
      <c r="AG187" s="80" t="s">
        <v>2064</v>
      </c>
      <c r="AH187" s="80"/>
      <c r="AI187" s="86" t="s">
        <v>2052</v>
      </c>
      <c r="AJ187" s="80" t="b">
        <v>0</v>
      </c>
      <c r="AK187" s="80">
        <v>5</v>
      </c>
      <c r="AL187" s="86" t="s">
        <v>2052</v>
      </c>
      <c r="AM187" s="80" t="s">
        <v>2071</v>
      </c>
      <c r="AN187" s="80" t="b">
        <v>0</v>
      </c>
      <c r="AO187" s="86" t="s">
        <v>1773</v>
      </c>
      <c r="AP187" s="80" t="s">
        <v>207</v>
      </c>
      <c r="AQ187" s="80">
        <v>0</v>
      </c>
      <c r="AR187" s="80">
        <v>0</v>
      </c>
      <c r="AS187" s="80"/>
      <c r="AT187" s="80"/>
      <c r="AU187" s="80"/>
      <c r="AV187" s="80"/>
      <c r="AW187" s="80"/>
      <c r="AX187" s="80"/>
      <c r="AY187" s="80"/>
      <c r="AZ187" s="80"/>
      <c r="BA187">
        <v>1</v>
      </c>
      <c r="BB187" s="79" t="str">
        <f>REPLACE(INDEX(GroupVertices[Group],MATCH(Edges[[#This Row],[Vertex 1]],GroupVertices[Vertex],0)),1,1,"")</f>
        <v>4</v>
      </c>
      <c r="BC187" s="79" t="str">
        <f>REPLACE(INDEX(GroupVertices[Group],MATCH(Edges[[#This Row],[Vertex 2]],GroupVertices[Vertex],0)),1,1,"")</f>
        <v>4</v>
      </c>
      <c r="BD187" s="48">
        <v>0</v>
      </c>
      <c r="BE187" s="49">
        <v>0</v>
      </c>
      <c r="BF187" s="48">
        <v>0</v>
      </c>
      <c r="BG187" s="49">
        <v>0</v>
      </c>
      <c r="BH187" s="48">
        <v>0</v>
      </c>
      <c r="BI187" s="49">
        <v>0</v>
      </c>
      <c r="BJ187" s="48">
        <v>38</v>
      </c>
      <c r="BK187" s="49">
        <v>100</v>
      </c>
      <c r="BL187" s="48">
        <v>38</v>
      </c>
    </row>
    <row r="188" spans="1:64" ht="15">
      <c r="A188" s="65" t="s">
        <v>344</v>
      </c>
      <c r="B188" s="83" t="s">
        <v>1053</v>
      </c>
      <c r="C188" s="66" t="s">
        <v>3439</v>
      </c>
      <c r="D188" s="67">
        <v>3</v>
      </c>
      <c r="E188" s="68" t="s">
        <v>132</v>
      </c>
      <c r="F188" s="69">
        <v>32</v>
      </c>
      <c r="G188" s="66"/>
      <c r="H188" s="70"/>
      <c r="I188" s="71"/>
      <c r="J188" s="71"/>
      <c r="K188" s="34" t="s">
        <v>65</v>
      </c>
      <c r="L188" s="78">
        <v>188</v>
      </c>
      <c r="M188" s="78"/>
      <c r="N188" s="73" t="s">
        <v>378</v>
      </c>
      <c r="O188" s="80" t="s">
        <v>461</v>
      </c>
      <c r="P188" s="82">
        <v>43485.70552083333</v>
      </c>
      <c r="Q188" s="80" t="s">
        <v>560</v>
      </c>
      <c r="R188" s="83" t="s">
        <v>823</v>
      </c>
      <c r="S188" s="80" t="s">
        <v>850</v>
      </c>
      <c r="T188" s="80" t="s">
        <v>888</v>
      </c>
      <c r="U188" s="83" t="s">
        <v>1053</v>
      </c>
      <c r="V188" s="83" t="s">
        <v>1053</v>
      </c>
      <c r="W188" s="82">
        <v>43485.70552083333</v>
      </c>
      <c r="X188" s="83" t="s">
        <v>1441</v>
      </c>
      <c r="Y188" s="80"/>
      <c r="Z188" s="80"/>
      <c r="AA188" s="86" t="s">
        <v>1796</v>
      </c>
      <c r="AB188" s="80"/>
      <c r="AC188" s="80" t="b">
        <v>0</v>
      </c>
      <c r="AD188" s="80">
        <v>4</v>
      </c>
      <c r="AE188" s="86" t="s">
        <v>2052</v>
      </c>
      <c r="AF188" s="80" t="b">
        <v>0</v>
      </c>
      <c r="AG188" s="80" t="s">
        <v>2064</v>
      </c>
      <c r="AH188" s="80"/>
      <c r="AI188" s="86" t="s">
        <v>2052</v>
      </c>
      <c r="AJ188" s="80" t="b">
        <v>0</v>
      </c>
      <c r="AK188" s="80">
        <v>1</v>
      </c>
      <c r="AL188" s="86" t="s">
        <v>2052</v>
      </c>
      <c r="AM188" s="80" t="s">
        <v>2071</v>
      </c>
      <c r="AN188" s="80" t="b">
        <v>0</v>
      </c>
      <c r="AO188" s="86" t="s">
        <v>1796</v>
      </c>
      <c r="AP188" s="80" t="s">
        <v>207</v>
      </c>
      <c r="AQ188" s="80">
        <v>0</v>
      </c>
      <c r="AR188" s="80">
        <v>0</v>
      </c>
      <c r="AS188" s="80"/>
      <c r="AT188" s="80"/>
      <c r="AU188" s="80"/>
      <c r="AV188" s="80"/>
      <c r="AW188" s="80"/>
      <c r="AX188" s="80"/>
      <c r="AY188" s="80"/>
      <c r="AZ188" s="80"/>
      <c r="BA188">
        <v>1</v>
      </c>
      <c r="BB188" s="79" t="str">
        <f>REPLACE(INDEX(GroupVertices[Group],MATCH(Edges[[#This Row],[Vertex 1]],GroupVertices[Vertex],0)),1,1,"")</f>
        <v>7</v>
      </c>
      <c r="BC188" s="79" t="str">
        <f>REPLACE(INDEX(GroupVertices[Group],MATCH(Edges[[#This Row],[Vertex 2]],GroupVertices[Vertex],0)),1,1,"")</f>
        <v>7</v>
      </c>
      <c r="BD188" s="48">
        <v>1</v>
      </c>
      <c r="BE188" s="49">
        <v>6.666666666666667</v>
      </c>
      <c r="BF188" s="48">
        <v>0</v>
      </c>
      <c r="BG188" s="49">
        <v>0</v>
      </c>
      <c r="BH188" s="48">
        <v>0</v>
      </c>
      <c r="BI188" s="49">
        <v>0</v>
      </c>
      <c r="BJ188" s="48">
        <v>14</v>
      </c>
      <c r="BK188" s="49">
        <v>93.33333333333333</v>
      </c>
      <c r="BL188" s="48">
        <v>15</v>
      </c>
    </row>
    <row r="189" spans="1:64" ht="15">
      <c r="A189" s="65" t="s">
        <v>334</v>
      </c>
      <c r="B189" s="83" t="s">
        <v>1290</v>
      </c>
      <c r="C189" s="66" t="s">
        <v>3439</v>
      </c>
      <c r="D189" s="67">
        <v>3</v>
      </c>
      <c r="E189" s="68" t="s">
        <v>132</v>
      </c>
      <c r="F189" s="69">
        <v>32</v>
      </c>
      <c r="G189" s="66"/>
      <c r="H189" s="70"/>
      <c r="I189" s="71"/>
      <c r="J189" s="71"/>
      <c r="K189" s="34" t="s">
        <v>65</v>
      </c>
      <c r="L189" s="78">
        <v>189</v>
      </c>
      <c r="M189" s="78"/>
      <c r="N189" s="73" t="s">
        <v>334</v>
      </c>
      <c r="O189" s="80" t="s">
        <v>207</v>
      </c>
      <c r="P189" s="82">
        <v>43490.763877314814</v>
      </c>
      <c r="Q189" s="80" t="s">
        <v>803</v>
      </c>
      <c r="R189" s="83" t="s">
        <v>849</v>
      </c>
      <c r="S189" s="80" t="s">
        <v>850</v>
      </c>
      <c r="T189" s="80" t="s">
        <v>962</v>
      </c>
      <c r="U189" s="83" t="s">
        <v>1290</v>
      </c>
      <c r="V189" s="83" t="s">
        <v>1290</v>
      </c>
      <c r="W189" s="82">
        <v>43490.763877314814</v>
      </c>
      <c r="X189" s="83" t="s">
        <v>1689</v>
      </c>
      <c r="Y189" s="80"/>
      <c r="Z189" s="80"/>
      <c r="AA189" s="86" t="s">
        <v>2045</v>
      </c>
      <c r="AB189" s="80"/>
      <c r="AC189" s="80" t="b">
        <v>0</v>
      </c>
      <c r="AD189" s="80">
        <v>2</v>
      </c>
      <c r="AE189" s="86" t="s">
        <v>2052</v>
      </c>
      <c r="AF189" s="80" t="b">
        <v>0</v>
      </c>
      <c r="AG189" s="80" t="s">
        <v>2064</v>
      </c>
      <c r="AH189" s="80"/>
      <c r="AI189" s="86" t="s">
        <v>2052</v>
      </c>
      <c r="AJ189" s="80" t="b">
        <v>0</v>
      </c>
      <c r="AK189" s="80">
        <v>3</v>
      </c>
      <c r="AL189" s="86" t="s">
        <v>2052</v>
      </c>
      <c r="AM189" s="80" t="s">
        <v>2071</v>
      </c>
      <c r="AN189" s="80" t="b">
        <v>0</v>
      </c>
      <c r="AO189" s="86" t="s">
        <v>2045</v>
      </c>
      <c r="AP189" s="80" t="s">
        <v>207</v>
      </c>
      <c r="AQ189" s="80">
        <v>0</v>
      </c>
      <c r="AR189" s="80">
        <v>0</v>
      </c>
      <c r="AS189" s="80"/>
      <c r="AT189" s="80"/>
      <c r="AU189" s="80"/>
      <c r="AV189" s="80"/>
      <c r="AW189" s="80"/>
      <c r="AX189" s="80"/>
      <c r="AY189" s="80"/>
      <c r="AZ189" s="80"/>
      <c r="BA189">
        <v>1</v>
      </c>
      <c r="BB189" s="79" t="str">
        <f>REPLACE(INDEX(GroupVertices[Group],MATCH(Edges[[#This Row],[Vertex 1]],GroupVertices[Vertex],0)),1,1,"")</f>
        <v>15</v>
      </c>
      <c r="BC189" s="79" t="str">
        <f>REPLACE(INDEX(GroupVertices[Group],MATCH(Edges[[#This Row],[Vertex 2]],GroupVertices[Vertex],0)),1,1,"")</f>
        <v>15</v>
      </c>
      <c r="BD189" s="48">
        <v>1</v>
      </c>
      <c r="BE189" s="49">
        <v>4</v>
      </c>
      <c r="BF189" s="48">
        <v>0</v>
      </c>
      <c r="BG189" s="49">
        <v>0</v>
      </c>
      <c r="BH189" s="48">
        <v>0</v>
      </c>
      <c r="BI189" s="49">
        <v>0</v>
      </c>
      <c r="BJ189" s="48">
        <v>24</v>
      </c>
      <c r="BK189" s="49">
        <v>96</v>
      </c>
      <c r="BL189" s="48">
        <v>25</v>
      </c>
    </row>
    <row r="190" spans="1:64" ht="15">
      <c r="A190" s="65" t="s">
        <v>309</v>
      </c>
      <c r="B190" s="83" t="s">
        <v>1237</v>
      </c>
      <c r="C190" s="66" t="s">
        <v>3439</v>
      </c>
      <c r="D190" s="67">
        <v>3</v>
      </c>
      <c r="E190" s="68" t="s">
        <v>132</v>
      </c>
      <c r="F190" s="69">
        <v>32</v>
      </c>
      <c r="G190" s="66"/>
      <c r="H190" s="70"/>
      <c r="I190" s="71"/>
      <c r="J190" s="71"/>
      <c r="K190" s="34" t="s">
        <v>65</v>
      </c>
      <c r="L190" s="78">
        <v>190</v>
      </c>
      <c r="M190" s="78"/>
      <c r="N190" s="73" t="s">
        <v>273</v>
      </c>
      <c r="O190" s="80" t="s">
        <v>461</v>
      </c>
      <c r="P190" s="82">
        <v>43485.64361111111</v>
      </c>
      <c r="Q190" s="80" t="s">
        <v>749</v>
      </c>
      <c r="R190" s="80"/>
      <c r="S190" s="80"/>
      <c r="T190" s="80" t="s">
        <v>959</v>
      </c>
      <c r="U190" s="83" t="s">
        <v>1237</v>
      </c>
      <c r="V190" s="83" t="s">
        <v>1237</v>
      </c>
      <c r="W190" s="82">
        <v>43485.64361111111</v>
      </c>
      <c r="X190" s="83" t="s">
        <v>1635</v>
      </c>
      <c r="Y190" s="80"/>
      <c r="Z190" s="80"/>
      <c r="AA190" s="86" t="s">
        <v>1991</v>
      </c>
      <c r="AB190" s="80"/>
      <c r="AC190" s="80" t="b">
        <v>0</v>
      </c>
      <c r="AD190" s="80">
        <v>1</v>
      </c>
      <c r="AE190" s="86" t="s">
        <v>2052</v>
      </c>
      <c r="AF190" s="80" t="b">
        <v>0</v>
      </c>
      <c r="AG190" s="80" t="s">
        <v>2064</v>
      </c>
      <c r="AH190" s="80"/>
      <c r="AI190" s="86" t="s">
        <v>2052</v>
      </c>
      <c r="AJ190" s="80" t="b">
        <v>0</v>
      </c>
      <c r="AK190" s="80">
        <v>0</v>
      </c>
      <c r="AL190" s="86" t="s">
        <v>2052</v>
      </c>
      <c r="AM190" s="80" t="s">
        <v>2071</v>
      </c>
      <c r="AN190" s="80" t="b">
        <v>0</v>
      </c>
      <c r="AO190" s="86" t="s">
        <v>1991</v>
      </c>
      <c r="AP190" s="80" t="s">
        <v>207</v>
      </c>
      <c r="AQ190" s="80">
        <v>0</v>
      </c>
      <c r="AR190" s="80">
        <v>0</v>
      </c>
      <c r="AS190" s="80"/>
      <c r="AT190" s="80"/>
      <c r="AU190" s="80"/>
      <c r="AV190" s="80"/>
      <c r="AW190" s="80"/>
      <c r="AX190" s="80"/>
      <c r="AY190" s="80"/>
      <c r="AZ190" s="80"/>
      <c r="BA190">
        <v>1</v>
      </c>
      <c r="BB190" s="79" t="str">
        <f>REPLACE(INDEX(GroupVertices[Group],MATCH(Edges[[#This Row],[Vertex 1]],GroupVertices[Vertex],0)),1,1,"")</f>
        <v>13</v>
      </c>
      <c r="BC190" s="79" t="str">
        <f>REPLACE(INDEX(GroupVertices[Group],MATCH(Edges[[#This Row],[Vertex 2]],GroupVertices[Vertex],0)),1,1,"")</f>
        <v>13</v>
      </c>
      <c r="BD190" s="48">
        <v>0</v>
      </c>
      <c r="BE190" s="49">
        <v>0</v>
      </c>
      <c r="BF190" s="48">
        <v>0</v>
      </c>
      <c r="BG190" s="49">
        <v>0</v>
      </c>
      <c r="BH190" s="48">
        <v>0</v>
      </c>
      <c r="BI190" s="49">
        <v>0</v>
      </c>
      <c r="BJ190" s="48">
        <v>29</v>
      </c>
      <c r="BK190" s="49">
        <v>100</v>
      </c>
      <c r="BL190" s="48">
        <v>29</v>
      </c>
    </row>
    <row r="191" spans="1:64" ht="15">
      <c r="A191" s="65" t="s">
        <v>330</v>
      </c>
      <c r="B191" s="83" t="s">
        <v>1178</v>
      </c>
      <c r="C191" s="66" t="s">
        <v>3439</v>
      </c>
      <c r="D191" s="67">
        <v>3</v>
      </c>
      <c r="E191" s="68" t="s">
        <v>132</v>
      </c>
      <c r="F191" s="69">
        <v>32</v>
      </c>
      <c r="G191" s="66"/>
      <c r="H191" s="70"/>
      <c r="I191" s="71"/>
      <c r="J191" s="71"/>
      <c r="K191" s="34" t="s">
        <v>65</v>
      </c>
      <c r="L191" s="78">
        <v>191</v>
      </c>
      <c r="M191" s="78"/>
      <c r="N191" s="73" t="s">
        <v>374</v>
      </c>
      <c r="O191" s="80" t="s">
        <v>461</v>
      </c>
      <c r="P191" s="82">
        <v>43485.64766203704</v>
      </c>
      <c r="Q191" s="80" t="s">
        <v>690</v>
      </c>
      <c r="R191" s="80"/>
      <c r="S191" s="80"/>
      <c r="T191" s="80" t="s">
        <v>923</v>
      </c>
      <c r="U191" s="83" t="s">
        <v>1178</v>
      </c>
      <c r="V191" s="83" t="s">
        <v>1178</v>
      </c>
      <c r="W191" s="82">
        <v>43485.64766203704</v>
      </c>
      <c r="X191" s="83" t="s">
        <v>1576</v>
      </c>
      <c r="Y191" s="80"/>
      <c r="Z191" s="80"/>
      <c r="AA191" s="86" t="s">
        <v>1932</v>
      </c>
      <c r="AB191" s="80"/>
      <c r="AC191" s="80" t="b">
        <v>0</v>
      </c>
      <c r="AD191" s="80">
        <v>3</v>
      </c>
      <c r="AE191" s="86" t="s">
        <v>2052</v>
      </c>
      <c r="AF191" s="80" t="b">
        <v>0</v>
      </c>
      <c r="AG191" s="80" t="s">
        <v>2064</v>
      </c>
      <c r="AH191" s="80"/>
      <c r="AI191" s="86" t="s">
        <v>2052</v>
      </c>
      <c r="AJ191" s="80" t="b">
        <v>0</v>
      </c>
      <c r="AK191" s="80">
        <v>1</v>
      </c>
      <c r="AL191" s="86" t="s">
        <v>2052</v>
      </c>
      <c r="AM191" s="80" t="s">
        <v>2071</v>
      </c>
      <c r="AN191" s="80" t="b">
        <v>0</v>
      </c>
      <c r="AO191" s="86" t="s">
        <v>1932</v>
      </c>
      <c r="AP191" s="80" t="s">
        <v>207</v>
      </c>
      <c r="AQ191" s="80">
        <v>0</v>
      </c>
      <c r="AR191" s="80">
        <v>0</v>
      </c>
      <c r="AS191" s="80"/>
      <c r="AT191" s="80"/>
      <c r="AU191" s="80"/>
      <c r="AV191" s="80"/>
      <c r="AW191" s="80"/>
      <c r="AX191" s="80"/>
      <c r="AY191" s="80"/>
      <c r="AZ191" s="80"/>
      <c r="BA191">
        <v>1</v>
      </c>
      <c r="BB191" s="79" t="str">
        <f>REPLACE(INDEX(GroupVertices[Group],MATCH(Edges[[#This Row],[Vertex 1]],GroupVertices[Vertex],0)),1,1,"")</f>
        <v>2</v>
      </c>
      <c r="BC191" s="79" t="str">
        <f>REPLACE(INDEX(GroupVertices[Group],MATCH(Edges[[#This Row],[Vertex 2]],GroupVertices[Vertex],0)),1,1,"")</f>
        <v>2</v>
      </c>
      <c r="BD191" s="48">
        <v>0</v>
      </c>
      <c r="BE191" s="49">
        <v>0</v>
      </c>
      <c r="BF191" s="48">
        <v>0</v>
      </c>
      <c r="BG191" s="49">
        <v>0</v>
      </c>
      <c r="BH191" s="48">
        <v>0</v>
      </c>
      <c r="BI191" s="49">
        <v>0</v>
      </c>
      <c r="BJ191" s="48">
        <v>28</v>
      </c>
      <c r="BK191" s="49">
        <v>100</v>
      </c>
      <c r="BL191" s="48">
        <v>28</v>
      </c>
    </row>
    <row r="192" spans="1:64" ht="15">
      <c r="A192" s="65" t="s">
        <v>332</v>
      </c>
      <c r="B192" s="80" t="s">
        <v>1089</v>
      </c>
      <c r="C192" s="66" t="s">
        <v>3439</v>
      </c>
      <c r="D192" s="67">
        <v>3</v>
      </c>
      <c r="E192" s="68" t="s">
        <v>132</v>
      </c>
      <c r="F192" s="69">
        <v>32</v>
      </c>
      <c r="G192" s="66"/>
      <c r="H192" s="70"/>
      <c r="I192" s="71"/>
      <c r="J192" s="71"/>
      <c r="K192" s="34" t="s">
        <v>65</v>
      </c>
      <c r="L192" s="78">
        <v>192</v>
      </c>
      <c r="M192" s="78"/>
      <c r="N192" s="73" t="s">
        <v>273</v>
      </c>
      <c r="O192" s="80" t="s">
        <v>461</v>
      </c>
      <c r="P192" s="82">
        <v>43485.650347222225</v>
      </c>
      <c r="Q192" s="80" t="s">
        <v>599</v>
      </c>
      <c r="R192" s="83" t="s">
        <v>817</v>
      </c>
      <c r="S192" s="80" t="s">
        <v>850</v>
      </c>
      <c r="T192" s="80" t="s">
        <v>893</v>
      </c>
      <c r="U192" s="80" t="s">
        <v>1089</v>
      </c>
      <c r="V192" s="80" t="s">
        <v>1089</v>
      </c>
      <c r="W192" s="82">
        <v>43485.650347222225</v>
      </c>
      <c r="X192" s="83" t="s">
        <v>1485</v>
      </c>
      <c r="Y192" s="80"/>
      <c r="Z192" s="80"/>
      <c r="AA192" s="86" t="s">
        <v>1840</v>
      </c>
      <c r="AB192" s="80"/>
      <c r="AC192" s="80" t="b">
        <v>0</v>
      </c>
      <c r="AD192" s="80">
        <v>3</v>
      </c>
      <c r="AE192" s="86" t="s">
        <v>2052</v>
      </c>
      <c r="AF192" s="80" t="b">
        <v>0</v>
      </c>
      <c r="AG192" s="80" t="s">
        <v>2064</v>
      </c>
      <c r="AH192" s="80"/>
      <c r="AI192" s="86" t="s">
        <v>2052</v>
      </c>
      <c r="AJ192" s="80" t="b">
        <v>0</v>
      </c>
      <c r="AK192" s="80">
        <v>6</v>
      </c>
      <c r="AL192" s="86" t="s">
        <v>2052</v>
      </c>
      <c r="AM192" s="80" t="s">
        <v>2071</v>
      </c>
      <c r="AN192" s="80" t="b">
        <v>0</v>
      </c>
      <c r="AO192" s="86" t="s">
        <v>1840</v>
      </c>
      <c r="AP192" s="80" t="s">
        <v>207</v>
      </c>
      <c r="AQ192" s="80">
        <v>0</v>
      </c>
      <c r="AR192" s="80">
        <v>0</v>
      </c>
      <c r="AS192" s="80"/>
      <c r="AT192" s="80"/>
      <c r="AU192" s="80"/>
      <c r="AV192" s="80"/>
      <c r="AW192" s="80"/>
      <c r="AX192" s="80"/>
      <c r="AY192" s="80"/>
      <c r="AZ192" s="80"/>
      <c r="BA192">
        <v>1</v>
      </c>
      <c r="BB192" s="79" t="str">
        <f>REPLACE(INDEX(GroupVertices[Group],MATCH(Edges[[#This Row],[Vertex 1]],GroupVertices[Vertex],0)),1,1,"")</f>
        <v>1</v>
      </c>
      <c r="BC192" s="79" t="str">
        <f>REPLACE(INDEX(GroupVertices[Group],MATCH(Edges[[#This Row],[Vertex 2]],GroupVertices[Vertex],0)),1,1,"")</f>
        <v>1</v>
      </c>
      <c r="BD192" s="48">
        <v>0</v>
      </c>
      <c r="BE192" s="49">
        <v>0</v>
      </c>
      <c r="BF192" s="48">
        <v>0</v>
      </c>
      <c r="BG192" s="49">
        <v>0</v>
      </c>
      <c r="BH192" s="48">
        <v>0</v>
      </c>
      <c r="BI192" s="49">
        <v>0</v>
      </c>
      <c r="BJ192" s="48">
        <v>27</v>
      </c>
      <c r="BK192" s="49">
        <v>100</v>
      </c>
      <c r="BL192" s="48">
        <v>27</v>
      </c>
    </row>
    <row r="193" spans="1:64" ht="15">
      <c r="A193" s="65" t="s">
        <v>315</v>
      </c>
      <c r="B193" s="83" t="s">
        <v>1159</v>
      </c>
      <c r="C193" s="66" t="s">
        <v>3439</v>
      </c>
      <c r="D193" s="67">
        <v>3</v>
      </c>
      <c r="E193" s="68" t="s">
        <v>132</v>
      </c>
      <c r="F193" s="69">
        <v>32</v>
      </c>
      <c r="G193" s="66"/>
      <c r="H193" s="70"/>
      <c r="I193" s="71"/>
      <c r="J193" s="71"/>
      <c r="K193" s="34" t="s">
        <v>65</v>
      </c>
      <c r="L193" s="78">
        <v>193</v>
      </c>
      <c r="M193" s="78"/>
      <c r="N193" s="73" t="s">
        <v>374</v>
      </c>
      <c r="O193" s="80" t="s">
        <v>461</v>
      </c>
      <c r="P193" s="82">
        <v>43485.65356481481</v>
      </c>
      <c r="Q193" s="80" t="s">
        <v>670</v>
      </c>
      <c r="R193" s="80"/>
      <c r="S193" s="80"/>
      <c r="T193" s="80" t="s">
        <v>923</v>
      </c>
      <c r="U193" s="83" t="s">
        <v>1159</v>
      </c>
      <c r="V193" s="83" t="s">
        <v>1159</v>
      </c>
      <c r="W193" s="82">
        <v>43485.65356481481</v>
      </c>
      <c r="X193" s="83" t="s">
        <v>1556</v>
      </c>
      <c r="Y193" s="80"/>
      <c r="Z193" s="80"/>
      <c r="AA193" s="86" t="s">
        <v>1912</v>
      </c>
      <c r="AB193" s="80"/>
      <c r="AC193" s="80" t="b">
        <v>0</v>
      </c>
      <c r="AD193" s="80">
        <v>4</v>
      </c>
      <c r="AE193" s="86" t="s">
        <v>2052</v>
      </c>
      <c r="AF193" s="80" t="b">
        <v>0</v>
      </c>
      <c r="AG193" s="80" t="s">
        <v>2064</v>
      </c>
      <c r="AH193" s="80"/>
      <c r="AI193" s="86" t="s">
        <v>2052</v>
      </c>
      <c r="AJ193" s="80" t="b">
        <v>0</v>
      </c>
      <c r="AK193" s="80">
        <v>5</v>
      </c>
      <c r="AL193" s="86" t="s">
        <v>2052</v>
      </c>
      <c r="AM193" s="80" t="s">
        <v>2071</v>
      </c>
      <c r="AN193" s="80" t="b">
        <v>0</v>
      </c>
      <c r="AO193" s="86" t="s">
        <v>1912</v>
      </c>
      <c r="AP193" s="80" t="s">
        <v>207</v>
      </c>
      <c r="AQ193" s="80">
        <v>0</v>
      </c>
      <c r="AR193" s="80">
        <v>0</v>
      </c>
      <c r="AS193" s="80"/>
      <c r="AT193" s="80"/>
      <c r="AU193" s="80"/>
      <c r="AV193" s="80"/>
      <c r="AW193" s="80"/>
      <c r="AX193" s="80"/>
      <c r="AY193" s="80"/>
      <c r="AZ193" s="80"/>
      <c r="BA193">
        <v>1</v>
      </c>
      <c r="BB193" s="79" t="str">
        <f>REPLACE(INDEX(GroupVertices[Group],MATCH(Edges[[#This Row],[Vertex 1]],GroupVertices[Vertex],0)),1,1,"")</f>
        <v>3</v>
      </c>
      <c r="BC193" s="79" t="str">
        <f>REPLACE(INDEX(GroupVertices[Group],MATCH(Edges[[#This Row],[Vertex 2]],GroupVertices[Vertex],0)),1,1,"")</f>
        <v>3</v>
      </c>
      <c r="BD193" s="48">
        <v>0</v>
      </c>
      <c r="BE193" s="49">
        <v>0</v>
      </c>
      <c r="BF193" s="48">
        <v>0</v>
      </c>
      <c r="BG193" s="49">
        <v>0</v>
      </c>
      <c r="BH193" s="48">
        <v>0</v>
      </c>
      <c r="BI193" s="49">
        <v>0</v>
      </c>
      <c r="BJ193" s="48">
        <v>28</v>
      </c>
      <c r="BK193" s="49">
        <v>100</v>
      </c>
      <c r="BL193" s="48">
        <v>28</v>
      </c>
    </row>
    <row r="194" spans="1:64" ht="15">
      <c r="A194" s="65" t="s">
        <v>355</v>
      </c>
      <c r="B194" s="83" t="s">
        <v>1275</v>
      </c>
      <c r="C194" s="66" t="s">
        <v>3439</v>
      </c>
      <c r="D194" s="67">
        <v>3</v>
      </c>
      <c r="E194" s="68" t="s">
        <v>132</v>
      </c>
      <c r="F194" s="69">
        <v>32</v>
      </c>
      <c r="G194" s="66"/>
      <c r="H194" s="70"/>
      <c r="I194" s="71"/>
      <c r="J194" s="71"/>
      <c r="K194" s="34" t="s">
        <v>65</v>
      </c>
      <c r="L194" s="78">
        <v>194</v>
      </c>
      <c r="M194" s="78"/>
      <c r="N194" s="73" t="s">
        <v>374</v>
      </c>
      <c r="O194" s="80" t="s">
        <v>461</v>
      </c>
      <c r="P194" s="82">
        <v>43485.65865740741</v>
      </c>
      <c r="Q194" s="80" t="s">
        <v>787</v>
      </c>
      <c r="R194" s="80"/>
      <c r="S194" s="80"/>
      <c r="T194" s="80" t="s">
        <v>923</v>
      </c>
      <c r="U194" s="83" t="s">
        <v>1275</v>
      </c>
      <c r="V194" s="83" t="s">
        <v>1275</v>
      </c>
      <c r="W194" s="82">
        <v>43485.65865740741</v>
      </c>
      <c r="X194" s="83" t="s">
        <v>1673</v>
      </c>
      <c r="Y194" s="80"/>
      <c r="Z194" s="80"/>
      <c r="AA194" s="86" t="s">
        <v>2029</v>
      </c>
      <c r="AB194" s="80"/>
      <c r="AC194" s="80" t="b">
        <v>0</v>
      </c>
      <c r="AD194" s="80">
        <v>6</v>
      </c>
      <c r="AE194" s="86" t="s">
        <v>2052</v>
      </c>
      <c r="AF194" s="80" t="b">
        <v>0</v>
      </c>
      <c r="AG194" s="80" t="s">
        <v>2064</v>
      </c>
      <c r="AH194" s="80"/>
      <c r="AI194" s="86" t="s">
        <v>2052</v>
      </c>
      <c r="AJ194" s="80" t="b">
        <v>0</v>
      </c>
      <c r="AK194" s="80">
        <v>3</v>
      </c>
      <c r="AL194" s="86" t="s">
        <v>2052</v>
      </c>
      <c r="AM194" s="80" t="s">
        <v>2071</v>
      </c>
      <c r="AN194" s="80" t="b">
        <v>0</v>
      </c>
      <c r="AO194" s="86" t="s">
        <v>2029</v>
      </c>
      <c r="AP194" s="80" t="s">
        <v>207</v>
      </c>
      <c r="AQ194" s="80">
        <v>0</v>
      </c>
      <c r="AR194" s="80">
        <v>0</v>
      </c>
      <c r="AS194" s="80"/>
      <c r="AT194" s="80"/>
      <c r="AU194" s="80"/>
      <c r="AV194" s="80"/>
      <c r="AW194" s="80"/>
      <c r="AX194" s="80"/>
      <c r="AY194" s="80"/>
      <c r="AZ194" s="80"/>
      <c r="BA194">
        <v>1</v>
      </c>
      <c r="BB194" s="79" t="str">
        <f>REPLACE(INDEX(GroupVertices[Group],MATCH(Edges[[#This Row],[Vertex 1]],GroupVertices[Vertex],0)),1,1,"")</f>
        <v>5</v>
      </c>
      <c r="BC194" s="79" t="str">
        <f>REPLACE(INDEX(GroupVertices[Group],MATCH(Edges[[#This Row],[Vertex 2]],GroupVertices[Vertex],0)),1,1,"")</f>
        <v>5</v>
      </c>
      <c r="BD194" s="48">
        <v>0</v>
      </c>
      <c r="BE194" s="49">
        <v>0</v>
      </c>
      <c r="BF194" s="48">
        <v>0</v>
      </c>
      <c r="BG194" s="49">
        <v>0</v>
      </c>
      <c r="BH194" s="48">
        <v>0</v>
      </c>
      <c r="BI194" s="49">
        <v>0</v>
      </c>
      <c r="BJ194" s="48">
        <v>28</v>
      </c>
      <c r="BK194" s="49">
        <v>100</v>
      </c>
      <c r="BL194" s="48">
        <v>28</v>
      </c>
    </row>
    <row r="195" spans="1:64" ht="15">
      <c r="A195" s="65" t="s">
        <v>261</v>
      </c>
      <c r="B195" s="83" t="s">
        <v>975</v>
      </c>
      <c r="C195" s="66" t="s">
        <v>3439</v>
      </c>
      <c r="D195" s="67">
        <v>3</v>
      </c>
      <c r="E195" s="68" t="s">
        <v>132</v>
      </c>
      <c r="F195" s="69">
        <v>32</v>
      </c>
      <c r="G195" s="66"/>
      <c r="H195" s="70"/>
      <c r="I195" s="71"/>
      <c r="J195" s="71"/>
      <c r="K195" s="34" t="s">
        <v>65</v>
      </c>
      <c r="L195" s="78">
        <v>195</v>
      </c>
      <c r="M195" s="78"/>
      <c r="N195" s="73" t="s">
        <v>261</v>
      </c>
      <c r="O195" s="80" t="s">
        <v>207</v>
      </c>
      <c r="P195" s="82">
        <v>43492.50001157408</v>
      </c>
      <c r="Q195" s="80" t="s">
        <v>477</v>
      </c>
      <c r="R195" s="83" t="s">
        <v>816</v>
      </c>
      <c r="S195" s="80" t="s">
        <v>852</v>
      </c>
      <c r="T195" s="80" t="s">
        <v>891</v>
      </c>
      <c r="U195" s="83" t="s">
        <v>975</v>
      </c>
      <c r="V195" s="83" t="s">
        <v>975</v>
      </c>
      <c r="W195" s="82">
        <v>43492.50001157408</v>
      </c>
      <c r="X195" s="83" t="s">
        <v>1358</v>
      </c>
      <c r="Y195" s="80"/>
      <c r="Z195" s="80"/>
      <c r="AA195" s="86" t="s">
        <v>1708</v>
      </c>
      <c r="AB195" s="80"/>
      <c r="AC195" s="80" t="b">
        <v>0</v>
      </c>
      <c r="AD195" s="80">
        <v>5</v>
      </c>
      <c r="AE195" s="86" t="s">
        <v>2052</v>
      </c>
      <c r="AF195" s="80" t="b">
        <v>0</v>
      </c>
      <c r="AG195" s="80" t="s">
        <v>2064</v>
      </c>
      <c r="AH195" s="80"/>
      <c r="AI195" s="86" t="s">
        <v>2052</v>
      </c>
      <c r="AJ195" s="80" t="b">
        <v>0</v>
      </c>
      <c r="AK195" s="80">
        <v>0</v>
      </c>
      <c r="AL195" s="86" t="s">
        <v>2052</v>
      </c>
      <c r="AM195" s="80" t="s">
        <v>2079</v>
      </c>
      <c r="AN195" s="80" t="b">
        <v>0</v>
      </c>
      <c r="AO195" s="86" t="s">
        <v>1708</v>
      </c>
      <c r="AP195" s="80" t="s">
        <v>207</v>
      </c>
      <c r="AQ195" s="80">
        <v>0</v>
      </c>
      <c r="AR195" s="80">
        <v>0</v>
      </c>
      <c r="AS195" s="80"/>
      <c r="AT195" s="80"/>
      <c r="AU195" s="80"/>
      <c r="AV195" s="80"/>
      <c r="AW195" s="80"/>
      <c r="AX195" s="80"/>
      <c r="AY195" s="80"/>
      <c r="AZ195" s="80"/>
      <c r="BA195">
        <v>1</v>
      </c>
      <c r="BB195" s="79" t="str">
        <f>REPLACE(INDEX(GroupVertices[Group],MATCH(Edges[[#This Row],[Vertex 1]],GroupVertices[Vertex],0)),1,1,"")</f>
        <v>41</v>
      </c>
      <c r="BC195" s="79" t="str">
        <f>REPLACE(INDEX(GroupVertices[Group],MATCH(Edges[[#This Row],[Vertex 2]],GroupVertices[Vertex],0)),1,1,"")</f>
        <v>41</v>
      </c>
      <c r="BD195" s="48">
        <v>1</v>
      </c>
      <c r="BE195" s="49">
        <v>3.5714285714285716</v>
      </c>
      <c r="BF195" s="48">
        <v>0</v>
      </c>
      <c r="BG195" s="49">
        <v>0</v>
      </c>
      <c r="BH195" s="48">
        <v>0</v>
      </c>
      <c r="BI195" s="49">
        <v>0</v>
      </c>
      <c r="BJ195" s="48">
        <v>27</v>
      </c>
      <c r="BK195" s="49">
        <v>96.42857142857143</v>
      </c>
      <c r="BL195" s="48">
        <v>28</v>
      </c>
    </row>
    <row r="196" spans="1:64" ht="15">
      <c r="A196" s="65" t="s">
        <v>330</v>
      </c>
      <c r="B196" s="83" t="s">
        <v>1181</v>
      </c>
      <c r="C196" s="66" t="s">
        <v>3439</v>
      </c>
      <c r="D196" s="67">
        <v>3</v>
      </c>
      <c r="E196" s="68" t="s">
        <v>132</v>
      </c>
      <c r="F196" s="69">
        <v>32</v>
      </c>
      <c r="G196" s="66"/>
      <c r="H196" s="70"/>
      <c r="I196" s="71"/>
      <c r="J196" s="71"/>
      <c r="K196" s="34" t="s">
        <v>65</v>
      </c>
      <c r="L196" s="78">
        <v>196</v>
      </c>
      <c r="M196" s="78"/>
      <c r="N196" s="73" t="s">
        <v>374</v>
      </c>
      <c r="O196" s="80" t="s">
        <v>461</v>
      </c>
      <c r="P196" s="82">
        <v>43490.9050462963</v>
      </c>
      <c r="Q196" s="80" t="s">
        <v>693</v>
      </c>
      <c r="R196" s="80"/>
      <c r="S196" s="80"/>
      <c r="T196" s="80" t="s">
        <v>948</v>
      </c>
      <c r="U196" s="83" t="s">
        <v>1181</v>
      </c>
      <c r="V196" s="83" t="s">
        <v>1181</v>
      </c>
      <c r="W196" s="82">
        <v>43490.9050462963</v>
      </c>
      <c r="X196" s="83" t="s">
        <v>1579</v>
      </c>
      <c r="Y196" s="80"/>
      <c r="Z196" s="80"/>
      <c r="AA196" s="86" t="s">
        <v>1935</v>
      </c>
      <c r="AB196" s="80"/>
      <c r="AC196" s="80" t="b">
        <v>0</v>
      </c>
      <c r="AD196" s="80">
        <v>2</v>
      </c>
      <c r="AE196" s="86" t="s">
        <v>2052</v>
      </c>
      <c r="AF196" s="80" t="b">
        <v>0</v>
      </c>
      <c r="AG196" s="80" t="s">
        <v>2064</v>
      </c>
      <c r="AH196" s="80"/>
      <c r="AI196" s="86" t="s">
        <v>2052</v>
      </c>
      <c r="AJ196" s="80" t="b">
        <v>0</v>
      </c>
      <c r="AK196" s="80">
        <v>0</v>
      </c>
      <c r="AL196" s="86" t="s">
        <v>2052</v>
      </c>
      <c r="AM196" s="80" t="s">
        <v>2071</v>
      </c>
      <c r="AN196" s="80" t="b">
        <v>0</v>
      </c>
      <c r="AO196" s="86" t="s">
        <v>1935</v>
      </c>
      <c r="AP196" s="80" t="s">
        <v>207</v>
      </c>
      <c r="AQ196" s="80">
        <v>0</v>
      </c>
      <c r="AR196" s="80">
        <v>0</v>
      </c>
      <c r="AS196" s="80"/>
      <c r="AT196" s="80"/>
      <c r="AU196" s="80"/>
      <c r="AV196" s="80"/>
      <c r="AW196" s="80"/>
      <c r="AX196" s="80"/>
      <c r="AY196" s="80"/>
      <c r="AZ196" s="80"/>
      <c r="BA196">
        <v>1</v>
      </c>
      <c r="BB196" s="79" t="str">
        <f>REPLACE(INDEX(GroupVertices[Group],MATCH(Edges[[#This Row],[Vertex 1]],GroupVertices[Vertex],0)),1,1,"")</f>
        <v>2</v>
      </c>
      <c r="BC196" s="79" t="str">
        <f>REPLACE(INDEX(GroupVertices[Group],MATCH(Edges[[#This Row],[Vertex 2]],GroupVertices[Vertex],0)),1,1,"")</f>
        <v>2</v>
      </c>
      <c r="BD196" s="48">
        <v>0</v>
      </c>
      <c r="BE196" s="49">
        <v>0</v>
      </c>
      <c r="BF196" s="48">
        <v>0</v>
      </c>
      <c r="BG196" s="49">
        <v>0</v>
      </c>
      <c r="BH196" s="48">
        <v>0</v>
      </c>
      <c r="BI196" s="49">
        <v>0</v>
      </c>
      <c r="BJ196" s="48">
        <v>30</v>
      </c>
      <c r="BK196" s="49">
        <v>100</v>
      </c>
      <c r="BL196" s="48">
        <v>30</v>
      </c>
    </row>
    <row r="197" spans="1:64" ht="15">
      <c r="A197" s="65" t="s">
        <v>249</v>
      </c>
      <c r="B197" s="83" t="s">
        <v>968</v>
      </c>
      <c r="C197" s="66" t="s">
        <v>3439</v>
      </c>
      <c r="D197" s="67">
        <v>3</v>
      </c>
      <c r="E197" s="68" t="s">
        <v>132</v>
      </c>
      <c r="F197" s="69">
        <v>32</v>
      </c>
      <c r="G197" s="66"/>
      <c r="H197" s="70"/>
      <c r="I197" s="71"/>
      <c r="J197" s="71"/>
      <c r="K197" s="34" t="s">
        <v>65</v>
      </c>
      <c r="L197" s="78">
        <v>197</v>
      </c>
      <c r="M197" s="78"/>
      <c r="N197" s="73" t="s">
        <v>315</v>
      </c>
      <c r="O197" s="80" t="s">
        <v>461</v>
      </c>
      <c r="P197" s="82">
        <v>43485.85542824074</v>
      </c>
      <c r="Q197" s="80" t="s">
        <v>468</v>
      </c>
      <c r="R197" s="80"/>
      <c r="S197" s="80"/>
      <c r="T197" s="80" t="s">
        <v>877</v>
      </c>
      <c r="U197" s="83" t="s">
        <v>968</v>
      </c>
      <c r="V197" s="83" t="s">
        <v>968</v>
      </c>
      <c r="W197" s="82">
        <v>43485.85542824074</v>
      </c>
      <c r="X197" s="83" t="s">
        <v>1347</v>
      </c>
      <c r="Y197" s="80"/>
      <c r="Z197" s="80"/>
      <c r="AA197" s="86" t="s">
        <v>1697</v>
      </c>
      <c r="AB197" s="80"/>
      <c r="AC197" s="80" t="b">
        <v>0</v>
      </c>
      <c r="AD197" s="80">
        <v>2</v>
      </c>
      <c r="AE197" s="86" t="s">
        <v>2052</v>
      </c>
      <c r="AF197" s="80" t="b">
        <v>0</v>
      </c>
      <c r="AG197" s="80" t="s">
        <v>2064</v>
      </c>
      <c r="AH197" s="80"/>
      <c r="AI197" s="86" t="s">
        <v>2052</v>
      </c>
      <c r="AJ197" s="80" t="b">
        <v>0</v>
      </c>
      <c r="AK197" s="80">
        <v>0</v>
      </c>
      <c r="AL197" s="86" t="s">
        <v>2052</v>
      </c>
      <c r="AM197" s="80" t="s">
        <v>2074</v>
      </c>
      <c r="AN197" s="80" t="b">
        <v>0</v>
      </c>
      <c r="AO197" s="86" t="s">
        <v>1697</v>
      </c>
      <c r="AP197" s="80" t="s">
        <v>207</v>
      </c>
      <c r="AQ197" s="80">
        <v>0</v>
      </c>
      <c r="AR197" s="80">
        <v>0</v>
      </c>
      <c r="AS197" s="80" t="s">
        <v>2083</v>
      </c>
      <c r="AT197" s="80" t="s">
        <v>2089</v>
      </c>
      <c r="AU197" s="80" t="s">
        <v>2095</v>
      </c>
      <c r="AV197" s="80" t="s">
        <v>2100</v>
      </c>
      <c r="AW197" s="80" t="s">
        <v>2107</v>
      </c>
      <c r="AX197" s="80" t="s">
        <v>2112</v>
      </c>
      <c r="AY197" s="80" t="s">
        <v>2118</v>
      </c>
      <c r="AZ197" s="83" t="s">
        <v>2119</v>
      </c>
      <c r="BA197">
        <v>1</v>
      </c>
      <c r="BB197" s="79" t="str">
        <f>REPLACE(INDEX(GroupVertices[Group],MATCH(Edges[[#This Row],[Vertex 1]],GroupVertices[Vertex],0)),1,1,"")</f>
        <v>40</v>
      </c>
      <c r="BC197" s="79" t="str">
        <f>REPLACE(INDEX(GroupVertices[Group],MATCH(Edges[[#This Row],[Vertex 2]],GroupVertices[Vertex],0)),1,1,"")</f>
        <v>40</v>
      </c>
      <c r="BD197" s="48">
        <v>0</v>
      </c>
      <c r="BE197" s="49">
        <v>0</v>
      </c>
      <c r="BF197" s="48">
        <v>0</v>
      </c>
      <c r="BG197" s="49">
        <v>0</v>
      </c>
      <c r="BH197" s="48">
        <v>0</v>
      </c>
      <c r="BI197" s="49">
        <v>0</v>
      </c>
      <c r="BJ197" s="48">
        <v>19</v>
      </c>
      <c r="BK197" s="49">
        <v>100</v>
      </c>
      <c r="BL197" s="48">
        <v>19</v>
      </c>
    </row>
    <row r="198" spans="1:64" ht="15">
      <c r="A198" s="65" t="s">
        <v>342</v>
      </c>
      <c r="B198" s="83" t="s">
        <v>1121</v>
      </c>
      <c r="C198" s="66" t="s">
        <v>3439</v>
      </c>
      <c r="D198" s="67">
        <v>3</v>
      </c>
      <c r="E198" s="68" t="s">
        <v>132</v>
      </c>
      <c r="F198" s="69">
        <v>32</v>
      </c>
      <c r="G198" s="66"/>
      <c r="H198" s="70"/>
      <c r="I198" s="71"/>
      <c r="J198" s="71"/>
      <c r="K198" s="34" t="s">
        <v>65</v>
      </c>
      <c r="L198" s="78">
        <v>198</v>
      </c>
      <c r="M198" s="78"/>
      <c r="N198" s="73" t="s">
        <v>273</v>
      </c>
      <c r="O198" s="80" t="s">
        <v>461</v>
      </c>
      <c r="P198" s="82">
        <v>43490.906481481485</v>
      </c>
      <c r="Q198" s="80" t="s">
        <v>631</v>
      </c>
      <c r="R198" s="80"/>
      <c r="S198" s="80"/>
      <c r="T198" s="80" t="s">
        <v>880</v>
      </c>
      <c r="U198" s="83" t="s">
        <v>1121</v>
      </c>
      <c r="V198" s="83" t="s">
        <v>1121</v>
      </c>
      <c r="W198" s="82">
        <v>43490.906481481485</v>
      </c>
      <c r="X198" s="83" t="s">
        <v>1517</v>
      </c>
      <c r="Y198" s="80"/>
      <c r="Z198" s="80"/>
      <c r="AA198" s="86" t="s">
        <v>1873</v>
      </c>
      <c r="AB198" s="80"/>
      <c r="AC198" s="80" t="b">
        <v>0</v>
      </c>
      <c r="AD198" s="80">
        <v>2</v>
      </c>
      <c r="AE198" s="86" t="s">
        <v>2052</v>
      </c>
      <c r="AF198" s="80" t="b">
        <v>0</v>
      </c>
      <c r="AG198" s="80" t="s">
        <v>2064</v>
      </c>
      <c r="AH198" s="80"/>
      <c r="AI198" s="86" t="s">
        <v>2052</v>
      </c>
      <c r="AJ198" s="80" t="b">
        <v>0</v>
      </c>
      <c r="AK198" s="80">
        <v>0</v>
      </c>
      <c r="AL198" s="86" t="s">
        <v>2052</v>
      </c>
      <c r="AM198" s="80" t="s">
        <v>2071</v>
      </c>
      <c r="AN198" s="80" t="b">
        <v>0</v>
      </c>
      <c r="AO198" s="86" t="s">
        <v>1873</v>
      </c>
      <c r="AP198" s="80" t="s">
        <v>207</v>
      </c>
      <c r="AQ198" s="80">
        <v>0</v>
      </c>
      <c r="AR198" s="80">
        <v>0</v>
      </c>
      <c r="AS198" s="80"/>
      <c r="AT198" s="80"/>
      <c r="AU198" s="80"/>
      <c r="AV198" s="80"/>
      <c r="AW198" s="80"/>
      <c r="AX198" s="80"/>
      <c r="AY198" s="80"/>
      <c r="AZ198" s="80"/>
      <c r="BA198">
        <v>1</v>
      </c>
      <c r="BB198" s="79" t="str">
        <f>REPLACE(INDEX(GroupVertices[Group],MATCH(Edges[[#This Row],[Vertex 1]],GroupVertices[Vertex],0)),1,1,"")</f>
        <v>14</v>
      </c>
      <c r="BC198" s="79" t="str">
        <f>REPLACE(INDEX(GroupVertices[Group],MATCH(Edges[[#This Row],[Vertex 2]],GroupVertices[Vertex],0)),1,1,"")</f>
        <v>14</v>
      </c>
      <c r="BD198" s="48">
        <v>0</v>
      </c>
      <c r="BE198" s="49">
        <v>0</v>
      </c>
      <c r="BF198" s="48">
        <v>0</v>
      </c>
      <c r="BG198" s="49">
        <v>0</v>
      </c>
      <c r="BH198" s="48">
        <v>0</v>
      </c>
      <c r="BI198" s="49">
        <v>0</v>
      </c>
      <c r="BJ198" s="48">
        <v>29</v>
      </c>
      <c r="BK198" s="49">
        <v>100</v>
      </c>
      <c r="BL198" s="48">
        <v>29</v>
      </c>
    </row>
    <row r="199" spans="1:64" ht="15">
      <c r="A199" s="65" t="s">
        <v>319</v>
      </c>
      <c r="B199" s="83" t="s">
        <v>1246</v>
      </c>
      <c r="C199" s="66" t="s">
        <v>3439</v>
      </c>
      <c r="D199" s="67">
        <v>3</v>
      </c>
      <c r="E199" s="68" t="s">
        <v>132</v>
      </c>
      <c r="F199" s="69">
        <v>32</v>
      </c>
      <c r="G199" s="66"/>
      <c r="H199" s="70"/>
      <c r="I199" s="71"/>
      <c r="J199" s="71"/>
      <c r="K199" s="34" t="s">
        <v>65</v>
      </c>
      <c r="L199" s="78">
        <v>199</v>
      </c>
      <c r="M199" s="78"/>
      <c r="N199" s="73" t="s">
        <v>374</v>
      </c>
      <c r="O199" s="80" t="s">
        <v>461</v>
      </c>
      <c r="P199" s="82">
        <v>43485.86006944445</v>
      </c>
      <c r="Q199" s="80" t="s">
        <v>758</v>
      </c>
      <c r="R199" s="80"/>
      <c r="S199" s="80"/>
      <c r="T199" s="80" t="s">
        <v>923</v>
      </c>
      <c r="U199" s="83" t="s">
        <v>1246</v>
      </c>
      <c r="V199" s="83" t="s">
        <v>1246</v>
      </c>
      <c r="W199" s="82">
        <v>43485.86006944445</v>
      </c>
      <c r="X199" s="83" t="s">
        <v>1644</v>
      </c>
      <c r="Y199" s="80"/>
      <c r="Z199" s="80"/>
      <c r="AA199" s="86" t="s">
        <v>2000</v>
      </c>
      <c r="AB199" s="80"/>
      <c r="AC199" s="80" t="b">
        <v>0</v>
      </c>
      <c r="AD199" s="80">
        <v>3</v>
      </c>
      <c r="AE199" s="86" t="s">
        <v>2052</v>
      </c>
      <c r="AF199" s="80" t="b">
        <v>0</v>
      </c>
      <c r="AG199" s="80" t="s">
        <v>2064</v>
      </c>
      <c r="AH199" s="80"/>
      <c r="AI199" s="86" t="s">
        <v>2052</v>
      </c>
      <c r="AJ199" s="80" t="b">
        <v>0</v>
      </c>
      <c r="AK199" s="80">
        <v>5</v>
      </c>
      <c r="AL199" s="86" t="s">
        <v>2052</v>
      </c>
      <c r="AM199" s="80" t="s">
        <v>2071</v>
      </c>
      <c r="AN199" s="80" t="b">
        <v>0</v>
      </c>
      <c r="AO199" s="86" t="s">
        <v>2000</v>
      </c>
      <c r="AP199" s="80" t="s">
        <v>207</v>
      </c>
      <c r="AQ199" s="80">
        <v>0</v>
      </c>
      <c r="AR199" s="80">
        <v>0</v>
      </c>
      <c r="AS199" s="80"/>
      <c r="AT199" s="80"/>
      <c r="AU199" s="80"/>
      <c r="AV199" s="80"/>
      <c r="AW199" s="80"/>
      <c r="AX199" s="80"/>
      <c r="AY199" s="80"/>
      <c r="AZ199" s="80"/>
      <c r="BA199">
        <v>1</v>
      </c>
      <c r="BB199" s="79" t="str">
        <f>REPLACE(INDEX(GroupVertices[Group],MATCH(Edges[[#This Row],[Vertex 1]],GroupVertices[Vertex],0)),1,1,"")</f>
        <v>9</v>
      </c>
      <c r="BC199" s="79" t="str">
        <f>REPLACE(INDEX(GroupVertices[Group],MATCH(Edges[[#This Row],[Vertex 2]],GroupVertices[Vertex],0)),1,1,"")</f>
        <v>9</v>
      </c>
      <c r="BD199" s="48">
        <v>0</v>
      </c>
      <c r="BE199" s="49">
        <v>0</v>
      </c>
      <c r="BF199" s="48">
        <v>0</v>
      </c>
      <c r="BG199" s="49">
        <v>0</v>
      </c>
      <c r="BH199" s="48">
        <v>0</v>
      </c>
      <c r="BI199" s="49">
        <v>0</v>
      </c>
      <c r="BJ199" s="48">
        <v>28</v>
      </c>
      <c r="BK199" s="49">
        <v>100</v>
      </c>
      <c r="BL199" s="48">
        <v>28</v>
      </c>
    </row>
    <row r="200" spans="1:64" ht="15">
      <c r="A200" s="65" t="s">
        <v>340</v>
      </c>
      <c r="B200" s="83" t="s">
        <v>1195</v>
      </c>
      <c r="C200" s="66" t="s">
        <v>3439</v>
      </c>
      <c r="D200" s="67">
        <v>3</v>
      </c>
      <c r="E200" s="68" t="s">
        <v>132</v>
      </c>
      <c r="F200" s="69">
        <v>32</v>
      </c>
      <c r="G200" s="66"/>
      <c r="H200" s="70"/>
      <c r="I200" s="71"/>
      <c r="J200" s="71"/>
      <c r="K200" s="34" t="s">
        <v>65</v>
      </c>
      <c r="L200" s="78">
        <v>200</v>
      </c>
      <c r="M200" s="78"/>
      <c r="N200" s="73" t="s">
        <v>374</v>
      </c>
      <c r="O200" s="80" t="s">
        <v>461</v>
      </c>
      <c r="P200" s="82">
        <v>43485.874398148146</v>
      </c>
      <c r="Q200" s="80" t="s">
        <v>707</v>
      </c>
      <c r="R200" s="80"/>
      <c r="S200" s="80"/>
      <c r="T200" s="80" t="s">
        <v>923</v>
      </c>
      <c r="U200" s="83" t="s">
        <v>1195</v>
      </c>
      <c r="V200" s="83" t="s">
        <v>1195</v>
      </c>
      <c r="W200" s="82">
        <v>43485.874398148146</v>
      </c>
      <c r="X200" s="83" t="s">
        <v>1593</v>
      </c>
      <c r="Y200" s="80"/>
      <c r="Z200" s="80"/>
      <c r="AA200" s="86" t="s">
        <v>1949</v>
      </c>
      <c r="AB200" s="80"/>
      <c r="AC200" s="80" t="b">
        <v>0</v>
      </c>
      <c r="AD200" s="80">
        <v>2</v>
      </c>
      <c r="AE200" s="86" t="s">
        <v>2052</v>
      </c>
      <c r="AF200" s="80" t="b">
        <v>0</v>
      </c>
      <c r="AG200" s="80" t="s">
        <v>2064</v>
      </c>
      <c r="AH200" s="80"/>
      <c r="AI200" s="86" t="s">
        <v>2052</v>
      </c>
      <c r="AJ200" s="80" t="b">
        <v>0</v>
      </c>
      <c r="AK200" s="80">
        <v>4</v>
      </c>
      <c r="AL200" s="86" t="s">
        <v>2052</v>
      </c>
      <c r="AM200" s="80" t="s">
        <v>2071</v>
      </c>
      <c r="AN200" s="80" t="b">
        <v>0</v>
      </c>
      <c r="AO200" s="86" t="s">
        <v>1949</v>
      </c>
      <c r="AP200" s="80" t="s">
        <v>207</v>
      </c>
      <c r="AQ200" s="80">
        <v>0</v>
      </c>
      <c r="AR200" s="80">
        <v>0</v>
      </c>
      <c r="AS200" s="80"/>
      <c r="AT200" s="80"/>
      <c r="AU200" s="80"/>
      <c r="AV200" s="80"/>
      <c r="AW200" s="80"/>
      <c r="AX200" s="80"/>
      <c r="AY200" s="80"/>
      <c r="AZ200" s="80"/>
      <c r="BA200">
        <v>1</v>
      </c>
      <c r="BB200" s="79" t="str">
        <f>REPLACE(INDEX(GroupVertices[Group],MATCH(Edges[[#This Row],[Vertex 1]],GroupVertices[Vertex],0)),1,1,"")</f>
        <v>12</v>
      </c>
      <c r="BC200" s="79" t="str">
        <f>REPLACE(INDEX(GroupVertices[Group],MATCH(Edges[[#This Row],[Vertex 2]],GroupVertices[Vertex],0)),1,1,"")</f>
        <v>12</v>
      </c>
      <c r="BD200" s="48">
        <v>0</v>
      </c>
      <c r="BE200" s="49">
        <v>0</v>
      </c>
      <c r="BF200" s="48">
        <v>0</v>
      </c>
      <c r="BG200" s="49">
        <v>0</v>
      </c>
      <c r="BH200" s="48">
        <v>0</v>
      </c>
      <c r="BI200" s="49">
        <v>0</v>
      </c>
      <c r="BJ200" s="48">
        <v>28</v>
      </c>
      <c r="BK200" s="49">
        <v>100</v>
      </c>
      <c r="BL200" s="48">
        <v>28</v>
      </c>
    </row>
    <row r="201" spans="1:64" ht="15">
      <c r="A201" s="65" t="s">
        <v>355</v>
      </c>
      <c r="B201" s="83" t="s">
        <v>1278</v>
      </c>
      <c r="C201" s="66" t="s">
        <v>3439</v>
      </c>
      <c r="D201" s="67">
        <v>3</v>
      </c>
      <c r="E201" s="68" t="s">
        <v>132</v>
      </c>
      <c r="F201" s="69">
        <v>32</v>
      </c>
      <c r="G201" s="66"/>
      <c r="H201" s="70"/>
      <c r="I201" s="71"/>
      <c r="J201" s="71"/>
      <c r="K201" s="34" t="s">
        <v>65</v>
      </c>
      <c r="L201" s="78">
        <v>201</v>
      </c>
      <c r="M201" s="78"/>
      <c r="N201" s="73" t="s">
        <v>374</v>
      </c>
      <c r="O201" s="80" t="s">
        <v>461</v>
      </c>
      <c r="P201" s="82">
        <v>43490.84643518519</v>
      </c>
      <c r="Q201" s="80" t="s">
        <v>790</v>
      </c>
      <c r="R201" s="80"/>
      <c r="S201" s="80"/>
      <c r="T201" s="80" t="s">
        <v>948</v>
      </c>
      <c r="U201" s="83" t="s">
        <v>1278</v>
      </c>
      <c r="V201" s="83" t="s">
        <v>1278</v>
      </c>
      <c r="W201" s="82">
        <v>43490.84643518519</v>
      </c>
      <c r="X201" s="83" t="s">
        <v>1676</v>
      </c>
      <c r="Y201" s="80"/>
      <c r="Z201" s="80"/>
      <c r="AA201" s="86" t="s">
        <v>2032</v>
      </c>
      <c r="AB201" s="80"/>
      <c r="AC201" s="80" t="b">
        <v>0</v>
      </c>
      <c r="AD201" s="80">
        <v>7</v>
      </c>
      <c r="AE201" s="86" t="s">
        <v>2052</v>
      </c>
      <c r="AF201" s="80" t="b">
        <v>0</v>
      </c>
      <c r="AG201" s="80" t="s">
        <v>2064</v>
      </c>
      <c r="AH201" s="80"/>
      <c r="AI201" s="86" t="s">
        <v>2052</v>
      </c>
      <c r="AJ201" s="80" t="b">
        <v>0</v>
      </c>
      <c r="AK201" s="80">
        <v>7</v>
      </c>
      <c r="AL201" s="86" t="s">
        <v>2052</v>
      </c>
      <c r="AM201" s="80" t="s">
        <v>2071</v>
      </c>
      <c r="AN201" s="80" t="b">
        <v>0</v>
      </c>
      <c r="AO201" s="86" t="s">
        <v>2032</v>
      </c>
      <c r="AP201" s="80" t="s">
        <v>207</v>
      </c>
      <c r="AQ201" s="80">
        <v>0</v>
      </c>
      <c r="AR201" s="80">
        <v>0</v>
      </c>
      <c r="AS201" s="80"/>
      <c r="AT201" s="80"/>
      <c r="AU201" s="80"/>
      <c r="AV201" s="80"/>
      <c r="AW201" s="80"/>
      <c r="AX201" s="80"/>
      <c r="AY201" s="80"/>
      <c r="AZ201" s="80"/>
      <c r="BA201">
        <v>1</v>
      </c>
      <c r="BB201" s="79" t="str">
        <f>REPLACE(INDEX(GroupVertices[Group],MATCH(Edges[[#This Row],[Vertex 1]],GroupVertices[Vertex],0)),1,1,"")</f>
        <v>5</v>
      </c>
      <c r="BC201" s="79" t="str">
        <f>REPLACE(INDEX(GroupVertices[Group],MATCH(Edges[[#This Row],[Vertex 2]],GroupVertices[Vertex],0)),1,1,"")</f>
        <v>5</v>
      </c>
      <c r="BD201" s="48">
        <v>0</v>
      </c>
      <c r="BE201" s="49">
        <v>0</v>
      </c>
      <c r="BF201" s="48">
        <v>0</v>
      </c>
      <c r="BG201" s="49">
        <v>0</v>
      </c>
      <c r="BH201" s="48">
        <v>0</v>
      </c>
      <c r="BI201" s="49">
        <v>0</v>
      </c>
      <c r="BJ201" s="48">
        <v>30</v>
      </c>
      <c r="BK201" s="49">
        <v>100</v>
      </c>
      <c r="BL201" s="48">
        <v>30</v>
      </c>
    </row>
    <row r="202" spans="1:64" ht="15">
      <c r="A202" s="65" t="s">
        <v>337</v>
      </c>
      <c r="B202" s="83" t="s">
        <v>1039</v>
      </c>
      <c r="C202" s="66" t="s">
        <v>3439</v>
      </c>
      <c r="D202" s="67">
        <v>3</v>
      </c>
      <c r="E202" s="68" t="s">
        <v>132</v>
      </c>
      <c r="F202" s="69">
        <v>32</v>
      </c>
      <c r="G202" s="66"/>
      <c r="H202" s="70"/>
      <c r="I202" s="71"/>
      <c r="J202" s="71"/>
      <c r="K202" s="34" t="s">
        <v>65</v>
      </c>
      <c r="L202" s="78">
        <v>202</v>
      </c>
      <c r="M202" s="78"/>
      <c r="N202" s="73" t="s">
        <v>303</v>
      </c>
      <c r="O202" s="80" t="s">
        <v>461</v>
      </c>
      <c r="P202" s="82">
        <v>43485.830196759256</v>
      </c>
      <c r="Q202" s="80" t="s">
        <v>546</v>
      </c>
      <c r="R202" s="80"/>
      <c r="S202" s="80"/>
      <c r="T202" s="80" t="s">
        <v>933</v>
      </c>
      <c r="U202" s="83" t="s">
        <v>1039</v>
      </c>
      <c r="V202" s="83" t="s">
        <v>1039</v>
      </c>
      <c r="W202" s="82">
        <v>43485.830196759256</v>
      </c>
      <c r="X202" s="83" t="s">
        <v>1427</v>
      </c>
      <c r="Y202" s="80"/>
      <c r="Z202" s="80"/>
      <c r="AA202" s="86" t="s">
        <v>1780</v>
      </c>
      <c r="AB202" s="80"/>
      <c r="AC202" s="80" t="b">
        <v>0</v>
      </c>
      <c r="AD202" s="80">
        <v>5</v>
      </c>
      <c r="AE202" s="86" t="s">
        <v>2052</v>
      </c>
      <c r="AF202" s="80" t="b">
        <v>0</v>
      </c>
      <c r="AG202" s="80" t="s">
        <v>2064</v>
      </c>
      <c r="AH202" s="80"/>
      <c r="AI202" s="86" t="s">
        <v>2052</v>
      </c>
      <c r="AJ202" s="80" t="b">
        <v>0</v>
      </c>
      <c r="AK202" s="80">
        <v>4</v>
      </c>
      <c r="AL202" s="86" t="s">
        <v>2052</v>
      </c>
      <c r="AM202" s="80" t="s">
        <v>2071</v>
      </c>
      <c r="AN202" s="80" t="b">
        <v>0</v>
      </c>
      <c r="AO202" s="86" t="s">
        <v>1780</v>
      </c>
      <c r="AP202" s="80" t="s">
        <v>207</v>
      </c>
      <c r="AQ202" s="80">
        <v>0</v>
      </c>
      <c r="AR202" s="80">
        <v>0</v>
      </c>
      <c r="AS202" s="80"/>
      <c r="AT202" s="80"/>
      <c r="AU202" s="80"/>
      <c r="AV202" s="80"/>
      <c r="AW202" s="80"/>
      <c r="AX202" s="80"/>
      <c r="AY202" s="80"/>
      <c r="AZ202" s="80"/>
      <c r="BA202">
        <v>1</v>
      </c>
      <c r="BB202" s="79" t="str">
        <f>REPLACE(INDEX(GroupVertices[Group],MATCH(Edges[[#This Row],[Vertex 1]],GroupVertices[Vertex],0)),1,1,"")</f>
        <v>39</v>
      </c>
      <c r="BC202" s="79" t="str">
        <f>REPLACE(INDEX(GroupVertices[Group],MATCH(Edges[[#This Row],[Vertex 2]],GroupVertices[Vertex],0)),1,1,"")</f>
        <v>39</v>
      </c>
      <c r="BD202" s="48">
        <v>2</v>
      </c>
      <c r="BE202" s="49">
        <v>8.333333333333334</v>
      </c>
      <c r="BF202" s="48">
        <v>0</v>
      </c>
      <c r="BG202" s="49">
        <v>0</v>
      </c>
      <c r="BH202" s="48">
        <v>0</v>
      </c>
      <c r="BI202" s="49">
        <v>0</v>
      </c>
      <c r="BJ202" s="48">
        <v>22</v>
      </c>
      <c r="BK202" s="49">
        <v>91.66666666666667</v>
      </c>
      <c r="BL202" s="48">
        <v>24</v>
      </c>
    </row>
    <row r="203" spans="1:64" ht="15">
      <c r="A203" s="65" t="s">
        <v>283</v>
      </c>
      <c r="B203" s="83" t="s">
        <v>990</v>
      </c>
      <c r="C203" s="66" t="s">
        <v>3439</v>
      </c>
      <c r="D203" s="67">
        <v>3</v>
      </c>
      <c r="E203" s="68" t="s">
        <v>132</v>
      </c>
      <c r="F203" s="69">
        <v>32</v>
      </c>
      <c r="G203" s="66"/>
      <c r="H203" s="70"/>
      <c r="I203" s="71"/>
      <c r="J203" s="71"/>
      <c r="K203" s="34" t="s">
        <v>65</v>
      </c>
      <c r="L203" s="78">
        <v>203</v>
      </c>
      <c r="M203" s="78"/>
      <c r="N203" s="73" t="s">
        <v>283</v>
      </c>
      <c r="O203" s="80" t="s">
        <v>207</v>
      </c>
      <c r="P203" s="82">
        <v>43498.75959490741</v>
      </c>
      <c r="Q203" s="80" t="s">
        <v>495</v>
      </c>
      <c r="R203" s="83" t="s">
        <v>833</v>
      </c>
      <c r="S203" s="80" t="s">
        <v>860</v>
      </c>
      <c r="T203" s="80" t="s">
        <v>910</v>
      </c>
      <c r="U203" s="83" t="s">
        <v>990</v>
      </c>
      <c r="V203" s="83" t="s">
        <v>990</v>
      </c>
      <c r="W203" s="82">
        <v>43498.75959490741</v>
      </c>
      <c r="X203" s="83" t="s">
        <v>1376</v>
      </c>
      <c r="Y203" s="80"/>
      <c r="Z203" s="80"/>
      <c r="AA203" s="86" t="s">
        <v>1726</v>
      </c>
      <c r="AB203" s="80"/>
      <c r="AC203" s="80" t="b">
        <v>0</v>
      </c>
      <c r="AD203" s="80">
        <v>0</v>
      </c>
      <c r="AE203" s="86" t="s">
        <v>2052</v>
      </c>
      <c r="AF203" s="80" t="b">
        <v>0</v>
      </c>
      <c r="AG203" s="80" t="s">
        <v>2064</v>
      </c>
      <c r="AH203" s="80"/>
      <c r="AI203" s="86" t="s">
        <v>2052</v>
      </c>
      <c r="AJ203" s="80" t="b">
        <v>0</v>
      </c>
      <c r="AK203" s="80">
        <v>0</v>
      </c>
      <c r="AL203" s="86" t="s">
        <v>2052</v>
      </c>
      <c r="AM203" s="80" t="s">
        <v>2080</v>
      </c>
      <c r="AN203" s="80" t="b">
        <v>0</v>
      </c>
      <c r="AO203" s="86" t="s">
        <v>1726</v>
      </c>
      <c r="AP203" s="80" t="s">
        <v>207</v>
      </c>
      <c r="AQ203" s="80">
        <v>0</v>
      </c>
      <c r="AR203" s="80">
        <v>0</v>
      </c>
      <c r="AS203" s="80"/>
      <c r="AT203" s="80"/>
      <c r="AU203" s="80"/>
      <c r="AV203" s="80"/>
      <c r="AW203" s="80"/>
      <c r="AX203" s="80"/>
      <c r="AY203" s="80"/>
      <c r="AZ203" s="80"/>
      <c r="BA203">
        <v>1</v>
      </c>
      <c r="BB203" s="79" t="str">
        <f>REPLACE(INDEX(GroupVertices[Group],MATCH(Edges[[#This Row],[Vertex 1]],GroupVertices[Vertex],0)),1,1,"")</f>
        <v>20</v>
      </c>
      <c r="BC203" s="79" t="str">
        <f>REPLACE(INDEX(GroupVertices[Group],MATCH(Edges[[#This Row],[Vertex 2]],GroupVertices[Vertex],0)),1,1,"")</f>
        <v>20</v>
      </c>
      <c r="BD203" s="48">
        <v>0</v>
      </c>
      <c r="BE203" s="49">
        <v>0</v>
      </c>
      <c r="BF203" s="48">
        <v>0</v>
      </c>
      <c r="BG203" s="49">
        <v>0</v>
      </c>
      <c r="BH203" s="48">
        <v>0</v>
      </c>
      <c r="BI203" s="49">
        <v>0</v>
      </c>
      <c r="BJ203" s="48">
        <v>16</v>
      </c>
      <c r="BK203" s="49">
        <v>100</v>
      </c>
      <c r="BL203" s="48">
        <v>16</v>
      </c>
    </row>
    <row r="204" spans="1:64" ht="15">
      <c r="A204" s="65" t="s">
        <v>334</v>
      </c>
      <c r="B204" s="83" t="s">
        <v>1291</v>
      </c>
      <c r="C204" s="66" t="s">
        <v>3439</v>
      </c>
      <c r="D204" s="67">
        <v>3</v>
      </c>
      <c r="E204" s="68" t="s">
        <v>132</v>
      </c>
      <c r="F204" s="69">
        <v>32</v>
      </c>
      <c r="G204" s="66"/>
      <c r="H204" s="70"/>
      <c r="I204" s="71"/>
      <c r="J204" s="71"/>
      <c r="K204" s="34" t="s">
        <v>65</v>
      </c>
      <c r="L204" s="78">
        <v>204</v>
      </c>
      <c r="M204" s="78"/>
      <c r="N204" s="73" t="s">
        <v>334</v>
      </c>
      <c r="O204" s="80" t="s">
        <v>207</v>
      </c>
      <c r="P204" s="82">
        <v>43493.71939814815</v>
      </c>
      <c r="Q204" s="80" t="s">
        <v>804</v>
      </c>
      <c r="R204" s="83" t="s">
        <v>842</v>
      </c>
      <c r="S204" s="80" t="s">
        <v>850</v>
      </c>
      <c r="T204" s="80" t="s">
        <v>963</v>
      </c>
      <c r="U204" s="83" t="s">
        <v>1291</v>
      </c>
      <c r="V204" s="83" t="s">
        <v>1291</v>
      </c>
      <c r="W204" s="82">
        <v>43493.71939814815</v>
      </c>
      <c r="X204" s="83" t="s">
        <v>1690</v>
      </c>
      <c r="Y204" s="80"/>
      <c r="Z204" s="80"/>
      <c r="AA204" s="86" t="s">
        <v>2046</v>
      </c>
      <c r="AB204" s="86" t="s">
        <v>1783</v>
      </c>
      <c r="AC204" s="80" t="b">
        <v>0</v>
      </c>
      <c r="AD204" s="80">
        <v>2</v>
      </c>
      <c r="AE204" s="86" t="s">
        <v>2054</v>
      </c>
      <c r="AF204" s="80" t="b">
        <v>0</v>
      </c>
      <c r="AG204" s="80" t="s">
        <v>2064</v>
      </c>
      <c r="AH204" s="80"/>
      <c r="AI204" s="86" t="s">
        <v>2052</v>
      </c>
      <c r="AJ204" s="80" t="b">
        <v>0</v>
      </c>
      <c r="AK204" s="80">
        <v>0</v>
      </c>
      <c r="AL204" s="86" t="s">
        <v>2052</v>
      </c>
      <c r="AM204" s="80" t="s">
        <v>2071</v>
      </c>
      <c r="AN204" s="80" t="b">
        <v>0</v>
      </c>
      <c r="AO204" s="86" t="s">
        <v>1783</v>
      </c>
      <c r="AP204" s="80" t="s">
        <v>207</v>
      </c>
      <c r="AQ204" s="80">
        <v>0</v>
      </c>
      <c r="AR204" s="80">
        <v>0</v>
      </c>
      <c r="AS204" s="80"/>
      <c r="AT204" s="80"/>
      <c r="AU204" s="80"/>
      <c r="AV204" s="80"/>
      <c r="AW204" s="80"/>
      <c r="AX204" s="80"/>
      <c r="AY204" s="80"/>
      <c r="AZ204" s="80"/>
      <c r="BA204">
        <v>1</v>
      </c>
      <c r="BB204" s="79" t="str">
        <f>REPLACE(INDEX(GroupVertices[Group],MATCH(Edges[[#This Row],[Vertex 1]],GroupVertices[Vertex],0)),1,1,"")</f>
        <v>15</v>
      </c>
      <c r="BC204" s="79" t="str">
        <f>REPLACE(INDEX(GroupVertices[Group],MATCH(Edges[[#This Row],[Vertex 2]],GroupVertices[Vertex],0)),1,1,"")</f>
        <v>15</v>
      </c>
      <c r="BD204" s="48">
        <v>1</v>
      </c>
      <c r="BE204" s="49">
        <v>8.333333333333334</v>
      </c>
      <c r="BF204" s="48">
        <v>0</v>
      </c>
      <c r="BG204" s="49">
        <v>0</v>
      </c>
      <c r="BH204" s="48">
        <v>0</v>
      </c>
      <c r="BI204" s="49">
        <v>0</v>
      </c>
      <c r="BJ204" s="48">
        <v>11</v>
      </c>
      <c r="BK204" s="49">
        <v>91.66666666666667</v>
      </c>
      <c r="BL204" s="48">
        <v>12</v>
      </c>
    </row>
    <row r="205" spans="1:64" ht="15">
      <c r="A205" s="65" t="s">
        <v>330</v>
      </c>
      <c r="B205" s="83" t="s">
        <v>1186</v>
      </c>
      <c r="C205" s="66" t="s">
        <v>3439</v>
      </c>
      <c r="D205" s="67">
        <v>3</v>
      </c>
      <c r="E205" s="68" t="s">
        <v>132</v>
      </c>
      <c r="F205" s="69">
        <v>32</v>
      </c>
      <c r="G205" s="66"/>
      <c r="H205" s="70"/>
      <c r="I205" s="71"/>
      <c r="J205" s="71"/>
      <c r="K205" s="34" t="s">
        <v>65</v>
      </c>
      <c r="L205" s="78">
        <v>205</v>
      </c>
      <c r="M205" s="78"/>
      <c r="N205" s="73" t="s">
        <v>374</v>
      </c>
      <c r="O205" s="80" t="s">
        <v>461</v>
      </c>
      <c r="P205" s="82">
        <v>43498.68335648148</v>
      </c>
      <c r="Q205" s="80" t="s">
        <v>698</v>
      </c>
      <c r="R205" s="80"/>
      <c r="S205" s="80"/>
      <c r="T205" s="80" t="s">
        <v>923</v>
      </c>
      <c r="U205" s="83" t="s">
        <v>1186</v>
      </c>
      <c r="V205" s="83" t="s">
        <v>1186</v>
      </c>
      <c r="W205" s="82">
        <v>43498.68335648148</v>
      </c>
      <c r="X205" s="83" t="s">
        <v>1584</v>
      </c>
      <c r="Y205" s="80"/>
      <c r="Z205" s="80"/>
      <c r="AA205" s="86" t="s">
        <v>1940</v>
      </c>
      <c r="AB205" s="80"/>
      <c r="AC205" s="80" t="b">
        <v>0</v>
      </c>
      <c r="AD205" s="80">
        <v>3</v>
      </c>
      <c r="AE205" s="86" t="s">
        <v>2052</v>
      </c>
      <c r="AF205" s="80" t="b">
        <v>0</v>
      </c>
      <c r="AG205" s="80" t="s">
        <v>2064</v>
      </c>
      <c r="AH205" s="80"/>
      <c r="AI205" s="86" t="s">
        <v>2052</v>
      </c>
      <c r="AJ205" s="80" t="b">
        <v>0</v>
      </c>
      <c r="AK205" s="80">
        <v>6</v>
      </c>
      <c r="AL205" s="86" t="s">
        <v>2052</v>
      </c>
      <c r="AM205" s="80" t="s">
        <v>2071</v>
      </c>
      <c r="AN205" s="80" t="b">
        <v>0</v>
      </c>
      <c r="AO205" s="86" t="s">
        <v>1940</v>
      </c>
      <c r="AP205" s="80" t="s">
        <v>207</v>
      </c>
      <c r="AQ205" s="80">
        <v>0</v>
      </c>
      <c r="AR205" s="80">
        <v>0</v>
      </c>
      <c r="AS205" s="80"/>
      <c r="AT205" s="80"/>
      <c r="AU205" s="80"/>
      <c r="AV205" s="80"/>
      <c r="AW205" s="80"/>
      <c r="AX205" s="80"/>
      <c r="AY205" s="80"/>
      <c r="AZ205" s="80"/>
      <c r="BA205">
        <v>1</v>
      </c>
      <c r="BB205" s="79" t="str">
        <f>REPLACE(INDEX(GroupVertices[Group],MATCH(Edges[[#This Row],[Vertex 1]],GroupVertices[Vertex],0)),1,1,"")</f>
        <v>2</v>
      </c>
      <c r="BC205" s="79" t="str">
        <f>REPLACE(INDEX(GroupVertices[Group],MATCH(Edges[[#This Row],[Vertex 2]],GroupVertices[Vertex],0)),1,1,"")</f>
        <v>2</v>
      </c>
      <c r="BD205" s="48">
        <v>0</v>
      </c>
      <c r="BE205" s="49">
        <v>0</v>
      </c>
      <c r="BF205" s="48">
        <v>0</v>
      </c>
      <c r="BG205" s="49">
        <v>0</v>
      </c>
      <c r="BH205" s="48">
        <v>0</v>
      </c>
      <c r="BI205" s="49">
        <v>0</v>
      </c>
      <c r="BJ205" s="48">
        <v>28</v>
      </c>
      <c r="BK205" s="49">
        <v>100</v>
      </c>
      <c r="BL205" s="48">
        <v>28</v>
      </c>
    </row>
    <row r="206" spans="1:64" ht="15">
      <c r="A206" s="65" t="s">
        <v>344</v>
      </c>
      <c r="B206" s="83" t="s">
        <v>1270</v>
      </c>
      <c r="C206" s="66" t="s">
        <v>3439</v>
      </c>
      <c r="D206" s="67">
        <v>3</v>
      </c>
      <c r="E206" s="68" t="s">
        <v>132</v>
      </c>
      <c r="F206" s="69">
        <v>32</v>
      </c>
      <c r="G206" s="66"/>
      <c r="H206" s="70"/>
      <c r="I206" s="71"/>
      <c r="J206" s="71"/>
      <c r="K206" s="34" t="s">
        <v>65</v>
      </c>
      <c r="L206" s="78">
        <v>206</v>
      </c>
      <c r="M206" s="78"/>
      <c r="N206" s="73" t="s">
        <v>374</v>
      </c>
      <c r="O206" s="80" t="s">
        <v>461</v>
      </c>
      <c r="P206" s="82">
        <v>43493.638553240744</v>
      </c>
      <c r="Q206" s="80" t="s">
        <v>782</v>
      </c>
      <c r="R206" s="80"/>
      <c r="S206" s="80"/>
      <c r="T206" s="80" t="s">
        <v>923</v>
      </c>
      <c r="U206" s="83" t="s">
        <v>1270</v>
      </c>
      <c r="V206" s="83" t="s">
        <v>1270</v>
      </c>
      <c r="W206" s="82">
        <v>43493.638553240744</v>
      </c>
      <c r="X206" s="83" t="s">
        <v>1668</v>
      </c>
      <c r="Y206" s="80"/>
      <c r="Z206" s="80"/>
      <c r="AA206" s="86" t="s">
        <v>2024</v>
      </c>
      <c r="AB206" s="80"/>
      <c r="AC206" s="80" t="b">
        <v>0</v>
      </c>
      <c r="AD206" s="80">
        <v>2</v>
      </c>
      <c r="AE206" s="86" t="s">
        <v>2052</v>
      </c>
      <c r="AF206" s="80" t="b">
        <v>0</v>
      </c>
      <c r="AG206" s="80" t="s">
        <v>2064</v>
      </c>
      <c r="AH206" s="80"/>
      <c r="AI206" s="86" t="s">
        <v>2052</v>
      </c>
      <c r="AJ206" s="80" t="b">
        <v>0</v>
      </c>
      <c r="AK206" s="80">
        <v>2</v>
      </c>
      <c r="AL206" s="86" t="s">
        <v>2052</v>
      </c>
      <c r="AM206" s="80" t="s">
        <v>2071</v>
      </c>
      <c r="AN206" s="80" t="b">
        <v>0</v>
      </c>
      <c r="AO206" s="86" t="s">
        <v>2024</v>
      </c>
      <c r="AP206" s="80" t="s">
        <v>207</v>
      </c>
      <c r="AQ206" s="80">
        <v>0</v>
      </c>
      <c r="AR206" s="80">
        <v>0</v>
      </c>
      <c r="AS206" s="80"/>
      <c r="AT206" s="80"/>
      <c r="AU206" s="80"/>
      <c r="AV206" s="80"/>
      <c r="AW206" s="80"/>
      <c r="AX206" s="80"/>
      <c r="AY206" s="80"/>
      <c r="AZ206" s="80"/>
      <c r="BA206">
        <v>1</v>
      </c>
      <c r="BB206" s="79" t="str">
        <f>REPLACE(INDEX(GroupVertices[Group],MATCH(Edges[[#This Row],[Vertex 1]],GroupVertices[Vertex],0)),1,1,"")</f>
        <v>7</v>
      </c>
      <c r="BC206" s="79" t="str">
        <f>REPLACE(INDEX(GroupVertices[Group],MATCH(Edges[[#This Row],[Vertex 2]],GroupVertices[Vertex],0)),1,1,"")</f>
        <v>7</v>
      </c>
      <c r="BD206" s="48">
        <v>0</v>
      </c>
      <c r="BE206" s="49">
        <v>0</v>
      </c>
      <c r="BF206" s="48">
        <v>0</v>
      </c>
      <c r="BG206" s="49">
        <v>0</v>
      </c>
      <c r="BH206" s="48">
        <v>0</v>
      </c>
      <c r="BI206" s="49">
        <v>0</v>
      </c>
      <c r="BJ206" s="48">
        <v>28</v>
      </c>
      <c r="BK206" s="49">
        <v>100</v>
      </c>
      <c r="BL206" s="48">
        <v>28</v>
      </c>
    </row>
    <row r="207" spans="1:64" ht="15">
      <c r="A207" s="65" t="s">
        <v>314</v>
      </c>
      <c r="B207" s="83" t="s">
        <v>1212</v>
      </c>
      <c r="C207" s="66" t="s">
        <v>3439</v>
      </c>
      <c r="D207" s="67">
        <v>3</v>
      </c>
      <c r="E207" s="68" t="s">
        <v>132</v>
      </c>
      <c r="F207" s="69">
        <v>32</v>
      </c>
      <c r="G207" s="66"/>
      <c r="H207" s="70"/>
      <c r="I207" s="71"/>
      <c r="J207" s="71"/>
      <c r="K207" s="34" t="s">
        <v>65</v>
      </c>
      <c r="L207" s="78">
        <v>207</v>
      </c>
      <c r="M207" s="78"/>
      <c r="N207" s="73" t="s">
        <v>374</v>
      </c>
      <c r="O207" s="80" t="s">
        <v>461</v>
      </c>
      <c r="P207" s="82">
        <v>43493.575011574074</v>
      </c>
      <c r="Q207" s="80" t="s">
        <v>724</v>
      </c>
      <c r="R207" s="80"/>
      <c r="S207" s="80"/>
      <c r="T207" s="80" t="s">
        <v>923</v>
      </c>
      <c r="U207" s="83" t="s">
        <v>1212</v>
      </c>
      <c r="V207" s="83" t="s">
        <v>1212</v>
      </c>
      <c r="W207" s="82">
        <v>43493.575011574074</v>
      </c>
      <c r="X207" s="83" t="s">
        <v>1610</v>
      </c>
      <c r="Y207" s="80"/>
      <c r="Z207" s="80"/>
      <c r="AA207" s="86" t="s">
        <v>1966</v>
      </c>
      <c r="AB207" s="80"/>
      <c r="AC207" s="80" t="b">
        <v>0</v>
      </c>
      <c r="AD207" s="80">
        <v>8</v>
      </c>
      <c r="AE207" s="86" t="s">
        <v>2052</v>
      </c>
      <c r="AF207" s="80" t="b">
        <v>0</v>
      </c>
      <c r="AG207" s="80" t="s">
        <v>2064</v>
      </c>
      <c r="AH207" s="80"/>
      <c r="AI207" s="86" t="s">
        <v>2052</v>
      </c>
      <c r="AJ207" s="80" t="b">
        <v>0</v>
      </c>
      <c r="AK207" s="80">
        <v>0</v>
      </c>
      <c r="AL207" s="86" t="s">
        <v>2052</v>
      </c>
      <c r="AM207" s="80" t="s">
        <v>2071</v>
      </c>
      <c r="AN207" s="80" t="b">
        <v>0</v>
      </c>
      <c r="AO207" s="86" t="s">
        <v>1966</v>
      </c>
      <c r="AP207" s="80" t="s">
        <v>207</v>
      </c>
      <c r="AQ207" s="80">
        <v>0</v>
      </c>
      <c r="AR207" s="80">
        <v>0</v>
      </c>
      <c r="AS207" s="80"/>
      <c r="AT207" s="80"/>
      <c r="AU207" s="80"/>
      <c r="AV207" s="80"/>
      <c r="AW207" s="80"/>
      <c r="AX207" s="80"/>
      <c r="AY207" s="80"/>
      <c r="AZ207" s="80"/>
      <c r="BA207">
        <v>1</v>
      </c>
      <c r="BB207" s="79" t="str">
        <f>REPLACE(INDEX(GroupVertices[Group],MATCH(Edges[[#This Row],[Vertex 1]],GroupVertices[Vertex],0)),1,1,"")</f>
        <v>4</v>
      </c>
      <c r="BC207" s="79" t="str">
        <f>REPLACE(INDEX(GroupVertices[Group],MATCH(Edges[[#This Row],[Vertex 2]],GroupVertices[Vertex],0)),1,1,"")</f>
        <v>4</v>
      </c>
      <c r="BD207" s="48">
        <v>0</v>
      </c>
      <c r="BE207" s="49">
        <v>0</v>
      </c>
      <c r="BF207" s="48">
        <v>0</v>
      </c>
      <c r="BG207" s="49">
        <v>0</v>
      </c>
      <c r="BH207" s="48">
        <v>0</v>
      </c>
      <c r="BI207" s="49">
        <v>0</v>
      </c>
      <c r="BJ207" s="48">
        <v>28</v>
      </c>
      <c r="BK207" s="49">
        <v>100</v>
      </c>
      <c r="BL207" s="48">
        <v>28</v>
      </c>
    </row>
    <row r="208" spans="1:64" ht="15">
      <c r="A208" s="65" t="s">
        <v>318</v>
      </c>
      <c r="B208" s="83" t="s">
        <v>1229</v>
      </c>
      <c r="C208" s="66" t="s">
        <v>3439</v>
      </c>
      <c r="D208" s="67">
        <v>3</v>
      </c>
      <c r="E208" s="68" t="s">
        <v>132</v>
      </c>
      <c r="F208" s="69">
        <v>32</v>
      </c>
      <c r="G208" s="66"/>
      <c r="H208" s="70"/>
      <c r="I208" s="71"/>
      <c r="J208" s="71"/>
      <c r="K208" s="34" t="s">
        <v>65</v>
      </c>
      <c r="L208" s="78">
        <v>208</v>
      </c>
      <c r="M208" s="78"/>
      <c r="N208" s="73" t="s">
        <v>374</v>
      </c>
      <c r="O208" s="80" t="s">
        <v>461</v>
      </c>
      <c r="P208" s="82">
        <v>43493.65267361111</v>
      </c>
      <c r="Q208" s="80" t="s">
        <v>741</v>
      </c>
      <c r="R208" s="80"/>
      <c r="S208" s="80"/>
      <c r="T208" s="80" t="s">
        <v>948</v>
      </c>
      <c r="U208" s="83" t="s">
        <v>1229</v>
      </c>
      <c r="V208" s="83" t="s">
        <v>1229</v>
      </c>
      <c r="W208" s="82">
        <v>43493.65267361111</v>
      </c>
      <c r="X208" s="83" t="s">
        <v>1627</v>
      </c>
      <c r="Y208" s="80"/>
      <c r="Z208" s="80"/>
      <c r="AA208" s="86" t="s">
        <v>1983</v>
      </c>
      <c r="AB208" s="80"/>
      <c r="AC208" s="80" t="b">
        <v>0</v>
      </c>
      <c r="AD208" s="80">
        <v>3</v>
      </c>
      <c r="AE208" s="86" t="s">
        <v>2052</v>
      </c>
      <c r="AF208" s="80" t="b">
        <v>0</v>
      </c>
      <c r="AG208" s="80" t="s">
        <v>2064</v>
      </c>
      <c r="AH208" s="80"/>
      <c r="AI208" s="86" t="s">
        <v>2052</v>
      </c>
      <c r="AJ208" s="80" t="b">
        <v>0</v>
      </c>
      <c r="AK208" s="80">
        <v>5</v>
      </c>
      <c r="AL208" s="86" t="s">
        <v>2052</v>
      </c>
      <c r="AM208" s="80" t="s">
        <v>2071</v>
      </c>
      <c r="AN208" s="80" t="b">
        <v>0</v>
      </c>
      <c r="AO208" s="86" t="s">
        <v>1983</v>
      </c>
      <c r="AP208" s="80" t="s">
        <v>207</v>
      </c>
      <c r="AQ208" s="80">
        <v>0</v>
      </c>
      <c r="AR208" s="80">
        <v>0</v>
      </c>
      <c r="AS208" s="80"/>
      <c r="AT208" s="80"/>
      <c r="AU208" s="80"/>
      <c r="AV208" s="80"/>
      <c r="AW208" s="80"/>
      <c r="AX208" s="80"/>
      <c r="AY208" s="80"/>
      <c r="AZ208" s="80"/>
      <c r="BA208">
        <v>1</v>
      </c>
      <c r="BB208" s="79" t="str">
        <f>REPLACE(INDEX(GroupVertices[Group],MATCH(Edges[[#This Row],[Vertex 1]],GroupVertices[Vertex],0)),1,1,"")</f>
        <v>6</v>
      </c>
      <c r="BC208" s="79" t="str">
        <f>REPLACE(INDEX(GroupVertices[Group],MATCH(Edges[[#This Row],[Vertex 2]],GroupVertices[Vertex],0)),1,1,"")</f>
        <v>6</v>
      </c>
      <c r="BD208" s="48">
        <v>0</v>
      </c>
      <c r="BE208" s="49">
        <v>0</v>
      </c>
      <c r="BF208" s="48">
        <v>0</v>
      </c>
      <c r="BG208" s="49">
        <v>0</v>
      </c>
      <c r="BH208" s="48">
        <v>0</v>
      </c>
      <c r="BI208" s="49">
        <v>0</v>
      </c>
      <c r="BJ208" s="48">
        <v>30</v>
      </c>
      <c r="BK208" s="49">
        <v>100</v>
      </c>
      <c r="BL208" s="48">
        <v>30</v>
      </c>
    </row>
    <row r="209" spans="1:64" ht="15">
      <c r="A209" s="65" t="s">
        <v>306</v>
      </c>
      <c r="B209" s="83" t="s">
        <v>1022</v>
      </c>
      <c r="C209" s="66" t="s">
        <v>3439</v>
      </c>
      <c r="D209" s="67">
        <v>3</v>
      </c>
      <c r="E209" s="68" t="s">
        <v>132</v>
      </c>
      <c r="F209" s="69">
        <v>32</v>
      </c>
      <c r="G209" s="66"/>
      <c r="H209" s="70"/>
      <c r="I209" s="71"/>
      <c r="J209" s="71"/>
      <c r="K209" s="34" t="s">
        <v>65</v>
      </c>
      <c r="L209" s="78">
        <v>209</v>
      </c>
      <c r="M209" s="78"/>
      <c r="N209" s="73" t="s">
        <v>324</v>
      </c>
      <c r="O209" s="80" t="s">
        <v>461</v>
      </c>
      <c r="P209" s="82">
        <v>43498.649560185186</v>
      </c>
      <c r="Q209" s="80" t="s">
        <v>528</v>
      </c>
      <c r="R209" s="83" t="s">
        <v>830</v>
      </c>
      <c r="S209" s="80" t="s">
        <v>850</v>
      </c>
      <c r="T209" s="80" t="s">
        <v>886</v>
      </c>
      <c r="U209" s="83" t="s">
        <v>1022</v>
      </c>
      <c r="V209" s="83" t="s">
        <v>1022</v>
      </c>
      <c r="W209" s="82">
        <v>43498.649560185186</v>
      </c>
      <c r="X209" s="83" t="s">
        <v>1409</v>
      </c>
      <c r="Y209" s="80"/>
      <c r="Z209" s="80"/>
      <c r="AA209" s="86" t="s">
        <v>1759</v>
      </c>
      <c r="AB209" s="80"/>
      <c r="AC209" s="80" t="b">
        <v>0</v>
      </c>
      <c r="AD209" s="80">
        <v>24</v>
      </c>
      <c r="AE209" s="86" t="s">
        <v>2052</v>
      </c>
      <c r="AF209" s="80" t="b">
        <v>0</v>
      </c>
      <c r="AG209" s="80" t="s">
        <v>2064</v>
      </c>
      <c r="AH209" s="80"/>
      <c r="AI209" s="86" t="s">
        <v>2052</v>
      </c>
      <c r="AJ209" s="80" t="b">
        <v>0</v>
      </c>
      <c r="AK209" s="80">
        <v>13</v>
      </c>
      <c r="AL209" s="86" t="s">
        <v>2052</v>
      </c>
      <c r="AM209" s="80" t="s">
        <v>2074</v>
      </c>
      <c r="AN209" s="80" t="b">
        <v>0</v>
      </c>
      <c r="AO209" s="86" t="s">
        <v>1759</v>
      </c>
      <c r="AP209" s="80" t="s">
        <v>207</v>
      </c>
      <c r="AQ209" s="80">
        <v>0</v>
      </c>
      <c r="AR209" s="80">
        <v>0</v>
      </c>
      <c r="AS209" s="80"/>
      <c r="AT209" s="80"/>
      <c r="AU209" s="80"/>
      <c r="AV209" s="80"/>
      <c r="AW209" s="80"/>
      <c r="AX209" s="80"/>
      <c r="AY209" s="80"/>
      <c r="AZ209" s="80"/>
      <c r="BA209">
        <v>1</v>
      </c>
      <c r="BB209" s="79" t="str">
        <f>REPLACE(INDEX(GroupVertices[Group],MATCH(Edges[[#This Row],[Vertex 1]],GroupVertices[Vertex],0)),1,1,"")</f>
        <v>27</v>
      </c>
      <c r="BC209" s="79" t="str">
        <f>REPLACE(INDEX(GroupVertices[Group],MATCH(Edges[[#This Row],[Vertex 2]],GroupVertices[Vertex],0)),1,1,"")</f>
        <v>27</v>
      </c>
      <c r="BD209" s="48">
        <v>2</v>
      </c>
      <c r="BE209" s="49">
        <v>8.695652173913043</v>
      </c>
      <c r="BF209" s="48">
        <v>0</v>
      </c>
      <c r="BG209" s="49">
        <v>0</v>
      </c>
      <c r="BH209" s="48">
        <v>0</v>
      </c>
      <c r="BI209" s="49">
        <v>0</v>
      </c>
      <c r="BJ209" s="48">
        <v>21</v>
      </c>
      <c r="BK209" s="49">
        <v>91.30434782608695</v>
      </c>
      <c r="BL209" s="48">
        <v>23</v>
      </c>
    </row>
    <row r="210" spans="1:64" ht="15">
      <c r="A210" s="65" t="s">
        <v>355</v>
      </c>
      <c r="B210" s="83" t="s">
        <v>1288</v>
      </c>
      <c r="C210" s="66" t="s">
        <v>3439</v>
      </c>
      <c r="D210" s="67">
        <v>3</v>
      </c>
      <c r="E210" s="68" t="s">
        <v>132</v>
      </c>
      <c r="F210" s="69">
        <v>32</v>
      </c>
      <c r="G210" s="66"/>
      <c r="H210" s="70"/>
      <c r="I210" s="71"/>
      <c r="J210" s="71"/>
      <c r="K210" s="34" t="s">
        <v>65</v>
      </c>
      <c r="L210" s="78">
        <v>210</v>
      </c>
      <c r="M210" s="78"/>
      <c r="N210" s="73" t="s">
        <v>273</v>
      </c>
      <c r="O210" s="80" t="s">
        <v>461</v>
      </c>
      <c r="P210" s="82">
        <v>43498.735289351855</v>
      </c>
      <c r="Q210" s="80" t="s">
        <v>801</v>
      </c>
      <c r="R210" s="83" t="s">
        <v>817</v>
      </c>
      <c r="S210" s="80" t="s">
        <v>850</v>
      </c>
      <c r="T210" s="80" t="s">
        <v>942</v>
      </c>
      <c r="U210" s="83" t="s">
        <v>1288</v>
      </c>
      <c r="V210" s="83" t="s">
        <v>1288</v>
      </c>
      <c r="W210" s="82">
        <v>43498.735289351855</v>
      </c>
      <c r="X210" s="83" t="s">
        <v>1687</v>
      </c>
      <c r="Y210" s="80"/>
      <c r="Z210" s="80"/>
      <c r="AA210" s="86" t="s">
        <v>2043</v>
      </c>
      <c r="AB210" s="80"/>
      <c r="AC210" s="80" t="b">
        <v>0</v>
      </c>
      <c r="AD210" s="80">
        <v>3</v>
      </c>
      <c r="AE210" s="86" t="s">
        <v>2052</v>
      </c>
      <c r="AF210" s="80" t="b">
        <v>0</v>
      </c>
      <c r="AG210" s="80" t="s">
        <v>2064</v>
      </c>
      <c r="AH210" s="80"/>
      <c r="AI210" s="86" t="s">
        <v>2052</v>
      </c>
      <c r="AJ210" s="80" t="b">
        <v>0</v>
      </c>
      <c r="AK210" s="80">
        <v>2</v>
      </c>
      <c r="AL210" s="86" t="s">
        <v>2052</v>
      </c>
      <c r="AM210" s="80" t="s">
        <v>2071</v>
      </c>
      <c r="AN210" s="80" t="b">
        <v>0</v>
      </c>
      <c r="AO210" s="86" t="s">
        <v>2043</v>
      </c>
      <c r="AP210" s="80" t="s">
        <v>207</v>
      </c>
      <c r="AQ210" s="80">
        <v>0</v>
      </c>
      <c r="AR210" s="80">
        <v>0</v>
      </c>
      <c r="AS210" s="80"/>
      <c r="AT210" s="80"/>
      <c r="AU210" s="80"/>
      <c r="AV210" s="80"/>
      <c r="AW210" s="80"/>
      <c r="AX210" s="80"/>
      <c r="AY210" s="80"/>
      <c r="AZ210" s="80"/>
      <c r="BA210">
        <v>1</v>
      </c>
      <c r="BB210" s="79" t="str">
        <f>REPLACE(INDEX(GroupVertices[Group],MATCH(Edges[[#This Row],[Vertex 1]],GroupVertices[Vertex],0)),1,1,"")</f>
        <v>5</v>
      </c>
      <c r="BC210" s="79" t="str">
        <f>REPLACE(INDEX(GroupVertices[Group],MATCH(Edges[[#This Row],[Vertex 2]],GroupVertices[Vertex],0)),1,1,"")</f>
        <v>5</v>
      </c>
      <c r="BD210" s="48">
        <v>0</v>
      </c>
      <c r="BE210" s="49">
        <v>0</v>
      </c>
      <c r="BF210" s="48">
        <v>0</v>
      </c>
      <c r="BG210" s="49">
        <v>0</v>
      </c>
      <c r="BH210" s="48">
        <v>0</v>
      </c>
      <c r="BI210" s="49">
        <v>0</v>
      </c>
      <c r="BJ210" s="48">
        <v>36</v>
      </c>
      <c r="BK210" s="49">
        <v>100</v>
      </c>
      <c r="BL210" s="48">
        <v>36</v>
      </c>
    </row>
    <row r="211" spans="1:64" ht="15">
      <c r="A211" s="65" t="s">
        <v>332</v>
      </c>
      <c r="B211" s="83" t="s">
        <v>1096</v>
      </c>
      <c r="C211" s="66" t="s">
        <v>3439</v>
      </c>
      <c r="D211" s="67">
        <v>3</v>
      </c>
      <c r="E211" s="68" t="s">
        <v>132</v>
      </c>
      <c r="F211" s="69">
        <v>32</v>
      </c>
      <c r="G211" s="66"/>
      <c r="H211" s="70"/>
      <c r="I211" s="71"/>
      <c r="J211" s="71"/>
      <c r="K211" s="34" t="s">
        <v>65</v>
      </c>
      <c r="L211" s="78">
        <v>211</v>
      </c>
      <c r="M211" s="78"/>
      <c r="N211" s="73" t="s">
        <v>374</v>
      </c>
      <c r="O211" s="80" t="s">
        <v>461</v>
      </c>
      <c r="P211" s="82">
        <v>43498.73900462963</v>
      </c>
      <c r="Q211" s="80" t="s">
        <v>606</v>
      </c>
      <c r="R211" s="80"/>
      <c r="S211" s="80"/>
      <c r="T211" s="80" t="s">
        <v>923</v>
      </c>
      <c r="U211" s="83" t="s">
        <v>1096</v>
      </c>
      <c r="V211" s="83" t="s">
        <v>1096</v>
      </c>
      <c r="W211" s="82">
        <v>43498.73900462963</v>
      </c>
      <c r="X211" s="83" t="s">
        <v>1492</v>
      </c>
      <c r="Y211" s="80"/>
      <c r="Z211" s="80"/>
      <c r="AA211" s="86" t="s">
        <v>1848</v>
      </c>
      <c r="AB211" s="80"/>
      <c r="AC211" s="80" t="b">
        <v>0</v>
      </c>
      <c r="AD211" s="80">
        <v>5</v>
      </c>
      <c r="AE211" s="86" t="s">
        <v>2052</v>
      </c>
      <c r="AF211" s="80" t="b">
        <v>0</v>
      </c>
      <c r="AG211" s="80" t="s">
        <v>2064</v>
      </c>
      <c r="AH211" s="80"/>
      <c r="AI211" s="86" t="s">
        <v>2052</v>
      </c>
      <c r="AJ211" s="80" t="b">
        <v>0</v>
      </c>
      <c r="AK211" s="80">
        <v>2</v>
      </c>
      <c r="AL211" s="86" t="s">
        <v>2052</v>
      </c>
      <c r="AM211" s="80" t="s">
        <v>2071</v>
      </c>
      <c r="AN211" s="80" t="b">
        <v>0</v>
      </c>
      <c r="AO211" s="86" t="s">
        <v>1848</v>
      </c>
      <c r="AP211" s="80" t="s">
        <v>207</v>
      </c>
      <c r="AQ211" s="80">
        <v>0</v>
      </c>
      <c r="AR211" s="80">
        <v>0</v>
      </c>
      <c r="AS211" s="80"/>
      <c r="AT211" s="80"/>
      <c r="AU211" s="80"/>
      <c r="AV211" s="80"/>
      <c r="AW211" s="80"/>
      <c r="AX211" s="80"/>
      <c r="AY211" s="80"/>
      <c r="AZ211" s="80"/>
      <c r="BA211">
        <v>1</v>
      </c>
      <c r="BB211" s="79" t="str">
        <f>REPLACE(INDEX(GroupVertices[Group],MATCH(Edges[[#This Row],[Vertex 1]],GroupVertices[Vertex],0)),1,1,"")</f>
        <v>1</v>
      </c>
      <c r="BC211" s="79" t="str">
        <f>REPLACE(INDEX(GroupVertices[Group],MATCH(Edges[[#This Row],[Vertex 2]],GroupVertices[Vertex],0)),1,1,"")</f>
        <v>1</v>
      </c>
      <c r="BD211" s="48">
        <v>0</v>
      </c>
      <c r="BE211" s="49">
        <v>0</v>
      </c>
      <c r="BF211" s="48">
        <v>0</v>
      </c>
      <c r="BG211" s="49">
        <v>0</v>
      </c>
      <c r="BH211" s="48">
        <v>0</v>
      </c>
      <c r="BI211" s="49">
        <v>0</v>
      </c>
      <c r="BJ211" s="48">
        <v>28</v>
      </c>
      <c r="BK211" s="49">
        <v>100</v>
      </c>
      <c r="BL211" s="48">
        <v>28</v>
      </c>
    </row>
    <row r="212" spans="1:64" ht="15">
      <c r="A212" s="65" t="s">
        <v>339</v>
      </c>
      <c r="B212" s="83" t="s">
        <v>1055</v>
      </c>
      <c r="C212" s="66" t="s">
        <v>3439</v>
      </c>
      <c r="D212" s="67">
        <v>3</v>
      </c>
      <c r="E212" s="68" t="s">
        <v>132</v>
      </c>
      <c r="F212" s="69">
        <v>32</v>
      </c>
      <c r="G212" s="66"/>
      <c r="H212" s="70"/>
      <c r="I212" s="71"/>
      <c r="J212" s="71"/>
      <c r="K212" s="34" t="s">
        <v>65</v>
      </c>
      <c r="L212" s="78">
        <v>212</v>
      </c>
      <c r="M212" s="78"/>
      <c r="N212" s="73" t="s">
        <v>280</v>
      </c>
      <c r="O212" s="80" t="s">
        <v>461</v>
      </c>
      <c r="P212" s="82">
        <v>43493.697071759256</v>
      </c>
      <c r="Q212" s="80" t="s">
        <v>562</v>
      </c>
      <c r="R212" s="80"/>
      <c r="S212" s="80"/>
      <c r="T212" s="80" t="s">
        <v>907</v>
      </c>
      <c r="U212" s="83" t="s">
        <v>1055</v>
      </c>
      <c r="V212" s="83" t="s">
        <v>1055</v>
      </c>
      <c r="W212" s="82">
        <v>43493.697071759256</v>
      </c>
      <c r="X212" s="83" t="s">
        <v>1443</v>
      </c>
      <c r="Y212" s="80"/>
      <c r="Z212" s="80"/>
      <c r="AA212" s="86" t="s">
        <v>1798</v>
      </c>
      <c r="AB212" s="80"/>
      <c r="AC212" s="80" t="b">
        <v>0</v>
      </c>
      <c r="AD212" s="80">
        <v>4</v>
      </c>
      <c r="AE212" s="86" t="s">
        <v>2052</v>
      </c>
      <c r="AF212" s="80" t="b">
        <v>0</v>
      </c>
      <c r="AG212" s="80" t="s">
        <v>2064</v>
      </c>
      <c r="AH212" s="80"/>
      <c r="AI212" s="86" t="s">
        <v>2052</v>
      </c>
      <c r="AJ212" s="80" t="b">
        <v>0</v>
      </c>
      <c r="AK212" s="80">
        <v>3</v>
      </c>
      <c r="AL212" s="86" t="s">
        <v>2052</v>
      </c>
      <c r="AM212" s="80" t="s">
        <v>2071</v>
      </c>
      <c r="AN212" s="80" t="b">
        <v>0</v>
      </c>
      <c r="AO212" s="86" t="s">
        <v>1798</v>
      </c>
      <c r="AP212" s="80" t="s">
        <v>207</v>
      </c>
      <c r="AQ212" s="80">
        <v>0</v>
      </c>
      <c r="AR212" s="80">
        <v>0</v>
      </c>
      <c r="AS212" s="80"/>
      <c r="AT212" s="80"/>
      <c r="AU212" s="80"/>
      <c r="AV212" s="80"/>
      <c r="AW212" s="80"/>
      <c r="AX212" s="80"/>
      <c r="AY212" s="80"/>
      <c r="AZ212" s="80"/>
      <c r="BA212">
        <v>1</v>
      </c>
      <c r="BB212" s="79" t="str">
        <f>REPLACE(INDEX(GroupVertices[Group],MATCH(Edges[[#This Row],[Vertex 1]],GroupVertices[Vertex],0)),1,1,"")</f>
        <v>38</v>
      </c>
      <c r="BC212" s="79" t="str">
        <f>REPLACE(INDEX(GroupVertices[Group],MATCH(Edges[[#This Row],[Vertex 2]],GroupVertices[Vertex],0)),1,1,"")</f>
        <v>38</v>
      </c>
      <c r="BD212" s="48">
        <v>1</v>
      </c>
      <c r="BE212" s="49">
        <v>4.166666666666667</v>
      </c>
      <c r="BF212" s="48">
        <v>0</v>
      </c>
      <c r="BG212" s="49">
        <v>0</v>
      </c>
      <c r="BH212" s="48">
        <v>0</v>
      </c>
      <c r="BI212" s="49">
        <v>0</v>
      </c>
      <c r="BJ212" s="48">
        <v>23</v>
      </c>
      <c r="BK212" s="49">
        <v>95.83333333333333</v>
      </c>
      <c r="BL212" s="48">
        <v>24</v>
      </c>
    </row>
    <row r="213" spans="1:64" ht="15">
      <c r="A213" s="65" t="s">
        <v>318</v>
      </c>
      <c r="B213" s="83" t="s">
        <v>1230</v>
      </c>
      <c r="C213" s="66" t="s">
        <v>3439</v>
      </c>
      <c r="D213" s="67">
        <v>3</v>
      </c>
      <c r="E213" s="68" t="s">
        <v>132</v>
      </c>
      <c r="F213" s="69">
        <v>32</v>
      </c>
      <c r="G213" s="66"/>
      <c r="H213" s="70"/>
      <c r="I213" s="71"/>
      <c r="J213" s="71"/>
      <c r="K213" s="34" t="s">
        <v>65</v>
      </c>
      <c r="L213" s="78">
        <v>213</v>
      </c>
      <c r="M213" s="78"/>
      <c r="N213" s="73" t="s">
        <v>273</v>
      </c>
      <c r="O213" s="80" t="s">
        <v>461</v>
      </c>
      <c r="P213" s="82">
        <v>43493.697233796294</v>
      </c>
      <c r="Q213" s="80" t="s">
        <v>742</v>
      </c>
      <c r="R213" s="80"/>
      <c r="S213" s="80"/>
      <c r="T213" s="80" t="s">
        <v>880</v>
      </c>
      <c r="U213" s="83" t="s">
        <v>1230</v>
      </c>
      <c r="V213" s="83" t="s">
        <v>1230</v>
      </c>
      <c r="W213" s="82">
        <v>43493.697233796294</v>
      </c>
      <c r="X213" s="83" t="s">
        <v>1628</v>
      </c>
      <c r="Y213" s="80"/>
      <c r="Z213" s="80"/>
      <c r="AA213" s="86" t="s">
        <v>1984</v>
      </c>
      <c r="AB213" s="80"/>
      <c r="AC213" s="80" t="b">
        <v>0</v>
      </c>
      <c r="AD213" s="80">
        <v>1</v>
      </c>
      <c r="AE213" s="86" t="s">
        <v>2052</v>
      </c>
      <c r="AF213" s="80" t="b">
        <v>0</v>
      </c>
      <c r="AG213" s="80" t="s">
        <v>2064</v>
      </c>
      <c r="AH213" s="80"/>
      <c r="AI213" s="86" t="s">
        <v>2052</v>
      </c>
      <c r="AJ213" s="80" t="b">
        <v>0</v>
      </c>
      <c r="AK213" s="80">
        <v>6</v>
      </c>
      <c r="AL213" s="86" t="s">
        <v>2052</v>
      </c>
      <c r="AM213" s="80" t="s">
        <v>2071</v>
      </c>
      <c r="AN213" s="80" t="b">
        <v>0</v>
      </c>
      <c r="AO213" s="86" t="s">
        <v>1984</v>
      </c>
      <c r="AP213" s="80" t="s">
        <v>207</v>
      </c>
      <c r="AQ213" s="80">
        <v>0</v>
      </c>
      <c r="AR213" s="80">
        <v>0</v>
      </c>
      <c r="AS213" s="80"/>
      <c r="AT213" s="80"/>
      <c r="AU213" s="80"/>
      <c r="AV213" s="80"/>
      <c r="AW213" s="80"/>
      <c r="AX213" s="80"/>
      <c r="AY213" s="80"/>
      <c r="AZ213" s="80"/>
      <c r="BA213">
        <v>1</v>
      </c>
      <c r="BB213" s="79" t="str">
        <f>REPLACE(INDEX(GroupVertices[Group],MATCH(Edges[[#This Row],[Vertex 1]],GroupVertices[Vertex],0)),1,1,"")</f>
        <v>6</v>
      </c>
      <c r="BC213" s="79" t="str">
        <f>REPLACE(INDEX(GroupVertices[Group],MATCH(Edges[[#This Row],[Vertex 2]],GroupVertices[Vertex],0)),1,1,"")</f>
        <v>6</v>
      </c>
      <c r="BD213" s="48">
        <v>0</v>
      </c>
      <c r="BE213" s="49">
        <v>0</v>
      </c>
      <c r="BF213" s="48">
        <v>0</v>
      </c>
      <c r="BG213" s="49">
        <v>0</v>
      </c>
      <c r="BH213" s="48">
        <v>0</v>
      </c>
      <c r="BI213" s="49">
        <v>0</v>
      </c>
      <c r="BJ213" s="48">
        <v>29</v>
      </c>
      <c r="BK213" s="49">
        <v>100</v>
      </c>
      <c r="BL213" s="48">
        <v>29</v>
      </c>
    </row>
    <row r="214" spans="1:64" ht="15">
      <c r="A214" s="65" t="s">
        <v>315</v>
      </c>
      <c r="B214" s="83" t="s">
        <v>1167</v>
      </c>
      <c r="C214" s="66" t="s">
        <v>3439</v>
      </c>
      <c r="D214" s="67">
        <v>3</v>
      </c>
      <c r="E214" s="68" t="s">
        <v>132</v>
      </c>
      <c r="F214" s="69">
        <v>32</v>
      </c>
      <c r="G214" s="66"/>
      <c r="H214" s="70"/>
      <c r="I214" s="71"/>
      <c r="J214" s="71"/>
      <c r="K214" s="34" t="s">
        <v>65</v>
      </c>
      <c r="L214" s="78">
        <v>214</v>
      </c>
      <c r="M214" s="78"/>
      <c r="N214" s="73" t="s">
        <v>273</v>
      </c>
      <c r="O214" s="80" t="s">
        <v>461</v>
      </c>
      <c r="P214" s="82">
        <v>43498.746412037035</v>
      </c>
      <c r="Q214" s="80" t="s">
        <v>679</v>
      </c>
      <c r="R214" s="83" t="s">
        <v>817</v>
      </c>
      <c r="S214" s="80" t="s">
        <v>850</v>
      </c>
      <c r="T214" s="80" t="s">
        <v>915</v>
      </c>
      <c r="U214" s="83" t="s">
        <v>1167</v>
      </c>
      <c r="V214" s="83" t="s">
        <v>1167</v>
      </c>
      <c r="W214" s="82">
        <v>43498.746412037035</v>
      </c>
      <c r="X214" s="83" t="s">
        <v>1565</v>
      </c>
      <c r="Y214" s="80"/>
      <c r="Z214" s="80"/>
      <c r="AA214" s="86" t="s">
        <v>1921</v>
      </c>
      <c r="AB214" s="80"/>
      <c r="AC214" s="80" t="b">
        <v>0</v>
      </c>
      <c r="AD214" s="80">
        <v>3</v>
      </c>
      <c r="AE214" s="86" t="s">
        <v>2052</v>
      </c>
      <c r="AF214" s="80" t="b">
        <v>0</v>
      </c>
      <c r="AG214" s="80" t="s">
        <v>2064</v>
      </c>
      <c r="AH214" s="80"/>
      <c r="AI214" s="86" t="s">
        <v>2052</v>
      </c>
      <c r="AJ214" s="80" t="b">
        <v>0</v>
      </c>
      <c r="AK214" s="80">
        <v>0</v>
      </c>
      <c r="AL214" s="86" t="s">
        <v>2052</v>
      </c>
      <c r="AM214" s="80" t="s">
        <v>2071</v>
      </c>
      <c r="AN214" s="80" t="b">
        <v>0</v>
      </c>
      <c r="AO214" s="86" t="s">
        <v>1921</v>
      </c>
      <c r="AP214" s="80" t="s">
        <v>207</v>
      </c>
      <c r="AQ214" s="80">
        <v>0</v>
      </c>
      <c r="AR214" s="80">
        <v>0</v>
      </c>
      <c r="AS214" s="80"/>
      <c r="AT214" s="80"/>
      <c r="AU214" s="80"/>
      <c r="AV214" s="80"/>
      <c r="AW214" s="80"/>
      <c r="AX214" s="80"/>
      <c r="AY214" s="80"/>
      <c r="AZ214" s="80"/>
      <c r="BA214">
        <v>1</v>
      </c>
      <c r="BB214" s="79" t="str">
        <f>REPLACE(INDEX(GroupVertices[Group],MATCH(Edges[[#This Row],[Vertex 1]],GroupVertices[Vertex],0)),1,1,"")</f>
        <v>3</v>
      </c>
      <c r="BC214" s="79" t="str">
        <f>REPLACE(INDEX(GroupVertices[Group],MATCH(Edges[[#This Row],[Vertex 2]],GroupVertices[Vertex],0)),1,1,"")</f>
        <v>3</v>
      </c>
      <c r="BD214" s="48">
        <v>0</v>
      </c>
      <c r="BE214" s="49">
        <v>0</v>
      </c>
      <c r="BF214" s="48">
        <v>0</v>
      </c>
      <c r="BG214" s="49">
        <v>0</v>
      </c>
      <c r="BH214" s="48">
        <v>0</v>
      </c>
      <c r="BI214" s="49">
        <v>0</v>
      </c>
      <c r="BJ214" s="48">
        <v>37</v>
      </c>
      <c r="BK214" s="49">
        <v>100</v>
      </c>
      <c r="BL214" s="48">
        <v>37</v>
      </c>
    </row>
    <row r="215" spans="1:64" ht="15">
      <c r="A215" s="65" t="s">
        <v>301</v>
      </c>
      <c r="B215" s="83" t="s">
        <v>1115</v>
      </c>
      <c r="C215" s="66" t="s">
        <v>3439</v>
      </c>
      <c r="D215" s="67">
        <v>3</v>
      </c>
      <c r="E215" s="68" t="s">
        <v>132</v>
      </c>
      <c r="F215" s="69">
        <v>32</v>
      </c>
      <c r="G215" s="66"/>
      <c r="H215" s="70"/>
      <c r="I215" s="71"/>
      <c r="J215" s="71"/>
      <c r="K215" s="34" t="s">
        <v>65</v>
      </c>
      <c r="L215" s="78">
        <v>215</v>
      </c>
      <c r="M215" s="78"/>
      <c r="N215" s="73" t="s">
        <v>374</v>
      </c>
      <c r="O215" s="80" t="s">
        <v>461</v>
      </c>
      <c r="P215" s="82">
        <v>43498.94934027778</v>
      </c>
      <c r="Q215" s="80" t="s">
        <v>625</v>
      </c>
      <c r="R215" s="80"/>
      <c r="S215" s="80"/>
      <c r="T215" s="80" t="s">
        <v>948</v>
      </c>
      <c r="U215" s="83" t="s">
        <v>1115</v>
      </c>
      <c r="V215" s="83" t="s">
        <v>1115</v>
      </c>
      <c r="W215" s="82">
        <v>43498.94934027778</v>
      </c>
      <c r="X215" s="83" t="s">
        <v>1511</v>
      </c>
      <c r="Y215" s="80"/>
      <c r="Z215" s="80"/>
      <c r="AA215" s="86" t="s">
        <v>1867</v>
      </c>
      <c r="AB215" s="80"/>
      <c r="AC215" s="80" t="b">
        <v>0</v>
      </c>
      <c r="AD215" s="80">
        <v>2</v>
      </c>
      <c r="AE215" s="86" t="s">
        <v>2052</v>
      </c>
      <c r="AF215" s="80" t="b">
        <v>0</v>
      </c>
      <c r="AG215" s="80" t="s">
        <v>2064</v>
      </c>
      <c r="AH215" s="80"/>
      <c r="AI215" s="86" t="s">
        <v>2052</v>
      </c>
      <c r="AJ215" s="80" t="b">
        <v>0</v>
      </c>
      <c r="AK215" s="80">
        <v>0</v>
      </c>
      <c r="AL215" s="86" t="s">
        <v>2052</v>
      </c>
      <c r="AM215" s="80" t="s">
        <v>2071</v>
      </c>
      <c r="AN215" s="80" t="b">
        <v>0</v>
      </c>
      <c r="AO215" s="86" t="s">
        <v>1867</v>
      </c>
      <c r="AP215" s="80" t="s">
        <v>207</v>
      </c>
      <c r="AQ215" s="80">
        <v>0</v>
      </c>
      <c r="AR215" s="80">
        <v>0</v>
      </c>
      <c r="AS215" s="80"/>
      <c r="AT215" s="80"/>
      <c r="AU215" s="80"/>
      <c r="AV215" s="80"/>
      <c r="AW215" s="80"/>
      <c r="AX215" s="80"/>
      <c r="AY215" s="80"/>
      <c r="AZ215" s="80"/>
      <c r="BA215">
        <v>1</v>
      </c>
      <c r="BB215" s="79" t="str">
        <f>REPLACE(INDEX(GroupVertices[Group],MATCH(Edges[[#This Row],[Vertex 1]],GroupVertices[Vertex],0)),1,1,"")</f>
        <v>11</v>
      </c>
      <c r="BC215" s="79" t="str">
        <f>REPLACE(INDEX(GroupVertices[Group],MATCH(Edges[[#This Row],[Vertex 2]],GroupVertices[Vertex],0)),1,1,"")</f>
        <v>11</v>
      </c>
      <c r="BD215" s="48">
        <v>0</v>
      </c>
      <c r="BE215" s="49">
        <v>0</v>
      </c>
      <c r="BF215" s="48">
        <v>0</v>
      </c>
      <c r="BG215" s="49">
        <v>0</v>
      </c>
      <c r="BH215" s="48">
        <v>0</v>
      </c>
      <c r="BI215" s="49">
        <v>0</v>
      </c>
      <c r="BJ215" s="48">
        <v>30</v>
      </c>
      <c r="BK215" s="49">
        <v>100</v>
      </c>
      <c r="BL215" s="48">
        <v>30</v>
      </c>
    </row>
    <row r="216" spans="1:64" ht="15">
      <c r="A216" s="65" t="s">
        <v>302</v>
      </c>
      <c r="B216" s="80" t="s">
        <v>1138</v>
      </c>
      <c r="C216" s="66" t="s">
        <v>3439</v>
      </c>
      <c r="D216" s="67">
        <v>3</v>
      </c>
      <c r="E216" s="68" t="s">
        <v>132</v>
      </c>
      <c r="F216" s="69">
        <v>32</v>
      </c>
      <c r="G216" s="66"/>
      <c r="H216" s="70"/>
      <c r="I216" s="71"/>
      <c r="J216" s="71"/>
      <c r="K216" s="34" t="s">
        <v>65</v>
      </c>
      <c r="L216" s="78">
        <v>216</v>
      </c>
      <c r="M216" s="78"/>
      <c r="N216" s="73" t="s">
        <v>273</v>
      </c>
      <c r="O216" s="80" t="s">
        <v>461</v>
      </c>
      <c r="P216" s="82">
        <v>43498.95596064815</v>
      </c>
      <c r="Q216" s="80" t="s">
        <v>648</v>
      </c>
      <c r="R216" s="83" t="s">
        <v>817</v>
      </c>
      <c r="S216" s="80" t="s">
        <v>850</v>
      </c>
      <c r="T216" s="80" t="s">
        <v>893</v>
      </c>
      <c r="U216" s="80" t="s">
        <v>1138</v>
      </c>
      <c r="V216" s="80" t="s">
        <v>1138</v>
      </c>
      <c r="W216" s="82">
        <v>43498.95596064815</v>
      </c>
      <c r="X216" s="83" t="s">
        <v>1534</v>
      </c>
      <c r="Y216" s="80"/>
      <c r="Z216" s="80"/>
      <c r="AA216" s="86" t="s">
        <v>1890</v>
      </c>
      <c r="AB216" s="80"/>
      <c r="AC216" s="80" t="b">
        <v>0</v>
      </c>
      <c r="AD216" s="80">
        <v>2</v>
      </c>
      <c r="AE216" s="86" t="s">
        <v>2052</v>
      </c>
      <c r="AF216" s="80" t="b">
        <v>0</v>
      </c>
      <c r="AG216" s="80" t="s">
        <v>2064</v>
      </c>
      <c r="AH216" s="80"/>
      <c r="AI216" s="86" t="s">
        <v>2052</v>
      </c>
      <c r="AJ216" s="80" t="b">
        <v>0</v>
      </c>
      <c r="AK216" s="80">
        <v>0</v>
      </c>
      <c r="AL216" s="86" t="s">
        <v>2052</v>
      </c>
      <c r="AM216" s="80" t="s">
        <v>2071</v>
      </c>
      <c r="AN216" s="80" t="b">
        <v>0</v>
      </c>
      <c r="AO216" s="86" t="s">
        <v>1890</v>
      </c>
      <c r="AP216" s="80" t="s">
        <v>207</v>
      </c>
      <c r="AQ216" s="80">
        <v>0</v>
      </c>
      <c r="AR216" s="80">
        <v>0</v>
      </c>
      <c r="AS216" s="80"/>
      <c r="AT216" s="80"/>
      <c r="AU216" s="80"/>
      <c r="AV216" s="80"/>
      <c r="AW216" s="80"/>
      <c r="AX216" s="80"/>
      <c r="AY216" s="80"/>
      <c r="AZ216" s="80"/>
      <c r="BA216">
        <v>1</v>
      </c>
      <c r="BB216" s="79" t="str">
        <f>REPLACE(INDEX(GroupVertices[Group],MATCH(Edges[[#This Row],[Vertex 1]],GroupVertices[Vertex],0)),1,1,"")</f>
        <v>10</v>
      </c>
      <c r="BC216" s="79" t="str">
        <f>REPLACE(INDEX(GroupVertices[Group],MATCH(Edges[[#This Row],[Vertex 2]],GroupVertices[Vertex],0)),1,1,"")</f>
        <v>10</v>
      </c>
      <c r="BD216" s="48">
        <v>0</v>
      </c>
      <c r="BE216" s="49">
        <v>0</v>
      </c>
      <c r="BF216" s="48">
        <v>0</v>
      </c>
      <c r="BG216" s="49">
        <v>0</v>
      </c>
      <c r="BH216" s="48">
        <v>0</v>
      </c>
      <c r="BI216" s="49">
        <v>0</v>
      </c>
      <c r="BJ216" s="48">
        <v>22</v>
      </c>
      <c r="BK216" s="49">
        <v>100</v>
      </c>
      <c r="BL216" s="48">
        <v>22</v>
      </c>
    </row>
    <row r="217" spans="1:64" ht="15">
      <c r="A217" s="65" t="s">
        <v>355</v>
      </c>
      <c r="B217" s="83" t="s">
        <v>1284</v>
      </c>
      <c r="C217" s="66" t="s">
        <v>3439</v>
      </c>
      <c r="D217" s="67">
        <v>3</v>
      </c>
      <c r="E217" s="68" t="s">
        <v>132</v>
      </c>
      <c r="F217" s="69">
        <v>32</v>
      </c>
      <c r="G217" s="66"/>
      <c r="H217" s="70"/>
      <c r="I217" s="71"/>
      <c r="J217" s="71"/>
      <c r="K217" s="34" t="s">
        <v>65</v>
      </c>
      <c r="L217" s="78">
        <v>217</v>
      </c>
      <c r="M217" s="78"/>
      <c r="N217" s="73" t="s">
        <v>273</v>
      </c>
      <c r="O217" s="80" t="s">
        <v>461</v>
      </c>
      <c r="P217" s="82">
        <v>43493.920127314814</v>
      </c>
      <c r="Q217" s="80" t="s">
        <v>797</v>
      </c>
      <c r="R217" s="80"/>
      <c r="S217" s="80"/>
      <c r="T217" s="80" t="s">
        <v>880</v>
      </c>
      <c r="U217" s="83" t="s">
        <v>1284</v>
      </c>
      <c r="V217" s="83" t="s">
        <v>1284</v>
      </c>
      <c r="W217" s="82">
        <v>43493.920127314814</v>
      </c>
      <c r="X217" s="83" t="s">
        <v>1683</v>
      </c>
      <c r="Y217" s="80"/>
      <c r="Z217" s="80"/>
      <c r="AA217" s="86" t="s">
        <v>2039</v>
      </c>
      <c r="AB217" s="80"/>
      <c r="AC217" s="80" t="b">
        <v>0</v>
      </c>
      <c r="AD217" s="80">
        <v>0</v>
      </c>
      <c r="AE217" s="86" t="s">
        <v>2052</v>
      </c>
      <c r="AF217" s="80" t="b">
        <v>0</v>
      </c>
      <c r="AG217" s="80" t="s">
        <v>2064</v>
      </c>
      <c r="AH217" s="80"/>
      <c r="AI217" s="86" t="s">
        <v>2052</v>
      </c>
      <c r="AJ217" s="80" t="b">
        <v>0</v>
      </c>
      <c r="AK217" s="80">
        <v>0</v>
      </c>
      <c r="AL217" s="86" t="s">
        <v>2052</v>
      </c>
      <c r="AM217" s="80" t="s">
        <v>2071</v>
      </c>
      <c r="AN217" s="80" t="b">
        <v>0</v>
      </c>
      <c r="AO217" s="86" t="s">
        <v>2039</v>
      </c>
      <c r="AP217" s="80" t="s">
        <v>207</v>
      </c>
      <c r="AQ217" s="80">
        <v>0</v>
      </c>
      <c r="AR217" s="80">
        <v>0</v>
      </c>
      <c r="AS217" s="80"/>
      <c r="AT217" s="80"/>
      <c r="AU217" s="80"/>
      <c r="AV217" s="80"/>
      <c r="AW217" s="80"/>
      <c r="AX217" s="80"/>
      <c r="AY217" s="80"/>
      <c r="AZ217" s="80"/>
      <c r="BA217">
        <v>1</v>
      </c>
      <c r="BB217" s="79" t="str">
        <f>REPLACE(INDEX(GroupVertices[Group],MATCH(Edges[[#This Row],[Vertex 1]],GroupVertices[Vertex],0)),1,1,"")</f>
        <v>5</v>
      </c>
      <c r="BC217" s="79" t="str">
        <f>REPLACE(INDEX(GroupVertices[Group],MATCH(Edges[[#This Row],[Vertex 2]],GroupVertices[Vertex],0)),1,1,"")</f>
        <v>5</v>
      </c>
      <c r="BD217" s="48">
        <v>0</v>
      </c>
      <c r="BE217" s="49">
        <v>0</v>
      </c>
      <c r="BF217" s="48">
        <v>0</v>
      </c>
      <c r="BG217" s="49">
        <v>0</v>
      </c>
      <c r="BH217" s="48">
        <v>0</v>
      </c>
      <c r="BI217" s="49">
        <v>0</v>
      </c>
      <c r="BJ217" s="48">
        <v>29</v>
      </c>
      <c r="BK217" s="49">
        <v>100</v>
      </c>
      <c r="BL217" s="48">
        <v>29</v>
      </c>
    </row>
    <row r="218" spans="1:64" ht="15">
      <c r="A218" s="65" t="s">
        <v>344</v>
      </c>
      <c r="B218" s="83" t="s">
        <v>1054</v>
      </c>
      <c r="C218" s="66" t="s">
        <v>3439</v>
      </c>
      <c r="D218" s="67">
        <v>3</v>
      </c>
      <c r="E218" s="68" t="s">
        <v>132</v>
      </c>
      <c r="F218" s="69">
        <v>32</v>
      </c>
      <c r="G218" s="66"/>
      <c r="H218" s="70"/>
      <c r="I218" s="71"/>
      <c r="J218" s="71"/>
      <c r="K218" s="34" t="s">
        <v>65</v>
      </c>
      <c r="L218" s="78">
        <v>218</v>
      </c>
      <c r="M218" s="78"/>
      <c r="N218" s="73" t="s">
        <v>412</v>
      </c>
      <c r="O218" s="80" t="s">
        <v>461</v>
      </c>
      <c r="P218" s="82">
        <v>43498.972719907404</v>
      </c>
      <c r="Q218" s="80" t="s">
        <v>561</v>
      </c>
      <c r="R218" s="80"/>
      <c r="S218" s="80"/>
      <c r="T218" s="80" t="s">
        <v>927</v>
      </c>
      <c r="U218" s="83" t="s">
        <v>1054</v>
      </c>
      <c r="V218" s="83" t="s">
        <v>1054</v>
      </c>
      <c r="W218" s="82">
        <v>43498.972719907404</v>
      </c>
      <c r="X218" s="83" t="s">
        <v>1442</v>
      </c>
      <c r="Y218" s="80"/>
      <c r="Z218" s="80"/>
      <c r="AA218" s="86" t="s">
        <v>1797</v>
      </c>
      <c r="AB218" s="80"/>
      <c r="AC218" s="80" t="b">
        <v>0</v>
      </c>
      <c r="AD218" s="80">
        <v>3</v>
      </c>
      <c r="AE218" s="86" t="s">
        <v>2052</v>
      </c>
      <c r="AF218" s="80" t="b">
        <v>0</v>
      </c>
      <c r="AG218" s="80" t="s">
        <v>2064</v>
      </c>
      <c r="AH218" s="80"/>
      <c r="AI218" s="86" t="s">
        <v>2052</v>
      </c>
      <c r="AJ218" s="80" t="b">
        <v>0</v>
      </c>
      <c r="AK218" s="80">
        <v>3</v>
      </c>
      <c r="AL218" s="86" t="s">
        <v>2052</v>
      </c>
      <c r="AM218" s="80" t="s">
        <v>2071</v>
      </c>
      <c r="AN218" s="80" t="b">
        <v>0</v>
      </c>
      <c r="AO218" s="86" t="s">
        <v>1797</v>
      </c>
      <c r="AP218" s="80" t="s">
        <v>207</v>
      </c>
      <c r="AQ218" s="80">
        <v>0</v>
      </c>
      <c r="AR218" s="80">
        <v>0</v>
      </c>
      <c r="AS218" s="80"/>
      <c r="AT218" s="80"/>
      <c r="AU218" s="80"/>
      <c r="AV218" s="80"/>
      <c r="AW218" s="80"/>
      <c r="AX218" s="80"/>
      <c r="AY218" s="80"/>
      <c r="AZ218" s="80"/>
      <c r="BA218">
        <v>1</v>
      </c>
      <c r="BB218" s="79" t="str">
        <f>REPLACE(INDEX(GroupVertices[Group],MATCH(Edges[[#This Row],[Vertex 1]],GroupVertices[Vertex],0)),1,1,"")</f>
        <v>7</v>
      </c>
      <c r="BC218" s="79" t="str">
        <f>REPLACE(INDEX(GroupVertices[Group],MATCH(Edges[[#This Row],[Vertex 2]],GroupVertices[Vertex],0)),1,1,"")</f>
        <v>7</v>
      </c>
      <c r="BD218" s="48">
        <v>0</v>
      </c>
      <c r="BE218" s="49">
        <v>0</v>
      </c>
      <c r="BF218" s="48">
        <v>0</v>
      </c>
      <c r="BG218" s="49">
        <v>0</v>
      </c>
      <c r="BH218" s="48">
        <v>0</v>
      </c>
      <c r="BI218" s="49">
        <v>0</v>
      </c>
      <c r="BJ218" s="48">
        <v>25</v>
      </c>
      <c r="BK218" s="49">
        <v>100</v>
      </c>
      <c r="BL218" s="48">
        <v>25</v>
      </c>
    </row>
    <row r="219" spans="1:64" ht="15">
      <c r="A219" s="65" t="s">
        <v>302</v>
      </c>
      <c r="B219" s="83" t="s">
        <v>1135</v>
      </c>
      <c r="C219" s="66" t="s">
        <v>3439</v>
      </c>
      <c r="D219" s="67">
        <v>3</v>
      </c>
      <c r="E219" s="68" t="s">
        <v>132</v>
      </c>
      <c r="F219" s="69">
        <v>32</v>
      </c>
      <c r="G219" s="66"/>
      <c r="H219" s="70"/>
      <c r="I219" s="71"/>
      <c r="J219" s="71"/>
      <c r="K219" s="34" t="s">
        <v>65</v>
      </c>
      <c r="L219" s="78">
        <v>219</v>
      </c>
      <c r="M219" s="78"/>
      <c r="N219" s="73" t="s">
        <v>374</v>
      </c>
      <c r="O219" s="80" t="s">
        <v>461</v>
      </c>
      <c r="P219" s="82">
        <v>43493.73811342593</v>
      </c>
      <c r="Q219" s="80" t="s">
        <v>645</v>
      </c>
      <c r="R219" s="80"/>
      <c r="S219" s="80"/>
      <c r="T219" s="80" t="s">
        <v>923</v>
      </c>
      <c r="U219" s="83" t="s">
        <v>1135</v>
      </c>
      <c r="V219" s="83" t="s">
        <v>1135</v>
      </c>
      <c r="W219" s="82">
        <v>43493.73811342593</v>
      </c>
      <c r="X219" s="83" t="s">
        <v>1531</v>
      </c>
      <c r="Y219" s="80"/>
      <c r="Z219" s="80"/>
      <c r="AA219" s="86" t="s">
        <v>1887</v>
      </c>
      <c r="AB219" s="80"/>
      <c r="AC219" s="80" t="b">
        <v>0</v>
      </c>
      <c r="AD219" s="80">
        <v>1</v>
      </c>
      <c r="AE219" s="86" t="s">
        <v>2052</v>
      </c>
      <c r="AF219" s="80" t="b">
        <v>0</v>
      </c>
      <c r="AG219" s="80" t="s">
        <v>2064</v>
      </c>
      <c r="AH219" s="80"/>
      <c r="AI219" s="86" t="s">
        <v>2052</v>
      </c>
      <c r="AJ219" s="80" t="b">
        <v>0</v>
      </c>
      <c r="AK219" s="80">
        <v>0</v>
      </c>
      <c r="AL219" s="86" t="s">
        <v>2052</v>
      </c>
      <c r="AM219" s="80" t="s">
        <v>2071</v>
      </c>
      <c r="AN219" s="80" t="b">
        <v>0</v>
      </c>
      <c r="AO219" s="86" t="s">
        <v>1887</v>
      </c>
      <c r="AP219" s="80" t="s">
        <v>207</v>
      </c>
      <c r="AQ219" s="80">
        <v>0</v>
      </c>
      <c r="AR219" s="80">
        <v>0</v>
      </c>
      <c r="AS219" s="80"/>
      <c r="AT219" s="80"/>
      <c r="AU219" s="80"/>
      <c r="AV219" s="80"/>
      <c r="AW219" s="80"/>
      <c r="AX219" s="80"/>
      <c r="AY219" s="80"/>
      <c r="AZ219" s="80"/>
      <c r="BA219">
        <v>1</v>
      </c>
      <c r="BB219" s="79" t="str">
        <f>REPLACE(INDEX(GroupVertices[Group],MATCH(Edges[[#This Row],[Vertex 1]],GroupVertices[Vertex],0)),1,1,"")</f>
        <v>10</v>
      </c>
      <c r="BC219" s="79" t="str">
        <f>REPLACE(INDEX(GroupVertices[Group],MATCH(Edges[[#This Row],[Vertex 2]],GroupVertices[Vertex],0)),1,1,"")</f>
        <v>10</v>
      </c>
      <c r="BD219" s="48">
        <v>0</v>
      </c>
      <c r="BE219" s="49">
        <v>0</v>
      </c>
      <c r="BF219" s="48">
        <v>0</v>
      </c>
      <c r="BG219" s="49">
        <v>0</v>
      </c>
      <c r="BH219" s="48">
        <v>0</v>
      </c>
      <c r="BI219" s="49">
        <v>0</v>
      </c>
      <c r="BJ219" s="48">
        <v>28</v>
      </c>
      <c r="BK219" s="49">
        <v>100</v>
      </c>
      <c r="BL219" s="48">
        <v>28</v>
      </c>
    </row>
    <row r="220" spans="1:64" ht="15">
      <c r="A220" s="65" t="s">
        <v>284</v>
      </c>
      <c r="B220" s="83" t="s">
        <v>1038</v>
      </c>
      <c r="C220" s="66" t="s">
        <v>3439</v>
      </c>
      <c r="D220" s="67">
        <v>3</v>
      </c>
      <c r="E220" s="68" t="s">
        <v>132</v>
      </c>
      <c r="F220" s="69">
        <v>32</v>
      </c>
      <c r="G220" s="66"/>
      <c r="H220" s="70"/>
      <c r="I220" s="71"/>
      <c r="J220" s="71"/>
      <c r="K220" s="34" t="s">
        <v>65</v>
      </c>
      <c r="L220" s="78">
        <v>220</v>
      </c>
      <c r="M220" s="78"/>
      <c r="N220" s="73" t="s">
        <v>451</v>
      </c>
      <c r="O220" s="80" t="s">
        <v>461</v>
      </c>
      <c r="P220" s="82">
        <v>43498.81607638889</v>
      </c>
      <c r="Q220" s="80" t="s">
        <v>545</v>
      </c>
      <c r="R220" s="83" t="s">
        <v>832</v>
      </c>
      <c r="S220" s="80" t="s">
        <v>850</v>
      </c>
      <c r="T220" s="80" t="s">
        <v>909</v>
      </c>
      <c r="U220" s="83" t="s">
        <v>1038</v>
      </c>
      <c r="V220" s="83" t="s">
        <v>1038</v>
      </c>
      <c r="W220" s="82">
        <v>43498.81607638889</v>
      </c>
      <c r="X220" s="83" t="s">
        <v>1426</v>
      </c>
      <c r="Y220" s="80"/>
      <c r="Z220" s="80"/>
      <c r="AA220" s="86" t="s">
        <v>1778</v>
      </c>
      <c r="AB220" s="86" t="s">
        <v>1779</v>
      </c>
      <c r="AC220" s="80" t="b">
        <v>0</v>
      </c>
      <c r="AD220" s="80">
        <v>6</v>
      </c>
      <c r="AE220" s="86" t="s">
        <v>2054</v>
      </c>
      <c r="AF220" s="80" t="b">
        <v>0</v>
      </c>
      <c r="AG220" s="80" t="s">
        <v>2064</v>
      </c>
      <c r="AH220" s="80"/>
      <c r="AI220" s="86" t="s">
        <v>2052</v>
      </c>
      <c r="AJ220" s="80" t="b">
        <v>0</v>
      </c>
      <c r="AK220" s="80">
        <v>6</v>
      </c>
      <c r="AL220" s="86" t="s">
        <v>2052</v>
      </c>
      <c r="AM220" s="80" t="s">
        <v>2074</v>
      </c>
      <c r="AN220" s="80" t="b">
        <v>0</v>
      </c>
      <c r="AO220" s="86" t="s">
        <v>1779</v>
      </c>
      <c r="AP220" s="80" t="s">
        <v>207</v>
      </c>
      <c r="AQ220" s="80">
        <v>0</v>
      </c>
      <c r="AR220" s="80">
        <v>0</v>
      </c>
      <c r="AS220" s="80"/>
      <c r="AT220" s="80"/>
      <c r="AU220" s="80"/>
      <c r="AV220" s="80"/>
      <c r="AW220" s="80"/>
      <c r="AX220" s="80"/>
      <c r="AY220" s="80"/>
      <c r="AZ220" s="80"/>
      <c r="BA220">
        <v>1</v>
      </c>
      <c r="BB220" s="79" t="str">
        <f>REPLACE(INDEX(GroupVertices[Group],MATCH(Edges[[#This Row],[Vertex 1]],GroupVertices[Vertex],0)),1,1,"")</f>
        <v>26</v>
      </c>
      <c r="BC220" s="79" t="str">
        <f>REPLACE(INDEX(GroupVertices[Group],MATCH(Edges[[#This Row],[Vertex 2]],GroupVertices[Vertex],0)),1,1,"")</f>
        <v>26</v>
      </c>
      <c r="BD220" s="48">
        <v>1</v>
      </c>
      <c r="BE220" s="49">
        <v>2.6315789473684212</v>
      </c>
      <c r="BF220" s="48">
        <v>0</v>
      </c>
      <c r="BG220" s="49">
        <v>0</v>
      </c>
      <c r="BH220" s="48">
        <v>0</v>
      </c>
      <c r="BI220" s="49">
        <v>0</v>
      </c>
      <c r="BJ220" s="48">
        <v>37</v>
      </c>
      <c r="BK220" s="49">
        <v>97.36842105263158</v>
      </c>
      <c r="BL220" s="48">
        <v>38</v>
      </c>
    </row>
    <row r="221" spans="1:64" ht="15">
      <c r="A221" s="65" t="s">
        <v>315</v>
      </c>
      <c r="B221" s="83" t="s">
        <v>1168</v>
      </c>
      <c r="C221" s="66" t="s">
        <v>3439</v>
      </c>
      <c r="D221" s="67">
        <v>3</v>
      </c>
      <c r="E221" s="68" t="s">
        <v>132</v>
      </c>
      <c r="F221" s="69">
        <v>32</v>
      </c>
      <c r="G221" s="66"/>
      <c r="H221" s="70"/>
      <c r="I221" s="71"/>
      <c r="J221" s="71"/>
      <c r="K221" s="34" t="s">
        <v>65</v>
      </c>
      <c r="L221" s="78">
        <v>221</v>
      </c>
      <c r="M221" s="78"/>
      <c r="N221" s="73" t="s">
        <v>374</v>
      </c>
      <c r="O221" s="80" t="s">
        <v>461</v>
      </c>
      <c r="P221" s="82">
        <v>43498.900358796294</v>
      </c>
      <c r="Q221" s="80" t="s">
        <v>680</v>
      </c>
      <c r="R221" s="80"/>
      <c r="S221" s="80"/>
      <c r="T221" s="80" t="s">
        <v>948</v>
      </c>
      <c r="U221" s="83" t="s">
        <v>1168</v>
      </c>
      <c r="V221" s="83" t="s">
        <v>1168</v>
      </c>
      <c r="W221" s="82">
        <v>43498.900358796294</v>
      </c>
      <c r="X221" s="83" t="s">
        <v>1566</v>
      </c>
      <c r="Y221" s="80"/>
      <c r="Z221" s="80"/>
      <c r="AA221" s="86" t="s">
        <v>1922</v>
      </c>
      <c r="AB221" s="80"/>
      <c r="AC221" s="80" t="b">
        <v>0</v>
      </c>
      <c r="AD221" s="80">
        <v>4</v>
      </c>
      <c r="AE221" s="86" t="s">
        <v>2052</v>
      </c>
      <c r="AF221" s="80" t="b">
        <v>0</v>
      </c>
      <c r="AG221" s="80" t="s">
        <v>2064</v>
      </c>
      <c r="AH221" s="80"/>
      <c r="AI221" s="86" t="s">
        <v>2052</v>
      </c>
      <c r="AJ221" s="80" t="b">
        <v>0</v>
      </c>
      <c r="AK221" s="80">
        <v>0</v>
      </c>
      <c r="AL221" s="86" t="s">
        <v>2052</v>
      </c>
      <c r="AM221" s="80" t="s">
        <v>2071</v>
      </c>
      <c r="AN221" s="80" t="b">
        <v>0</v>
      </c>
      <c r="AO221" s="86" t="s">
        <v>1922</v>
      </c>
      <c r="AP221" s="80" t="s">
        <v>207</v>
      </c>
      <c r="AQ221" s="80">
        <v>0</v>
      </c>
      <c r="AR221" s="80">
        <v>0</v>
      </c>
      <c r="AS221" s="80"/>
      <c r="AT221" s="80"/>
      <c r="AU221" s="80"/>
      <c r="AV221" s="80"/>
      <c r="AW221" s="80"/>
      <c r="AX221" s="80"/>
      <c r="AY221" s="80"/>
      <c r="AZ221" s="80"/>
      <c r="BA221">
        <v>1</v>
      </c>
      <c r="BB221" s="79" t="str">
        <f>REPLACE(INDEX(GroupVertices[Group],MATCH(Edges[[#This Row],[Vertex 1]],GroupVertices[Vertex],0)),1,1,"")</f>
        <v>3</v>
      </c>
      <c r="BC221" s="79" t="str">
        <f>REPLACE(INDEX(GroupVertices[Group],MATCH(Edges[[#This Row],[Vertex 2]],GroupVertices[Vertex],0)),1,1,"")</f>
        <v>3</v>
      </c>
      <c r="BD221" s="48">
        <v>0</v>
      </c>
      <c r="BE221" s="49">
        <v>0</v>
      </c>
      <c r="BF221" s="48">
        <v>0</v>
      </c>
      <c r="BG221" s="49">
        <v>0</v>
      </c>
      <c r="BH221" s="48">
        <v>0</v>
      </c>
      <c r="BI221" s="49">
        <v>0</v>
      </c>
      <c r="BJ221" s="48">
        <v>30</v>
      </c>
      <c r="BK221" s="49">
        <v>100</v>
      </c>
      <c r="BL221" s="48">
        <v>30</v>
      </c>
    </row>
    <row r="222" spans="1:64" ht="15">
      <c r="A222" s="65" t="s">
        <v>301</v>
      </c>
      <c r="B222" s="83" t="s">
        <v>1001</v>
      </c>
      <c r="C222" s="66" t="s">
        <v>3439</v>
      </c>
      <c r="D222" s="67">
        <v>3</v>
      </c>
      <c r="E222" s="68" t="s">
        <v>132</v>
      </c>
      <c r="F222" s="69">
        <v>32</v>
      </c>
      <c r="G222" s="66"/>
      <c r="H222" s="70"/>
      <c r="I222" s="71"/>
      <c r="J222" s="71"/>
      <c r="K222" s="34" t="s">
        <v>65</v>
      </c>
      <c r="L222" s="78">
        <v>222</v>
      </c>
      <c r="M222" s="78"/>
      <c r="N222" s="73" t="s">
        <v>422</v>
      </c>
      <c r="O222" s="80" t="s">
        <v>461</v>
      </c>
      <c r="P222" s="82">
        <v>43498.82162037037</v>
      </c>
      <c r="Q222" s="80" t="s">
        <v>506</v>
      </c>
      <c r="R222" s="80"/>
      <c r="S222" s="80"/>
      <c r="T222" s="80" t="s">
        <v>915</v>
      </c>
      <c r="U222" s="83" t="s">
        <v>1001</v>
      </c>
      <c r="V222" s="83" t="s">
        <v>1001</v>
      </c>
      <c r="W222" s="82">
        <v>43498.82162037037</v>
      </c>
      <c r="X222" s="83" t="s">
        <v>1387</v>
      </c>
      <c r="Y222" s="80"/>
      <c r="Z222" s="80"/>
      <c r="AA222" s="86" t="s">
        <v>1737</v>
      </c>
      <c r="AB222" s="80"/>
      <c r="AC222" s="80" t="b">
        <v>0</v>
      </c>
      <c r="AD222" s="80">
        <v>5</v>
      </c>
      <c r="AE222" s="86" t="s">
        <v>2052</v>
      </c>
      <c r="AF222" s="80" t="b">
        <v>0</v>
      </c>
      <c r="AG222" s="80" t="s">
        <v>2064</v>
      </c>
      <c r="AH222" s="80"/>
      <c r="AI222" s="86" t="s">
        <v>2052</v>
      </c>
      <c r="AJ222" s="80" t="b">
        <v>0</v>
      </c>
      <c r="AK222" s="80">
        <v>5</v>
      </c>
      <c r="AL222" s="86" t="s">
        <v>2052</v>
      </c>
      <c r="AM222" s="80" t="s">
        <v>2071</v>
      </c>
      <c r="AN222" s="80" t="b">
        <v>0</v>
      </c>
      <c r="AO222" s="86" t="s">
        <v>1737</v>
      </c>
      <c r="AP222" s="80" t="s">
        <v>207</v>
      </c>
      <c r="AQ222" s="80">
        <v>0</v>
      </c>
      <c r="AR222" s="80">
        <v>0</v>
      </c>
      <c r="AS222" s="80"/>
      <c r="AT222" s="80"/>
      <c r="AU222" s="80"/>
      <c r="AV222" s="80"/>
      <c r="AW222" s="80"/>
      <c r="AX222" s="80"/>
      <c r="AY222" s="80"/>
      <c r="AZ222" s="80"/>
      <c r="BA222">
        <v>1</v>
      </c>
      <c r="BB222" s="79" t="str">
        <f>REPLACE(INDEX(GroupVertices[Group],MATCH(Edges[[#This Row],[Vertex 1]],GroupVertices[Vertex],0)),1,1,"")</f>
        <v>11</v>
      </c>
      <c r="BC222" s="79" t="str">
        <f>REPLACE(INDEX(GroupVertices[Group],MATCH(Edges[[#This Row],[Vertex 2]],GroupVertices[Vertex],0)),1,1,"")</f>
        <v>11</v>
      </c>
      <c r="BD222" s="48">
        <v>0</v>
      </c>
      <c r="BE222" s="49">
        <v>0</v>
      </c>
      <c r="BF222" s="48">
        <v>0</v>
      </c>
      <c r="BG222" s="49">
        <v>0</v>
      </c>
      <c r="BH222" s="48">
        <v>0</v>
      </c>
      <c r="BI222" s="49">
        <v>0</v>
      </c>
      <c r="BJ222" s="48">
        <v>38</v>
      </c>
      <c r="BK222" s="49">
        <v>100</v>
      </c>
      <c r="BL222" s="48">
        <v>38</v>
      </c>
    </row>
    <row r="223" spans="1:64" ht="15">
      <c r="A223" s="65" t="s">
        <v>318</v>
      </c>
      <c r="B223" s="83" t="s">
        <v>1231</v>
      </c>
      <c r="C223" s="66" t="s">
        <v>3439</v>
      </c>
      <c r="D223" s="67">
        <v>3</v>
      </c>
      <c r="E223" s="68" t="s">
        <v>132</v>
      </c>
      <c r="F223" s="69">
        <v>32</v>
      </c>
      <c r="G223" s="66"/>
      <c r="H223" s="70"/>
      <c r="I223" s="71"/>
      <c r="J223" s="71"/>
      <c r="K223" s="34" t="s">
        <v>65</v>
      </c>
      <c r="L223" s="78">
        <v>223</v>
      </c>
      <c r="M223" s="78"/>
      <c r="N223" s="73" t="s">
        <v>273</v>
      </c>
      <c r="O223" s="80" t="s">
        <v>461</v>
      </c>
      <c r="P223" s="82">
        <v>43493.86678240741</v>
      </c>
      <c r="Q223" s="80" t="s">
        <v>743</v>
      </c>
      <c r="R223" s="83" t="s">
        <v>810</v>
      </c>
      <c r="S223" s="80" t="s">
        <v>850</v>
      </c>
      <c r="T223" s="80" t="s">
        <v>949</v>
      </c>
      <c r="U223" s="83" t="s">
        <v>1231</v>
      </c>
      <c r="V223" s="83" t="s">
        <v>1231</v>
      </c>
      <c r="W223" s="82">
        <v>43493.86678240741</v>
      </c>
      <c r="X223" s="83" t="s">
        <v>1629</v>
      </c>
      <c r="Y223" s="80"/>
      <c r="Z223" s="80"/>
      <c r="AA223" s="86" t="s">
        <v>1985</v>
      </c>
      <c r="AB223" s="80"/>
      <c r="AC223" s="80" t="b">
        <v>0</v>
      </c>
      <c r="AD223" s="80">
        <v>2</v>
      </c>
      <c r="AE223" s="86" t="s">
        <v>2052</v>
      </c>
      <c r="AF223" s="80" t="b">
        <v>0</v>
      </c>
      <c r="AG223" s="80" t="s">
        <v>2064</v>
      </c>
      <c r="AH223" s="80"/>
      <c r="AI223" s="86" t="s">
        <v>2052</v>
      </c>
      <c r="AJ223" s="80" t="b">
        <v>0</v>
      </c>
      <c r="AK223" s="80">
        <v>9</v>
      </c>
      <c r="AL223" s="86" t="s">
        <v>2052</v>
      </c>
      <c r="AM223" s="80" t="s">
        <v>2071</v>
      </c>
      <c r="AN223" s="80" t="b">
        <v>0</v>
      </c>
      <c r="AO223" s="86" t="s">
        <v>1985</v>
      </c>
      <c r="AP223" s="80" t="s">
        <v>207</v>
      </c>
      <c r="AQ223" s="80">
        <v>0</v>
      </c>
      <c r="AR223" s="80">
        <v>0</v>
      </c>
      <c r="AS223" s="80"/>
      <c r="AT223" s="80"/>
      <c r="AU223" s="80"/>
      <c r="AV223" s="80"/>
      <c r="AW223" s="80"/>
      <c r="AX223" s="80"/>
      <c r="AY223" s="80"/>
      <c r="AZ223" s="80"/>
      <c r="BA223">
        <v>1</v>
      </c>
      <c r="BB223" s="79" t="str">
        <f>REPLACE(INDEX(GroupVertices[Group],MATCH(Edges[[#This Row],[Vertex 1]],GroupVertices[Vertex],0)),1,1,"")</f>
        <v>6</v>
      </c>
      <c r="BC223" s="79" t="str">
        <f>REPLACE(INDEX(GroupVertices[Group],MATCH(Edges[[#This Row],[Vertex 2]],GroupVertices[Vertex],0)),1,1,"")</f>
        <v>6</v>
      </c>
      <c r="BD223" s="48">
        <v>0</v>
      </c>
      <c r="BE223" s="49">
        <v>0</v>
      </c>
      <c r="BF223" s="48">
        <v>0</v>
      </c>
      <c r="BG223" s="49">
        <v>0</v>
      </c>
      <c r="BH223" s="48">
        <v>0</v>
      </c>
      <c r="BI223" s="49">
        <v>0</v>
      </c>
      <c r="BJ223" s="48">
        <v>26</v>
      </c>
      <c r="BK223" s="49">
        <v>100</v>
      </c>
      <c r="BL223" s="48">
        <v>26</v>
      </c>
    </row>
    <row r="224" spans="1:64" ht="15">
      <c r="A224" s="65" t="s">
        <v>340</v>
      </c>
      <c r="B224" s="83" t="s">
        <v>1200</v>
      </c>
      <c r="C224" s="66" t="s">
        <v>3439</v>
      </c>
      <c r="D224" s="67">
        <v>3</v>
      </c>
      <c r="E224" s="68" t="s">
        <v>132</v>
      </c>
      <c r="F224" s="69">
        <v>32</v>
      </c>
      <c r="G224" s="66"/>
      <c r="H224" s="70"/>
      <c r="I224" s="71"/>
      <c r="J224" s="71"/>
      <c r="K224" s="34" t="s">
        <v>65</v>
      </c>
      <c r="L224" s="78">
        <v>224</v>
      </c>
      <c r="M224" s="78"/>
      <c r="N224" s="73" t="s">
        <v>374</v>
      </c>
      <c r="O224" s="80" t="s">
        <v>461</v>
      </c>
      <c r="P224" s="82">
        <v>43493.8722337963</v>
      </c>
      <c r="Q224" s="80" t="s">
        <v>712</v>
      </c>
      <c r="R224" s="80"/>
      <c r="S224" s="80"/>
      <c r="T224" s="80" t="s">
        <v>923</v>
      </c>
      <c r="U224" s="83" t="s">
        <v>1200</v>
      </c>
      <c r="V224" s="83" t="s">
        <v>1200</v>
      </c>
      <c r="W224" s="82">
        <v>43493.8722337963</v>
      </c>
      <c r="X224" s="83" t="s">
        <v>1598</v>
      </c>
      <c r="Y224" s="80"/>
      <c r="Z224" s="80"/>
      <c r="AA224" s="86" t="s">
        <v>1954</v>
      </c>
      <c r="AB224" s="80"/>
      <c r="AC224" s="80" t="b">
        <v>0</v>
      </c>
      <c r="AD224" s="80">
        <v>4</v>
      </c>
      <c r="AE224" s="86" t="s">
        <v>2052</v>
      </c>
      <c r="AF224" s="80" t="b">
        <v>0</v>
      </c>
      <c r="AG224" s="80" t="s">
        <v>2064</v>
      </c>
      <c r="AH224" s="80"/>
      <c r="AI224" s="86" t="s">
        <v>2052</v>
      </c>
      <c r="AJ224" s="80" t="b">
        <v>0</v>
      </c>
      <c r="AK224" s="80">
        <v>7</v>
      </c>
      <c r="AL224" s="86" t="s">
        <v>2052</v>
      </c>
      <c r="AM224" s="80" t="s">
        <v>2071</v>
      </c>
      <c r="AN224" s="80" t="b">
        <v>0</v>
      </c>
      <c r="AO224" s="86" t="s">
        <v>1954</v>
      </c>
      <c r="AP224" s="80" t="s">
        <v>207</v>
      </c>
      <c r="AQ224" s="80">
        <v>0</v>
      </c>
      <c r="AR224" s="80">
        <v>0</v>
      </c>
      <c r="AS224" s="80"/>
      <c r="AT224" s="80"/>
      <c r="AU224" s="80"/>
      <c r="AV224" s="80"/>
      <c r="AW224" s="80"/>
      <c r="AX224" s="80"/>
      <c r="AY224" s="80"/>
      <c r="AZ224" s="80"/>
      <c r="BA224">
        <v>1</v>
      </c>
      <c r="BB224" s="79" t="str">
        <f>REPLACE(INDEX(GroupVertices[Group],MATCH(Edges[[#This Row],[Vertex 1]],GroupVertices[Vertex],0)),1,1,"")</f>
        <v>12</v>
      </c>
      <c r="BC224" s="79" t="str">
        <f>REPLACE(INDEX(GroupVertices[Group],MATCH(Edges[[#This Row],[Vertex 2]],GroupVertices[Vertex],0)),1,1,"")</f>
        <v>12</v>
      </c>
      <c r="BD224" s="48">
        <v>0</v>
      </c>
      <c r="BE224" s="49">
        <v>0</v>
      </c>
      <c r="BF224" s="48">
        <v>0</v>
      </c>
      <c r="BG224" s="49">
        <v>0</v>
      </c>
      <c r="BH224" s="48">
        <v>0</v>
      </c>
      <c r="BI224" s="49">
        <v>0</v>
      </c>
      <c r="BJ224" s="48">
        <v>30</v>
      </c>
      <c r="BK224" s="49">
        <v>100</v>
      </c>
      <c r="BL224" s="48">
        <v>30</v>
      </c>
    </row>
    <row r="225" spans="1:64" ht="15">
      <c r="A225" s="65" t="s">
        <v>342</v>
      </c>
      <c r="B225" s="83" t="s">
        <v>1123</v>
      </c>
      <c r="C225" s="66" t="s">
        <v>3439</v>
      </c>
      <c r="D225" s="67">
        <v>3</v>
      </c>
      <c r="E225" s="68" t="s">
        <v>132</v>
      </c>
      <c r="F225" s="69">
        <v>32</v>
      </c>
      <c r="G225" s="66"/>
      <c r="H225" s="70"/>
      <c r="I225" s="71"/>
      <c r="J225" s="71"/>
      <c r="K225" s="34" t="s">
        <v>65</v>
      </c>
      <c r="L225" s="78">
        <v>225</v>
      </c>
      <c r="M225" s="78"/>
      <c r="N225" s="73" t="s">
        <v>273</v>
      </c>
      <c r="O225" s="80" t="s">
        <v>461</v>
      </c>
      <c r="P225" s="82">
        <v>43493.89319444444</v>
      </c>
      <c r="Q225" s="80" t="s">
        <v>633</v>
      </c>
      <c r="R225" s="83" t="s">
        <v>846</v>
      </c>
      <c r="S225" s="80" t="s">
        <v>850</v>
      </c>
      <c r="T225" s="80" t="s">
        <v>952</v>
      </c>
      <c r="U225" s="83" t="s">
        <v>1123</v>
      </c>
      <c r="V225" s="83" t="s">
        <v>1123</v>
      </c>
      <c r="W225" s="82">
        <v>43493.89319444444</v>
      </c>
      <c r="X225" s="83" t="s">
        <v>1519</v>
      </c>
      <c r="Y225" s="80"/>
      <c r="Z225" s="80"/>
      <c r="AA225" s="86" t="s">
        <v>1875</v>
      </c>
      <c r="AB225" s="80"/>
      <c r="AC225" s="80" t="b">
        <v>0</v>
      </c>
      <c r="AD225" s="80">
        <v>0</v>
      </c>
      <c r="AE225" s="86" t="s">
        <v>2052</v>
      </c>
      <c r="AF225" s="80" t="b">
        <v>0</v>
      </c>
      <c r="AG225" s="80" t="s">
        <v>2064</v>
      </c>
      <c r="AH225" s="80"/>
      <c r="AI225" s="86" t="s">
        <v>2052</v>
      </c>
      <c r="AJ225" s="80" t="b">
        <v>0</v>
      </c>
      <c r="AK225" s="80">
        <v>0</v>
      </c>
      <c r="AL225" s="86" t="s">
        <v>2052</v>
      </c>
      <c r="AM225" s="80" t="s">
        <v>2071</v>
      </c>
      <c r="AN225" s="80" t="b">
        <v>0</v>
      </c>
      <c r="AO225" s="86" t="s">
        <v>1875</v>
      </c>
      <c r="AP225" s="80" t="s">
        <v>207</v>
      </c>
      <c r="AQ225" s="80">
        <v>0</v>
      </c>
      <c r="AR225" s="80">
        <v>0</v>
      </c>
      <c r="AS225" s="80"/>
      <c r="AT225" s="80"/>
      <c r="AU225" s="80"/>
      <c r="AV225" s="80"/>
      <c r="AW225" s="80"/>
      <c r="AX225" s="80"/>
      <c r="AY225" s="80"/>
      <c r="AZ225" s="80"/>
      <c r="BA225">
        <v>1</v>
      </c>
      <c r="BB225" s="79" t="str">
        <f>REPLACE(INDEX(GroupVertices[Group],MATCH(Edges[[#This Row],[Vertex 1]],GroupVertices[Vertex],0)),1,1,"")</f>
        <v>14</v>
      </c>
      <c r="BC225" s="79" t="str">
        <f>REPLACE(INDEX(GroupVertices[Group],MATCH(Edges[[#This Row],[Vertex 2]],GroupVertices[Vertex],0)),1,1,"")</f>
        <v>14</v>
      </c>
      <c r="BD225" s="48">
        <v>1</v>
      </c>
      <c r="BE225" s="49">
        <v>5.2631578947368425</v>
      </c>
      <c r="BF225" s="48">
        <v>0</v>
      </c>
      <c r="BG225" s="49">
        <v>0</v>
      </c>
      <c r="BH225" s="48">
        <v>0</v>
      </c>
      <c r="BI225" s="49">
        <v>0</v>
      </c>
      <c r="BJ225" s="48">
        <v>18</v>
      </c>
      <c r="BK225" s="49">
        <v>94.73684210526316</v>
      </c>
      <c r="BL225" s="48">
        <v>19</v>
      </c>
    </row>
    <row r="226" spans="1:64" ht="15">
      <c r="A226" s="65" t="s">
        <v>267</v>
      </c>
      <c r="B226" s="83" t="s">
        <v>982</v>
      </c>
      <c r="C226" s="66" t="s">
        <v>3439</v>
      </c>
      <c r="D226" s="67">
        <v>3</v>
      </c>
      <c r="E226" s="68" t="s">
        <v>132</v>
      </c>
      <c r="F226" s="69">
        <v>32</v>
      </c>
      <c r="G226" s="66"/>
      <c r="H226" s="70"/>
      <c r="I226" s="71"/>
      <c r="J226" s="71"/>
      <c r="K226" s="34" t="s">
        <v>65</v>
      </c>
      <c r="L226" s="78">
        <v>226</v>
      </c>
      <c r="M226" s="78"/>
      <c r="N226" s="73" t="s">
        <v>397</v>
      </c>
      <c r="O226" s="80" t="s">
        <v>461</v>
      </c>
      <c r="P226" s="82">
        <v>43499.34204861111</v>
      </c>
      <c r="Q226" s="80" t="s">
        <v>484</v>
      </c>
      <c r="R226" s="80"/>
      <c r="S226" s="80"/>
      <c r="T226" s="80" t="s">
        <v>898</v>
      </c>
      <c r="U226" s="83" t="s">
        <v>982</v>
      </c>
      <c r="V226" s="83" t="s">
        <v>982</v>
      </c>
      <c r="W226" s="82">
        <v>43499.34204861111</v>
      </c>
      <c r="X226" s="83" t="s">
        <v>1365</v>
      </c>
      <c r="Y226" s="80"/>
      <c r="Z226" s="80"/>
      <c r="AA226" s="86" t="s">
        <v>1715</v>
      </c>
      <c r="AB226" s="80"/>
      <c r="AC226" s="80" t="b">
        <v>0</v>
      </c>
      <c r="AD226" s="80">
        <v>5</v>
      </c>
      <c r="AE226" s="86" t="s">
        <v>2052</v>
      </c>
      <c r="AF226" s="80" t="b">
        <v>0</v>
      </c>
      <c r="AG226" s="80" t="s">
        <v>2064</v>
      </c>
      <c r="AH226" s="80"/>
      <c r="AI226" s="86" t="s">
        <v>2052</v>
      </c>
      <c r="AJ226" s="80" t="b">
        <v>0</v>
      </c>
      <c r="AK226" s="80">
        <v>3</v>
      </c>
      <c r="AL226" s="86" t="s">
        <v>2052</v>
      </c>
      <c r="AM226" s="80" t="s">
        <v>2072</v>
      </c>
      <c r="AN226" s="80" t="b">
        <v>0</v>
      </c>
      <c r="AO226" s="86" t="s">
        <v>1715</v>
      </c>
      <c r="AP226" s="80" t="s">
        <v>2082</v>
      </c>
      <c r="AQ226" s="80">
        <v>0</v>
      </c>
      <c r="AR226" s="80">
        <v>0</v>
      </c>
      <c r="AS226" s="80"/>
      <c r="AT226" s="80"/>
      <c r="AU226" s="80"/>
      <c r="AV226" s="80"/>
      <c r="AW226" s="80"/>
      <c r="AX226" s="80"/>
      <c r="AY226" s="80"/>
      <c r="AZ226" s="80"/>
      <c r="BA226">
        <v>1</v>
      </c>
      <c r="BB226" s="79" t="str">
        <f>REPLACE(INDEX(GroupVertices[Group],MATCH(Edges[[#This Row],[Vertex 1]],GroupVertices[Vertex],0)),1,1,"")</f>
        <v>37</v>
      </c>
      <c r="BC226" s="79" t="str">
        <f>REPLACE(INDEX(GroupVertices[Group],MATCH(Edges[[#This Row],[Vertex 2]],GroupVertices[Vertex],0)),1,1,"")</f>
        <v>37</v>
      </c>
      <c r="BD226" s="48">
        <v>0</v>
      </c>
      <c r="BE226" s="49">
        <v>0</v>
      </c>
      <c r="BF226" s="48">
        <v>0</v>
      </c>
      <c r="BG226" s="49">
        <v>0</v>
      </c>
      <c r="BH226" s="48">
        <v>0</v>
      </c>
      <c r="BI226" s="49">
        <v>0</v>
      </c>
      <c r="BJ226" s="48">
        <v>27</v>
      </c>
      <c r="BK226" s="49">
        <v>100</v>
      </c>
      <c r="BL226" s="48">
        <v>27</v>
      </c>
    </row>
    <row r="227" spans="1:64" ht="15">
      <c r="A227" s="65" t="s">
        <v>332</v>
      </c>
      <c r="B227" s="83" t="s">
        <v>1097</v>
      </c>
      <c r="C227" s="66" t="s">
        <v>3439</v>
      </c>
      <c r="D227" s="67">
        <v>3</v>
      </c>
      <c r="E227" s="68" t="s">
        <v>132</v>
      </c>
      <c r="F227" s="69">
        <v>32</v>
      </c>
      <c r="G227" s="66"/>
      <c r="H227" s="70"/>
      <c r="I227" s="71"/>
      <c r="J227" s="71"/>
      <c r="K227" s="34" t="s">
        <v>65</v>
      </c>
      <c r="L227" s="78">
        <v>227</v>
      </c>
      <c r="M227" s="78"/>
      <c r="N227" s="73" t="s">
        <v>273</v>
      </c>
      <c r="O227" s="80" t="s">
        <v>461</v>
      </c>
      <c r="P227" s="82">
        <v>43499.024502314816</v>
      </c>
      <c r="Q227" s="80" t="s">
        <v>607</v>
      </c>
      <c r="R227" s="83" t="s">
        <v>810</v>
      </c>
      <c r="S227" s="80" t="s">
        <v>850</v>
      </c>
      <c r="T227" s="80" t="s">
        <v>949</v>
      </c>
      <c r="U227" s="83" t="s">
        <v>1097</v>
      </c>
      <c r="V227" s="83" t="s">
        <v>1097</v>
      </c>
      <c r="W227" s="82">
        <v>43499.024502314816</v>
      </c>
      <c r="X227" s="83" t="s">
        <v>1493</v>
      </c>
      <c r="Y227" s="80"/>
      <c r="Z227" s="80"/>
      <c r="AA227" s="86" t="s">
        <v>1849</v>
      </c>
      <c r="AB227" s="80"/>
      <c r="AC227" s="80" t="b">
        <v>0</v>
      </c>
      <c r="AD227" s="80">
        <v>0</v>
      </c>
      <c r="AE227" s="86" t="s">
        <v>2052</v>
      </c>
      <c r="AF227" s="80" t="b">
        <v>0</v>
      </c>
      <c r="AG227" s="80" t="s">
        <v>2064</v>
      </c>
      <c r="AH227" s="80"/>
      <c r="AI227" s="86" t="s">
        <v>2052</v>
      </c>
      <c r="AJ227" s="80" t="b">
        <v>0</v>
      </c>
      <c r="AK227" s="80">
        <v>0</v>
      </c>
      <c r="AL227" s="86" t="s">
        <v>2052</v>
      </c>
      <c r="AM227" s="80" t="s">
        <v>2071</v>
      </c>
      <c r="AN227" s="80" t="b">
        <v>0</v>
      </c>
      <c r="AO227" s="86" t="s">
        <v>1849</v>
      </c>
      <c r="AP227" s="80" t="s">
        <v>207</v>
      </c>
      <c r="AQ227" s="80">
        <v>0</v>
      </c>
      <c r="AR227" s="80">
        <v>0</v>
      </c>
      <c r="AS227" s="80"/>
      <c r="AT227" s="80"/>
      <c r="AU227" s="80"/>
      <c r="AV227" s="80"/>
      <c r="AW227" s="80"/>
      <c r="AX227" s="80"/>
      <c r="AY227" s="80"/>
      <c r="AZ227" s="80"/>
      <c r="BA227">
        <v>1</v>
      </c>
      <c r="BB227" s="79" t="str">
        <f>REPLACE(INDEX(GroupVertices[Group],MATCH(Edges[[#This Row],[Vertex 1]],GroupVertices[Vertex],0)),1,1,"")</f>
        <v>1</v>
      </c>
      <c r="BC227" s="79" t="str">
        <f>REPLACE(INDEX(GroupVertices[Group],MATCH(Edges[[#This Row],[Vertex 2]],GroupVertices[Vertex],0)),1,1,"")</f>
        <v>1</v>
      </c>
      <c r="BD227" s="48">
        <v>0</v>
      </c>
      <c r="BE227" s="49">
        <v>0</v>
      </c>
      <c r="BF227" s="48">
        <v>0</v>
      </c>
      <c r="BG227" s="49">
        <v>0</v>
      </c>
      <c r="BH227" s="48">
        <v>0</v>
      </c>
      <c r="BI227" s="49">
        <v>0</v>
      </c>
      <c r="BJ227" s="48">
        <v>26</v>
      </c>
      <c r="BK227" s="49">
        <v>100</v>
      </c>
      <c r="BL227" s="48">
        <v>26</v>
      </c>
    </row>
    <row r="228" spans="1:64" ht="15">
      <c r="A228" s="65" t="s">
        <v>330</v>
      </c>
      <c r="B228" s="83" t="s">
        <v>1183</v>
      </c>
      <c r="C228" s="66" t="s">
        <v>3439</v>
      </c>
      <c r="D228" s="67">
        <v>3</v>
      </c>
      <c r="E228" s="68" t="s">
        <v>132</v>
      </c>
      <c r="F228" s="69">
        <v>32</v>
      </c>
      <c r="G228" s="66"/>
      <c r="H228" s="70"/>
      <c r="I228" s="71"/>
      <c r="J228" s="71"/>
      <c r="K228" s="34" t="s">
        <v>65</v>
      </c>
      <c r="L228" s="78">
        <v>228</v>
      </c>
      <c r="M228" s="78"/>
      <c r="N228" s="73" t="s">
        <v>374</v>
      </c>
      <c r="O228" s="80" t="s">
        <v>461</v>
      </c>
      <c r="P228" s="82">
        <v>43494.085914351854</v>
      </c>
      <c r="Q228" s="80" t="s">
        <v>695</v>
      </c>
      <c r="R228" s="80"/>
      <c r="S228" s="80"/>
      <c r="T228" s="80" t="s">
        <v>948</v>
      </c>
      <c r="U228" s="83" t="s">
        <v>1183</v>
      </c>
      <c r="V228" s="83" t="s">
        <v>1183</v>
      </c>
      <c r="W228" s="82">
        <v>43494.085914351854</v>
      </c>
      <c r="X228" s="83" t="s">
        <v>1581</v>
      </c>
      <c r="Y228" s="80"/>
      <c r="Z228" s="80"/>
      <c r="AA228" s="86" t="s">
        <v>1937</v>
      </c>
      <c r="AB228" s="80"/>
      <c r="AC228" s="80" t="b">
        <v>0</v>
      </c>
      <c r="AD228" s="80">
        <v>7</v>
      </c>
      <c r="AE228" s="86" t="s">
        <v>2052</v>
      </c>
      <c r="AF228" s="80" t="b">
        <v>0</v>
      </c>
      <c r="AG228" s="80" t="s">
        <v>2064</v>
      </c>
      <c r="AH228" s="80"/>
      <c r="AI228" s="86" t="s">
        <v>2052</v>
      </c>
      <c r="AJ228" s="80" t="b">
        <v>0</v>
      </c>
      <c r="AK228" s="80">
        <v>2</v>
      </c>
      <c r="AL228" s="86" t="s">
        <v>2052</v>
      </c>
      <c r="AM228" s="80" t="s">
        <v>2071</v>
      </c>
      <c r="AN228" s="80" t="b">
        <v>0</v>
      </c>
      <c r="AO228" s="86" t="s">
        <v>1937</v>
      </c>
      <c r="AP228" s="80" t="s">
        <v>207</v>
      </c>
      <c r="AQ228" s="80">
        <v>0</v>
      </c>
      <c r="AR228" s="80">
        <v>0</v>
      </c>
      <c r="AS228" s="80"/>
      <c r="AT228" s="80"/>
      <c r="AU228" s="80"/>
      <c r="AV228" s="80"/>
      <c r="AW228" s="80"/>
      <c r="AX228" s="80"/>
      <c r="AY228" s="80"/>
      <c r="AZ228" s="80"/>
      <c r="BA228">
        <v>1</v>
      </c>
      <c r="BB228" s="79" t="str">
        <f>REPLACE(INDEX(GroupVertices[Group],MATCH(Edges[[#This Row],[Vertex 1]],GroupVertices[Vertex],0)),1,1,"")</f>
        <v>2</v>
      </c>
      <c r="BC228" s="79" t="str">
        <f>REPLACE(INDEX(GroupVertices[Group],MATCH(Edges[[#This Row],[Vertex 2]],GroupVertices[Vertex],0)),1,1,"")</f>
        <v>2</v>
      </c>
      <c r="BD228" s="48">
        <v>0</v>
      </c>
      <c r="BE228" s="49">
        <v>0</v>
      </c>
      <c r="BF228" s="48">
        <v>0</v>
      </c>
      <c r="BG228" s="49">
        <v>0</v>
      </c>
      <c r="BH228" s="48">
        <v>0</v>
      </c>
      <c r="BI228" s="49">
        <v>0</v>
      </c>
      <c r="BJ228" s="48">
        <v>30</v>
      </c>
      <c r="BK228" s="49">
        <v>100</v>
      </c>
      <c r="BL228" s="48">
        <v>30</v>
      </c>
    </row>
    <row r="229" spans="1:64" ht="15">
      <c r="A229" s="65" t="s">
        <v>344</v>
      </c>
      <c r="B229" s="83" t="s">
        <v>1264</v>
      </c>
      <c r="C229" s="66" t="s">
        <v>3439</v>
      </c>
      <c r="D229" s="67">
        <v>3</v>
      </c>
      <c r="E229" s="68" t="s">
        <v>132</v>
      </c>
      <c r="F229" s="69">
        <v>32</v>
      </c>
      <c r="G229" s="66"/>
      <c r="H229" s="70"/>
      <c r="I229" s="71"/>
      <c r="J229" s="71"/>
      <c r="K229" s="34" t="s">
        <v>65</v>
      </c>
      <c r="L229" s="78">
        <v>229</v>
      </c>
      <c r="M229" s="78"/>
      <c r="N229" s="73" t="s">
        <v>374</v>
      </c>
      <c r="O229" s="80" t="s">
        <v>461</v>
      </c>
      <c r="P229" s="82">
        <v>43499.28039351852</v>
      </c>
      <c r="Q229" s="80" t="s">
        <v>776</v>
      </c>
      <c r="R229" s="80"/>
      <c r="S229" s="80"/>
      <c r="T229" s="80" t="s">
        <v>923</v>
      </c>
      <c r="U229" s="83" t="s">
        <v>1264</v>
      </c>
      <c r="V229" s="83" t="s">
        <v>1264</v>
      </c>
      <c r="W229" s="82">
        <v>43499.28039351852</v>
      </c>
      <c r="X229" s="83" t="s">
        <v>1662</v>
      </c>
      <c r="Y229" s="80"/>
      <c r="Z229" s="80"/>
      <c r="AA229" s="86" t="s">
        <v>2018</v>
      </c>
      <c r="AB229" s="80"/>
      <c r="AC229" s="80" t="b">
        <v>0</v>
      </c>
      <c r="AD229" s="80">
        <v>8</v>
      </c>
      <c r="AE229" s="86" t="s">
        <v>2052</v>
      </c>
      <c r="AF229" s="80" t="b">
        <v>0</v>
      </c>
      <c r="AG229" s="80" t="s">
        <v>2064</v>
      </c>
      <c r="AH229" s="80"/>
      <c r="AI229" s="86" t="s">
        <v>2052</v>
      </c>
      <c r="AJ229" s="80" t="b">
        <v>0</v>
      </c>
      <c r="AK229" s="80">
        <v>5</v>
      </c>
      <c r="AL229" s="86" t="s">
        <v>2052</v>
      </c>
      <c r="AM229" s="80" t="s">
        <v>2071</v>
      </c>
      <c r="AN229" s="80" t="b">
        <v>0</v>
      </c>
      <c r="AO229" s="86" t="s">
        <v>2018</v>
      </c>
      <c r="AP229" s="80" t="s">
        <v>2082</v>
      </c>
      <c r="AQ229" s="80">
        <v>0</v>
      </c>
      <c r="AR229" s="80">
        <v>0</v>
      </c>
      <c r="AS229" s="80"/>
      <c r="AT229" s="80"/>
      <c r="AU229" s="80"/>
      <c r="AV229" s="80"/>
      <c r="AW229" s="80"/>
      <c r="AX229" s="80"/>
      <c r="AY229" s="80"/>
      <c r="AZ229" s="80"/>
      <c r="BA229">
        <v>1</v>
      </c>
      <c r="BB229" s="79" t="str">
        <f>REPLACE(INDEX(GroupVertices[Group],MATCH(Edges[[#This Row],[Vertex 1]],GroupVertices[Vertex],0)),1,1,"")</f>
        <v>7</v>
      </c>
      <c r="BC229" s="79" t="str">
        <f>REPLACE(INDEX(GroupVertices[Group],MATCH(Edges[[#This Row],[Vertex 2]],GroupVertices[Vertex],0)),1,1,"")</f>
        <v>7</v>
      </c>
      <c r="BD229" s="48">
        <v>0</v>
      </c>
      <c r="BE229" s="49">
        <v>0</v>
      </c>
      <c r="BF229" s="48">
        <v>0</v>
      </c>
      <c r="BG229" s="49">
        <v>0</v>
      </c>
      <c r="BH229" s="48">
        <v>0</v>
      </c>
      <c r="BI229" s="49">
        <v>0</v>
      </c>
      <c r="BJ229" s="48">
        <v>28</v>
      </c>
      <c r="BK229" s="49">
        <v>100</v>
      </c>
      <c r="BL229" s="48">
        <v>28</v>
      </c>
    </row>
    <row r="230" spans="1:64" ht="15">
      <c r="A230" s="65" t="s">
        <v>318</v>
      </c>
      <c r="B230" s="83" t="s">
        <v>1232</v>
      </c>
      <c r="C230" s="66" t="s">
        <v>3439</v>
      </c>
      <c r="D230" s="67">
        <v>3</v>
      </c>
      <c r="E230" s="68" t="s">
        <v>132</v>
      </c>
      <c r="F230" s="69">
        <v>32</v>
      </c>
      <c r="G230" s="66"/>
      <c r="H230" s="70"/>
      <c r="I230" s="71"/>
      <c r="J230" s="71"/>
      <c r="K230" s="34" t="s">
        <v>65</v>
      </c>
      <c r="L230" s="78">
        <v>230</v>
      </c>
      <c r="M230" s="78"/>
      <c r="N230" s="73" t="s">
        <v>374</v>
      </c>
      <c r="O230" s="80" t="s">
        <v>461</v>
      </c>
      <c r="P230" s="82">
        <v>43494.15384259259</v>
      </c>
      <c r="Q230" s="80" t="s">
        <v>744</v>
      </c>
      <c r="R230" s="80"/>
      <c r="S230" s="80"/>
      <c r="T230" s="80" t="s">
        <v>923</v>
      </c>
      <c r="U230" s="83" t="s">
        <v>1232</v>
      </c>
      <c r="V230" s="83" t="s">
        <v>1232</v>
      </c>
      <c r="W230" s="82">
        <v>43494.15384259259</v>
      </c>
      <c r="X230" s="83" t="s">
        <v>1630</v>
      </c>
      <c r="Y230" s="80"/>
      <c r="Z230" s="80"/>
      <c r="AA230" s="86" t="s">
        <v>1986</v>
      </c>
      <c r="AB230" s="80"/>
      <c r="AC230" s="80" t="b">
        <v>0</v>
      </c>
      <c r="AD230" s="80">
        <v>6</v>
      </c>
      <c r="AE230" s="86" t="s">
        <v>2052</v>
      </c>
      <c r="AF230" s="80" t="b">
        <v>0</v>
      </c>
      <c r="AG230" s="80" t="s">
        <v>2064</v>
      </c>
      <c r="AH230" s="80"/>
      <c r="AI230" s="86" t="s">
        <v>2052</v>
      </c>
      <c r="AJ230" s="80" t="b">
        <v>0</v>
      </c>
      <c r="AK230" s="80">
        <v>2</v>
      </c>
      <c r="AL230" s="86" t="s">
        <v>2052</v>
      </c>
      <c r="AM230" s="80" t="s">
        <v>2071</v>
      </c>
      <c r="AN230" s="80" t="b">
        <v>0</v>
      </c>
      <c r="AO230" s="86" t="s">
        <v>1986</v>
      </c>
      <c r="AP230" s="80" t="s">
        <v>207</v>
      </c>
      <c r="AQ230" s="80">
        <v>0</v>
      </c>
      <c r="AR230" s="80">
        <v>0</v>
      </c>
      <c r="AS230" s="80"/>
      <c r="AT230" s="80"/>
      <c r="AU230" s="80"/>
      <c r="AV230" s="80"/>
      <c r="AW230" s="80"/>
      <c r="AX230" s="80"/>
      <c r="AY230" s="80"/>
      <c r="AZ230" s="80"/>
      <c r="BA230">
        <v>1</v>
      </c>
      <c r="BB230" s="79" t="str">
        <f>REPLACE(INDEX(GroupVertices[Group],MATCH(Edges[[#This Row],[Vertex 1]],GroupVertices[Vertex],0)),1,1,"")</f>
        <v>6</v>
      </c>
      <c r="BC230" s="79" t="str">
        <f>REPLACE(INDEX(GroupVertices[Group],MATCH(Edges[[#This Row],[Vertex 2]],GroupVertices[Vertex],0)),1,1,"")</f>
        <v>6</v>
      </c>
      <c r="BD230" s="48">
        <v>0</v>
      </c>
      <c r="BE230" s="49">
        <v>0</v>
      </c>
      <c r="BF230" s="48">
        <v>0</v>
      </c>
      <c r="BG230" s="49">
        <v>0</v>
      </c>
      <c r="BH230" s="48">
        <v>0</v>
      </c>
      <c r="BI230" s="49">
        <v>0</v>
      </c>
      <c r="BJ230" s="48">
        <v>28</v>
      </c>
      <c r="BK230" s="49">
        <v>100</v>
      </c>
      <c r="BL230" s="48">
        <v>28</v>
      </c>
    </row>
    <row r="231" spans="1:64" ht="15">
      <c r="A231" s="65" t="s">
        <v>302</v>
      </c>
      <c r="B231" s="83" t="s">
        <v>1129</v>
      </c>
      <c r="C231" s="66" t="s">
        <v>3439</v>
      </c>
      <c r="D231" s="67">
        <v>3</v>
      </c>
      <c r="E231" s="68" t="s">
        <v>132</v>
      </c>
      <c r="F231" s="69">
        <v>32</v>
      </c>
      <c r="G231" s="66"/>
      <c r="H231" s="70"/>
      <c r="I231" s="71"/>
      <c r="J231" s="71"/>
      <c r="K231" s="34" t="s">
        <v>65</v>
      </c>
      <c r="L231" s="78">
        <v>231</v>
      </c>
      <c r="M231" s="78"/>
      <c r="N231" s="73" t="s">
        <v>374</v>
      </c>
      <c r="O231" s="80" t="s">
        <v>461</v>
      </c>
      <c r="P231" s="82">
        <v>43499.23170138889</v>
      </c>
      <c r="Q231" s="80" t="s">
        <v>639</v>
      </c>
      <c r="R231" s="80"/>
      <c r="S231" s="80"/>
      <c r="T231" s="80" t="s">
        <v>923</v>
      </c>
      <c r="U231" s="83" t="s">
        <v>1129</v>
      </c>
      <c r="V231" s="83" t="s">
        <v>1129</v>
      </c>
      <c r="W231" s="82">
        <v>43499.23170138889</v>
      </c>
      <c r="X231" s="83" t="s">
        <v>1525</v>
      </c>
      <c r="Y231" s="80"/>
      <c r="Z231" s="80"/>
      <c r="AA231" s="86" t="s">
        <v>1881</v>
      </c>
      <c r="AB231" s="80"/>
      <c r="AC231" s="80" t="b">
        <v>0</v>
      </c>
      <c r="AD231" s="80">
        <v>6</v>
      </c>
      <c r="AE231" s="86" t="s">
        <v>2052</v>
      </c>
      <c r="AF231" s="80" t="b">
        <v>0</v>
      </c>
      <c r="AG231" s="80" t="s">
        <v>2064</v>
      </c>
      <c r="AH231" s="80"/>
      <c r="AI231" s="86" t="s">
        <v>2052</v>
      </c>
      <c r="AJ231" s="80" t="b">
        <v>0</v>
      </c>
      <c r="AK231" s="80">
        <v>3</v>
      </c>
      <c r="AL231" s="86" t="s">
        <v>2052</v>
      </c>
      <c r="AM231" s="80" t="s">
        <v>2071</v>
      </c>
      <c r="AN231" s="80" t="b">
        <v>0</v>
      </c>
      <c r="AO231" s="86" t="s">
        <v>1881</v>
      </c>
      <c r="AP231" s="80" t="s">
        <v>2082</v>
      </c>
      <c r="AQ231" s="80">
        <v>0</v>
      </c>
      <c r="AR231" s="80">
        <v>0</v>
      </c>
      <c r="AS231" s="80"/>
      <c r="AT231" s="80"/>
      <c r="AU231" s="80"/>
      <c r="AV231" s="80"/>
      <c r="AW231" s="80"/>
      <c r="AX231" s="80"/>
      <c r="AY231" s="80"/>
      <c r="AZ231" s="80"/>
      <c r="BA231">
        <v>1</v>
      </c>
      <c r="BB231" s="79" t="str">
        <f>REPLACE(INDEX(GroupVertices[Group],MATCH(Edges[[#This Row],[Vertex 1]],GroupVertices[Vertex],0)),1,1,"")</f>
        <v>10</v>
      </c>
      <c r="BC231" s="79" t="str">
        <f>REPLACE(INDEX(GroupVertices[Group],MATCH(Edges[[#This Row],[Vertex 2]],GroupVertices[Vertex],0)),1,1,"")</f>
        <v>10</v>
      </c>
      <c r="BD231" s="48">
        <v>0</v>
      </c>
      <c r="BE231" s="49">
        <v>0</v>
      </c>
      <c r="BF231" s="48">
        <v>0</v>
      </c>
      <c r="BG231" s="49">
        <v>0</v>
      </c>
      <c r="BH231" s="48">
        <v>0</v>
      </c>
      <c r="BI231" s="49">
        <v>0</v>
      </c>
      <c r="BJ231" s="48">
        <v>28</v>
      </c>
      <c r="BK231" s="49">
        <v>100</v>
      </c>
      <c r="BL231" s="48">
        <v>28</v>
      </c>
    </row>
    <row r="232" spans="1:64" ht="15">
      <c r="A232" s="65" t="s">
        <v>298</v>
      </c>
      <c r="B232" s="83" t="s">
        <v>1144</v>
      </c>
      <c r="C232" s="66" t="s">
        <v>3439</v>
      </c>
      <c r="D232" s="67">
        <v>3</v>
      </c>
      <c r="E232" s="68" t="s">
        <v>132</v>
      </c>
      <c r="F232" s="69">
        <v>32</v>
      </c>
      <c r="G232" s="66"/>
      <c r="H232" s="70"/>
      <c r="I232" s="71"/>
      <c r="J232" s="71"/>
      <c r="K232" s="34" t="s">
        <v>65</v>
      </c>
      <c r="L232" s="78">
        <v>232</v>
      </c>
      <c r="M232" s="78"/>
      <c r="N232" s="73" t="s">
        <v>374</v>
      </c>
      <c r="O232" s="80" t="s">
        <v>461</v>
      </c>
      <c r="P232" s="82">
        <v>43499.323796296296</v>
      </c>
      <c r="Q232" s="80" t="s">
        <v>654</v>
      </c>
      <c r="R232" s="80"/>
      <c r="S232" s="80"/>
      <c r="T232" s="80" t="s">
        <v>923</v>
      </c>
      <c r="U232" s="83" t="s">
        <v>1144</v>
      </c>
      <c r="V232" s="83" t="s">
        <v>1144</v>
      </c>
      <c r="W232" s="82">
        <v>43499.323796296296</v>
      </c>
      <c r="X232" s="83" t="s">
        <v>1540</v>
      </c>
      <c r="Y232" s="80"/>
      <c r="Z232" s="80"/>
      <c r="AA232" s="86" t="s">
        <v>1896</v>
      </c>
      <c r="AB232" s="80"/>
      <c r="AC232" s="80" t="b">
        <v>0</v>
      </c>
      <c r="AD232" s="80">
        <v>9</v>
      </c>
      <c r="AE232" s="86" t="s">
        <v>2052</v>
      </c>
      <c r="AF232" s="80" t="b">
        <v>0</v>
      </c>
      <c r="AG232" s="80" t="s">
        <v>2064</v>
      </c>
      <c r="AH232" s="80"/>
      <c r="AI232" s="86" t="s">
        <v>2052</v>
      </c>
      <c r="AJ232" s="80" t="b">
        <v>0</v>
      </c>
      <c r="AK232" s="80">
        <v>5</v>
      </c>
      <c r="AL232" s="86" t="s">
        <v>2052</v>
      </c>
      <c r="AM232" s="80" t="s">
        <v>2071</v>
      </c>
      <c r="AN232" s="80" t="b">
        <v>0</v>
      </c>
      <c r="AO232" s="86" t="s">
        <v>1896</v>
      </c>
      <c r="AP232" s="80" t="s">
        <v>2082</v>
      </c>
      <c r="AQ232" s="80">
        <v>0</v>
      </c>
      <c r="AR232" s="80">
        <v>0</v>
      </c>
      <c r="AS232" s="80"/>
      <c r="AT232" s="80"/>
      <c r="AU232" s="80"/>
      <c r="AV232" s="80"/>
      <c r="AW232" s="80"/>
      <c r="AX232" s="80"/>
      <c r="AY232" s="80"/>
      <c r="AZ232" s="80"/>
      <c r="BA232">
        <v>1</v>
      </c>
      <c r="BB232" s="79" t="str">
        <f>REPLACE(INDEX(GroupVertices[Group],MATCH(Edges[[#This Row],[Vertex 1]],GroupVertices[Vertex],0)),1,1,"")</f>
        <v>8</v>
      </c>
      <c r="BC232" s="79" t="str">
        <f>REPLACE(INDEX(GroupVertices[Group],MATCH(Edges[[#This Row],[Vertex 2]],GroupVertices[Vertex],0)),1,1,"")</f>
        <v>8</v>
      </c>
      <c r="BD232" s="48">
        <v>0</v>
      </c>
      <c r="BE232" s="49">
        <v>0</v>
      </c>
      <c r="BF232" s="48">
        <v>0</v>
      </c>
      <c r="BG232" s="49">
        <v>0</v>
      </c>
      <c r="BH232" s="48">
        <v>0</v>
      </c>
      <c r="BI232" s="49">
        <v>0</v>
      </c>
      <c r="BJ232" s="48">
        <v>28</v>
      </c>
      <c r="BK232" s="49">
        <v>100</v>
      </c>
      <c r="BL232" s="48">
        <v>28</v>
      </c>
    </row>
    <row r="233" spans="1:64" ht="15">
      <c r="A233" s="65" t="s">
        <v>355</v>
      </c>
      <c r="B233" s="83" t="s">
        <v>1271</v>
      </c>
      <c r="C233" s="66" t="s">
        <v>3439</v>
      </c>
      <c r="D233" s="67">
        <v>3</v>
      </c>
      <c r="E233" s="68" t="s">
        <v>132</v>
      </c>
      <c r="F233" s="69">
        <v>32</v>
      </c>
      <c r="G233" s="66"/>
      <c r="H233" s="70"/>
      <c r="I233" s="71"/>
      <c r="J233" s="71"/>
      <c r="K233" s="34" t="s">
        <v>65</v>
      </c>
      <c r="L233" s="78">
        <v>233</v>
      </c>
      <c r="M233" s="78"/>
      <c r="N233" s="73" t="s">
        <v>374</v>
      </c>
      <c r="O233" s="80" t="s">
        <v>461</v>
      </c>
      <c r="P233" s="82">
        <v>43499.53090277778</v>
      </c>
      <c r="Q233" s="80" t="s">
        <v>783</v>
      </c>
      <c r="R233" s="80"/>
      <c r="S233" s="80"/>
      <c r="T233" s="80" t="s">
        <v>923</v>
      </c>
      <c r="U233" s="83" t="s">
        <v>1271</v>
      </c>
      <c r="V233" s="83" t="s">
        <v>1271</v>
      </c>
      <c r="W233" s="82">
        <v>43499.53090277778</v>
      </c>
      <c r="X233" s="83" t="s">
        <v>1669</v>
      </c>
      <c r="Y233" s="80"/>
      <c r="Z233" s="80"/>
      <c r="AA233" s="86" t="s">
        <v>2025</v>
      </c>
      <c r="AB233" s="80"/>
      <c r="AC233" s="80" t="b">
        <v>0</v>
      </c>
      <c r="AD233" s="80">
        <v>7</v>
      </c>
      <c r="AE233" s="86" t="s">
        <v>2052</v>
      </c>
      <c r="AF233" s="80" t="b">
        <v>0</v>
      </c>
      <c r="AG233" s="80" t="s">
        <v>2064</v>
      </c>
      <c r="AH233" s="80"/>
      <c r="AI233" s="86" t="s">
        <v>2052</v>
      </c>
      <c r="AJ233" s="80" t="b">
        <v>0</v>
      </c>
      <c r="AK233" s="80">
        <v>4</v>
      </c>
      <c r="AL233" s="86" t="s">
        <v>2052</v>
      </c>
      <c r="AM233" s="80" t="s">
        <v>2071</v>
      </c>
      <c r="AN233" s="80" t="b">
        <v>0</v>
      </c>
      <c r="AO233" s="86" t="s">
        <v>2025</v>
      </c>
      <c r="AP233" s="80" t="s">
        <v>2082</v>
      </c>
      <c r="AQ233" s="80">
        <v>0</v>
      </c>
      <c r="AR233" s="80">
        <v>0</v>
      </c>
      <c r="AS233" s="80"/>
      <c r="AT233" s="80"/>
      <c r="AU233" s="80"/>
      <c r="AV233" s="80"/>
      <c r="AW233" s="80"/>
      <c r="AX233" s="80"/>
      <c r="AY233" s="80"/>
      <c r="AZ233" s="80"/>
      <c r="BA233">
        <v>1</v>
      </c>
      <c r="BB233" s="79" t="str">
        <f>REPLACE(INDEX(GroupVertices[Group],MATCH(Edges[[#This Row],[Vertex 1]],GroupVertices[Vertex],0)),1,1,"")</f>
        <v>5</v>
      </c>
      <c r="BC233" s="79" t="str">
        <f>REPLACE(INDEX(GroupVertices[Group],MATCH(Edges[[#This Row],[Vertex 2]],GroupVertices[Vertex],0)),1,1,"")</f>
        <v>5</v>
      </c>
      <c r="BD233" s="48">
        <v>0</v>
      </c>
      <c r="BE233" s="49">
        <v>0</v>
      </c>
      <c r="BF233" s="48">
        <v>0</v>
      </c>
      <c r="BG233" s="49">
        <v>0</v>
      </c>
      <c r="BH233" s="48">
        <v>0</v>
      </c>
      <c r="BI233" s="49">
        <v>0</v>
      </c>
      <c r="BJ233" s="48">
        <v>28</v>
      </c>
      <c r="BK233" s="49">
        <v>100</v>
      </c>
      <c r="BL233" s="48">
        <v>28</v>
      </c>
    </row>
    <row r="234" spans="1:64" ht="15">
      <c r="A234" s="65" t="s">
        <v>342</v>
      </c>
      <c r="B234" s="83" t="s">
        <v>1067</v>
      </c>
      <c r="C234" s="66" t="s">
        <v>3439</v>
      </c>
      <c r="D234" s="67">
        <v>3</v>
      </c>
      <c r="E234" s="68" t="s">
        <v>132</v>
      </c>
      <c r="F234" s="69">
        <v>32</v>
      </c>
      <c r="G234" s="66"/>
      <c r="H234" s="70"/>
      <c r="I234" s="71"/>
      <c r="J234" s="71"/>
      <c r="K234" s="34" t="s">
        <v>65</v>
      </c>
      <c r="L234" s="78">
        <v>234</v>
      </c>
      <c r="M234" s="78"/>
      <c r="N234" s="73" t="s">
        <v>347</v>
      </c>
      <c r="O234" s="80" t="s">
        <v>461</v>
      </c>
      <c r="P234" s="82">
        <v>43499.535208333335</v>
      </c>
      <c r="Q234" s="80" t="s">
        <v>577</v>
      </c>
      <c r="R234" s="83" t="s">
        <v>831</v>
      </c>
      <c r="S234" s="80" t="s">
        <v>850</v>
      </c>
      <c r="T234" s="80" t="s">
        <v>944</v>
      </c>
      <c r="U234" s="83" t="s">
        <v>1067</v>
      </c>
      <c r="V234" s="83" t="s">
        <v>1067</v>
      </c>
      <c r="W234" s="82">
        <v>43499.535208333335</v>
      </c>
      <c r="X234" s="83" t="s">
        <v>1463</v>
      </c>
      <c r="Y234" s="80"/>
      <c r="Z234" s="80"/>
      <c r="AA234" s="86" t="s">
        <v>1818</v>
      </c>
      <c r="AB234" s="80"/>
      <c r="AC234" s="80" t="b">
        <v>0</v>
      </c>
      <c r="AD234" s="80">
        <v>12</v>
      </c>
      <c r="AE234" s="86" t="s">
        <v>2052</v>
      </c>
      <c r="AF234" s="80" t="b">
        <v>0</v>
      </c>
      <c r="AG234" s="80" t="s">
        <v>2064</v>
      </c>
      <c r="AH234" s="80"/>
      <c r="AI234" s="86" t="s">
        <v>2052</v>
      </c>
      <c r="AJ234" s="80" t="b">
        <v>0</v>
      </c>
      <c r="AK234" s="80">
        <v>1</v>
      </c>
      <c r="AL234" s="86" t="s">
        <v>2052</v>
      </c>
      <c r="AM234" s="80" t="s">
        <v>2071</v>
      </c>
      <c r="AN234" s="80" t="b">
        <v>0</v>
      </c>
      <c r="AO234" s="86" t="s">
        <v>1818</v>
      </c>
      <c r="AP234" s="80" t="s">
        <v>2082</v>
      </c>
      <c r="AQ234" s="80">
        <v>0</v>
      </c>
      <c r="AR234" s="80">
        <v>0</v>
      </c>
      <c r="AS234" s="80"/>
      <c r="AT234" s="80"/>
      <c r="AU234" s="80"/>
      <c r="AV234" s="80"/>
      <c r="AW234" s="80"/>
      <c r="AX234" s="80"/>
      <c r="AY234" s="80"/>
      <c r="AZ234" s="80"/>
      <c r="BA234">
        <v>1</v>
      </c>
      <c r="BB234" s="79" t="str">
        <f>REPLACE(INDEX(GroupVertices[Group],MATCH(Edges[[#This Row],[Vertex 1]],GroupVertices[Vertex],0)),1,1,"")</f>
        <v>14</v>
      </c>
      <c r="BC234" s="79" t="str">
        <f>REPLACE(INDEX(GroupVertices[Group],MATCH(Edges[[#This Row],[Vertex 2]],GroupVertices[Vertex],0)),1,1,"")</f>
        <v>14</v>
      </c>
      <c r="BD234" s="48">
        <v>0</v>
      </c>
      <c r="BE234" s="49">
        <v>0</v>
      </c>
      <c r="BF234" s="48">
        <v>0</v>
      </c>
      <c r="BG234" s="49">
        <v>0</v>
      </c>
      <c r="BH234" s="48">
        <v>0</v>
      </c>
      <c r="BI234" s="49">
        <v>0</v>
      </c>
      <c r="BJ234" s="48">
        <v>13</v>
      </c>
      <c r="BK234" s="49">
        <v>100</v>
      </c>
      <c r="BL234" s="48">
        <v>13</v>
      </c>
    </row>
    <row r="235" spans="1:64" ht="15">
      <c r="A235" s="65" t="s">
        <v>309</v>
      </c>
      <c r="B235" s="83" t="s">
        <v>1236</v>
      </c>
      <c r="C235" s="66" t="s">
        <v>3439</v>
      </c>
      <c r="D235" s="67">
        <v>3</v>
      </c>
      <c r="E235" s="68" t="s">
        <v>132</v>
      </c>
      <c r="F235" s="69">
        <v>32</v>
      </c>
      <c r="G235" s="66"/>
      <c r="H235" s="70"/>
      <c r="I235" s="71"/>
      <c r="J235" s="71"/>
      <c r="K235" s="34" t="s">
        <v>65</v>
      </c>
      <c r="L235" s="78">
        <v>235</v>
      </c>
      <c r="M235" s="78"/>
      <c r="N235" s="73" t="s">
        <v>374</v>
      </c>
      <c r="O235" s="80" t="s">
        <v>461</v>
      </c>
      <c r="P235" s="82">
        <v>43499.545023148145</v>
      </c>
      <c r="Q235" s="80" t="s">
        <v>748</v>
      </c>
      <c r="R235" s="80"/>
      <c r="S235" s="80"/>
      <c r="T235" s="80" t="s">
        <v>923</v>
      </c>
      <c r="U235" s="83" t="s">
        <v>1236</v>
      </c>
      <c r="V235" s="83" t="s">
        <v>1236</v>
      </c>
      <c r="W235" s="82">
        <v>43499.545023148145</v>
      </c>
      <c r="X235" s="83" t="s">
        <v>1634</v>
      </c>
      <c r="Y235" s="80"/>
      <c r="Z235" s="80"/>
      <c r="AA235" s="86" t="s">
        <v>1990</v>
      </c>
      <c r="AB235" s="80"/>
      <c r="AC235" s="80" t="b">
        <v>0</v>
      </c>
      <c r="AD235" s="80">
        <v>9</v>
      </c>
      <c r="AE235" s="86" t="s">
        <v>2052</v>
      </c>
      <c r="AF235" s="80" t="b">
        <v>0</v>
      </c>
      <c r="AG235" s="80" t="s">
        <v>2064</v>
      </c>
      <c r="AH235" s="80"/>
      <c r="AI235" s="86" t="s">
        <v>2052</v>
      </c>
      <c r="AJ235" s="80" t="b">
        <v>0</v>
      </c>
      <c r="AK235" s="80">
        <v>10</v>
      </c>
      <c r="AL235" s="86" t="s">
        <v>2052</v>
      </c>
      <c r="AM235" s="80" t="s">
        <v>2071</v>
      </c>
      <c r="AN235" s="80" t="b">
        <v>0</v>
      </c>
      <c r="AO235" s="86" t="s">
        <v>1990</v>
      </c>
      <c r="AP235" s="80" t="s">
        <v>2082</v>
      </c>
      <c r="AQ235" s="80">
        <v>0</v>
      </c>
      <c r="AR235" s="80">
        <v>0</v>
      </c>
      <c r="AS235" s="80"/>
      <c r="AT235" s="80"/>
      <c r="AU235" s="80"/>
      <c r="AV235" s="80"/>
      <c r="AW235" s="80"/>
      <c r="AX235" s="80"/>
      <c r="AY235" s="80"/>
      <c r="AZ235" s="80"/>
      <c r="BA235">
        <v>1</v>
      </c>
      <c r="BB235" s="79" t="str">
        <f>REPLACE(INDEX(GroupVertices[Group],MATCH(Edges[[#This Row],[Vertex 1]],GroupVertices[Vertex],0)),1,1,"")</f>
        <v>13</v>
      </c>
      <c r="BC235" s="79" t="str">
        <f>REPLACE(INDEX(GroupVertices[Group],MATCH(Edges[[#This Row],[Vertex 2]],GroupVertices[Vertex],0)),1,1,"")</f>
        <v>13</v>
      </c>
      <c r="BD235" s="48">
        <v>0</v>
      </c>
      <c r="BE235" s="49">
        <v>0</v>
      </c>
      <c r="BF235" s="48">
        <v>0</v>
      </c>
      <c r="BG235" s="49">
        <v>0</v>
      </c>
      <c r="BH235" s="48">
        <v>0</v>
      </c>
      <c r="BI235" s="49">
        <v>0</v>
      </c>
      <c r="BJ235" s="48">
        <v>28</v>
      </c>
      <c r="BK235" s="49">
        <v>100</v>
      </c>
      <c r="BL235" s="48">
        <v>28</v>
      </c>
    </row>
    <row r="236" spans="1:64" ht="15">
      <c r="A236" s="65" t="s">
        <v>344</v>
      </c>
      <c r="B236" s="83" t="s">
        <v>1263</v>
      </c>
      <c r="C236" s="66" t="s">
        <v>3439</v>
      </c>
      <c r="D236" s="67">
        <v>3</v>
      </c>
      <c r="E236" s="68" t="s">
        <v>132</v>
      </c>
      <c r="F236" s="69">
        <v>32</v>
      </c>
      <c r="G236" s="66"/>
      <c r="H236" s="70"/>
      <c r="I236" s="71"/>
      <c r="J236" s="71"/>
      <c r="K236" s="34" t="s">
        <v>65</v>
      </c>
      <c r="L236" s="78">
        <v>236</v>
      </c>
      <c r="M236" s="78"/>
      <c r="N236" s="73" t="s">
        <v>374</v>
      </c>
      <c r="O236" s="80" t="s">
        <v>461</v>
      </c>
      <c r="P236" s="82">
        <v>43499.547627314816</v>
      </c>
      <c r="Q236" s="80" t="s">
        <v>775</v>
      </c>
      <c r="R236" s="80"/>
      <c r="S236" s="80"/>
      <c r="T236" s="80" t="s">
        <v>923</v>
      </c>
      <c r="U236" s="83" t="s">
        <v>1263</v>
      </c>
      <c r="V236" s="83" t="s">
        <v>1263</v>
      </c>
      <c r="W236" s="82">
        <v>43499.547627314816</v>
      </c>
      <c r="X236" s="83" t="s">
        <v>1661</v>
      </c>
      <c r="Y236" s="80"/>
      <c r="Z236" s="80"/>
      <c r="AA236" s="86" t="s">
        <v>2017</v>
      </c>
      <c r="AB236" s="80"/>
      <c r="AC236" s="80" t="b">
        <v>0</v>
      </c>
      <c r="AD236" s="80">
        <v>17</v>
      </c>
      <c r="AE236" s="86" t="s">
        <v>2052</v>
      </c>
      <c r="AF236" s="80" t="b">
        <v>0</v>
      </c>
      <c r="AG236" s="80" t="s">
        <v>2064</v>
      </c>
      <c r="AH236" s="80"/>
      <c r="AI236" s="86" t="s">
        <v>2052</v>
      </c>
      <c r="AJ236" s="80" t="b">
        <v>0</v>
      </c>
      <c r="AK236" s="80">
        <v>13</v>
      </c>
      <c r="AL236" s="86" t="s">
        <v>2052</v>
      </c>
      <c r="AM236" s="80" t="s">
        <v>2071</v>
      </c>
      <c r="AN236" s="80" t="b">
        <v>0</v>
      </c>
      <c r="AO236" s="86" t="s">
        <v>2017</v>
      </c>
      <c r="AP236" s="80" t="s">
        <v>2082</v>
      </c>
      <c r="AQ236" s="80">
        <v>0</v>
      </c>
      <c r="AR236" s="80">
        <v>0</v>
      </c>
      <c r="AS236" s="80"/>
      <c r="AT236" s="80"/>
      <c r="AU236" s="80"/>
      <c r="AV236" s="80"/>
      <c r="AW236" s="80"/>
      <c r="AX236" s="80"/>
      <c r="AY236" s="80"/>
      <c r="AZ236" s="80"/>
      <c r="BA236">
        <v>1</v>
      </c>
      <c r="BB236" s="79" t="str">
        <f>REPLACE(INDEX(GroupVertices[Group],MATCH(Edges[[#This Row],[Vertex 1]],GroupVertices[Vertex],0)),1,1,"")</f>
        <v>7</v>
      </c>
      <c r="BC236" s="79" t="str">
        <f>REPLACE(INDEX(GroupVertices[Group],MATCH(Edges[[#This Row],[Vertex 2]],GroupVertices[Vertex],0)),1,1,"")</f>
        <v>7</v>
      </c>
      <c r="BD236" s="48">
        <v>0</v>
      </c>
      <c r="BE236" s="49">
        <v>0</v>
      </c>
      <c r="BF236" s="48">
        <v>0</v>
      </c>
      <c r="BG236" s="49">
        <v>0</v>
      </c>
      <c r="BH236" s="48">
        <v>0</v>
      </c>
      <c r="BI236" s="49">
        <v>0</v>
      </c>
      <c r="BJ236" s="48">
        <v>28</v>
      </c>
      <c r="BK236" s="49">
        <v>100</v>
      </c>
      <c r="BL236" s="48">
        <v>28</v>
      </c>
    </row>
    <row r="237" spans="1:64" ht="15">
      <c r="A237" s="65" t="s">
        <v>301</v>
      </c>
      <c r="B237" s="83" t="s">
        <v>1106</v>
      </c>
      <c r="C237" s="66" t="s">
        <v>3439</v>
      </c>
      <c r="D237" s="67">
        <v>3</v>
      </c>
      <c r="E237" s="68" t="s">
        <v>132</v>
      </c>
      <c r="F237" s="69">
        <v>32</v>
      </c>
      <c r="G237" s="66"/>
      <c r="H237" s="70"/>
      <c r="I237" s="71"/>
      <c r="J237" s="71"/>
      <c r="K237" s="34" t="s">
        <v>65</v>
      </c>
      <c r="L237" s="78">
        <v>237</v>
      </c>
      <c r="M237" s="78"/>
      <c r="N237" s="73" t="s">
        <v>304</v>
      </c>
      <c r="O237" s="80" t="s">
        <v>461</v>
      </c>
      <c r="P237" s="82">
        <v>43499.46942129629</v>
      </c>
      <c r="Q237" s="80" t="s">
        <v>616</v>
      </c>
      <c r="R237" s="80"/>
      <c r="S237" s="80"/>
      <c r="T237" s="80" t="s">
        <v>923</v>
      </c>
      <c r="U237" s="83" t="s">
        <v>1106</v>
      </c>
      <c r="V237" s="83" t="s">
        <v>1106</v>
      </c>
      <c r="W237" s="82">
        <v>43499.46942129629</v>
      </c>
      <c r="X237" s="83" t="s">
        <v>1502</v>
      </c>
      <c r="Y237" s="80"/>
      <c r="Z237" s="80"/>
      <c r="AA237" s="86" t="s">
        <v>1858</v>
      </c>
      <c r="AB237" s="80"/>
      <c r="AC237" s="80" t="b">
        <v>0</v>
      </c>
      <c r="AD237" s="80">
        <v>8</v>
      </c>
      <c r="AE237" s="86" t="s">
        <v>2052</v>
      </c>
      <c r="AF237" s="80" t="b">
        <v>0</v>
      </c>
      <c r="AG237" s="80" t="s">
        <v>2064</v>
      </c>
      <c r="AH237" s="80"/>
      <c r="AI237" s="86" t="s">
        <v>2052</v>
      </c>
      <c r="AJ237" s="80" t="b">
        <v>0</v>
      </c>
      <c r="AK237" s="80">
        <v>9</v>
      </c>
      <c r="AL237" s="86" t="s">
        <v>2052</v>
      </c>
      <c r="AM237" s="80" t="s">
        <v>2071</v>
      </c>
      <c r="AN237" s="80" t="b">
        <v>0</v>
      </c>
      <c r="AO237" s="86" t="s">
        <v>1858</v>
      </c>
      <c r="AP237" s="80" t="s">
        <v>2082</v>
      </c>
      <c r="AQ237" s="80">
        <v>0</v>
      </c>
      <c r="AR237" s="80">
        <v>0</v>
      </c>
      <c r="AS237" s="80"/>
      <c r="AT237" s="80"/>
      <c r="AU237" s="80"/>
      <c r="AV237" s="80"/>
      <c r="AW237" s="80"/>
      <c r="AX237" s="80"/>
      <c r="AY237" s="80"/>
      <c r="AZ237" s="80"/>
      <c r="BA237">
        <v>1</v>
      </c>
      <c r="BB237" s="79" t="str">
        <f>REPLACE(INDEX(GroupVertices[Group],MATCH(Edges[[#This Row],[Vertex 1]],GroupVertices[Vertex],0)),1,1,"")</f>
        <v>11</v>
      </c>
      <c r="BC237" s="79" t="str">
        <f>REPLACE(INDEX(GroupVertices[Group],MATCH(Edges[[#This Row],[Vertex 2]],GroupVertices[Vertex],0)),1,1,"")</f>
        <v>11</v>
      </c>
      <c r="BD237" s="48">
        <v>0</v>
      </c>
      <c r="BE237" s="49">
        <v>0</v>
      </c>
      <c r="BF237" s="48">
        <v>0</v>
      </c>
      <c r="BG237" s="49">
        <v>0</v>
      </c>
      <c r="BH237" s="48">
        <v>0</v>
      </c>
      <c r="BI237" s="49">
        <v>0</v>
      </c>
      <c r="BJ237" s="48">
        <v>28</v>
      </c>
      <c r="BK237" s="49">
        <v>100</v>
      </c>
      <c r="BL237" s="48">
        <v>28</v>
      </c>
    </row>
    <row r="238" spans="1:64" ht="15">
      <c r="A238" s="65" t="s">
        <v>314</v>
      </c>
      <c r="B238" s="83" t="s">
        <v>1011</v>
      </c>
      <c r="C238" s="66" t="s">
        <v>3439</v>
      </c>
      <c r="D238" s="67">
        <v>3</v>
      </c>
      <c r="E238" s="68" t="s">
        <v>132</v>
      </c>
      <c r="F238" s="69">
        <v>32</v>
      </c>
      <c r="G238" s="66"/>
      <c r="H238" s="70"/>
      <c r="I238" s="71"/>
      <c r="J238" s="71"/>
      <c r="K238" s="34" t="s">
        <v>65</v>
      </c>
      <c r="L238" s="78">
        <v>238</v>
      </c>
      <c r="M238" s="78"/>
      <c r="N238" s="73" t="s">
        <v>428</v>
      </c>
      <c r="O238" s="80" t="s">
        <v>461</v>
      </c>
      <c r="P238" s="82">
        <v>43499.40122685185</v>
      </c>
      <c r="Q238" s="80" t="s">
        <v>516</v>
      </c>
      <c r="R238" s="80"/>
      <c r="S238" s="80"/>
      <c r="T238" s="80" t="s">
        <v>923</v>
      </c>
      <c r="U238" s="83" t="s">
        <v>1011</v>
      </c>
      <c r="V238" s="83" t="s">
        <v>1011</v>
      </c>
      <c r="W238" s="82">
        <v>43499.40122685185</v>
      </c>
      <c r="X238" s="83" t="s">
        <v>1397</v>
      </c>
      <c r="Y238" s="80"/>
      <c r="Z238" s="80"/>
      <c r="AA238" s="86" t="s">
        <v>1747</v>
      </c>
      <c r="AB238" s="80"/>
      <c r="AC238" s="80" t="b">
        <v>0</v>
      </c>
      <c r="AD238" s="80">
        <v>5</v>
      </c>
      <c r="AE238" s="86" t="s">
        <v>2052</v>
      </c>
      <c r="AF238" s="80" t="b">
        <v>0</v>
      </c>
      <c r="AG238" s="80" t="s">
        <v>2064</v>
      </c>
      <c r="AH238" s="80"/>
      <c r="AI238" s="86" t="s">
        <v>2052</v>
      </c>
      <c r="AJ238" s="80" t="b">
        <v>0</v>
      </c>
      <c r="AK238" s="80">
        <v>5</v>
      </c>
      <c r="AL238" s="86" t="s">
        <v>2052</v>
      </c>
      <c r="AM238" s="80" t="s">
        <v>2071</v>
      </c>
      <c r="AN238" s="80" t="b">
        <v>0</v>
      </c>
      <c r="AO238" s="86" t="s">
        <v>1747</v>
      </c>
      <c r="AP238" s="80" t="s">
        <v>2082</v>
      </c>
      <c r="AQ238" s="80">
        <v>0</v>
      </c>
      <c r="AR238" s="80">
        <v>0</v>
      </c>
      <c r="AS238" s="80"/>
      <c r="AT238" s="80"/>
      <c r="AU238" s="80"/>
      <c r="AV238" s="80"/>
      <c r="AW238" s="80"/>
      <c r="AX238" s="80"/>
      <c r="AY238" s="80"/>
      <c r="AZ238" s="80"/>
      <c r="BA238">
        <v>1</v>
      </c>
      <c r="BB238" s="79" t="str">
        <f>REPLACE(INDEX(GroupVertices[Group],MATCH(Edges[[#This Row],[Vertex 1]],GroupVertices[Vertex],0)),1,1,"")</f>
        <v>4</v>
      </c>
      <c r="BC238" s="79" t="str">
        <f>REPLACE(INDEX(GroupVertices[Group],MATCH(Edges[[#This Row],[Vertex 2]],GroupVertices[Vertex],0)),1,1,"")</f>
        <v>4</v>
      </c>
      <c r="BD238" s="48">
        <v>0</v>
      </c>
      <c r="BE238" s="49">
        <v>0</v>
      </c>
      <c r="BF238" s="48">
        <v>0</v>
      </c>
      <c r="BG238" s="49">
        <v>0</v>
      </c>
      <c r="BH238" s="48">
        <v>0</v>
      </c>
      <c r="BI238" s="49">
        <v>0</v>
      </c>
      <c r="BJ238" s="48">
        <v>28</v>
      </c>
      <c r="BK238" s="49">
        <v>100</v>
      </c>
      <c r="BL238" s="48">
        <v>28</v>
      </c>
    </row>
    <row r="239" spans="1:64" ht="15">
      <c r="A239" s="65" t="s">
        <v>314</v>
      </c>
      <c r="B239" s="83" t="s">
        <v>1013</v>
      </c>
      <c r="C239" s="66" t="s">
        <v>3439</v>
      </c>
      <c r="D239" s="67">
        <v>3</v>
      </c>
      <c r="E239" s="68" t="s">
        <v>132</v>
      </c>
      <c r="F239" s="69">
        <v>32</v>
      </c>
      <c r="G239" s="66"/>
      <c r="H239" s="70"/>
      <c r="I239" s="71"/>
      <c r="J239" s="71"/>
      <c r="K239" s="34" t="s">
        <v>65</v>
      </c>
      <c r="L239" s="78">
        <v>239</v>
      </c>
      <c r="M239" s="78"/>
      <c r="N239" s="73" t="s">
        <v>427</v>
      </c>
      <c r="O239" s="80" t="s">
        <v>461</v>
      </c>
      <c r="P239" s="82">
        <v>43499.75576388889</v>
      </c>
      <c r="Q239" s="80" t="s">
        <v>518</v>
      </c>
      <c r="R239" s="80"/>
      <c r="S239" s="80"/>
      <c r="T239" s="80" t="s">
        <v>925</v>
      </c>
      <c r="U239" s="83" t="s">
        <v>1013</v>
      </c>
      <c r="V239" s="83" t="s">
        <v>1013</v>
      </c>
      <c r="W239" s="82">
        <v>43499.75576388889</v>
      </c>
      <c r="X239" s="83" t="s">
        <v>1399</v>
      </c>
      <c r="Y239" s="80"/>
      <c r="Z239" s="80"/>
      <c r="AA239" s="86" t="s">
        <v>1749</v>
      </c>
      <c r="AB239" s="80"/>
      <c r="AC239" s="80" t="b">
        <v>0</v>
      </c>
      <c r="AD239" s="80">
        <v>4</v>
      </c>
      <c r="AE239" s="86" t="s">
        <v>2052</v>
      </c>
      <c r="AF239" s="80" t="b">
        <v>0</v>
      </c>
      <c r="AG239" s="80" t="s">
        <v>2064</v>
      </c>
      <c r="AH239" s="80"/>
      <c r="AI239" s="86" t="s">
        <v>2052</v>
      </c>
      <c r="AJ239" s="80" t="b">
        <v>0</v>
      </c>
      <c r="AK239" s="80">
        <v>3</v>
      </c>
      <c r="AL239" s="86" t="s">
        <v>2052</v>
      </c>
      <c r="AM239" s="80" t="s">
        <v>2071</v>
      </c>
      <c r="AN239" s="80" t="b">
        <v>0</v>
      </c>
      <c r="AO239" s="86" t="s">
        <v>1749</v>
      </c>
      <c r="AP239" s="80" t="s">
        <v>207</v>
      </c>
      <c r="AQ239" s="80">
        <v>0</v>
      </c>
      <c r="AR239" s="80">
        <v>0</v>
      </c>
      <c r="AS239" s="80"/>
      <c r="AT239" s="80"/>
      <c r="AU239" s="80"/>
      <c r="AV239" s="80"/>
      <c r="AW239" s="80"/>
      <c r="AX239" s="80"/>
      <c r="AY239" s="80"/>
      <c r="AZ239" s="80"/>
      <c r="BA239">
        <v>1</v>
      </c>
      <c r="BB239" s="79" t="str">
        <f>REPLACE(INDEX(GroupVertices[Group],MATCH(Edges[[#This Row],[Vertex 1]],GroupVertices[Vertex],0)),1,1,"")</f>
        <v>4</v>
      </c>
      <c r="BC239" s="79" t="str">
        <f>REPLACE(INDEX(GroupVertices[Group],MATCH(Edges[[#This Row],[Vertex 2]],GroupVertices[Vertex],0)),1,1,"")</f>
        <v>4</v>
      </c>
      <c r="BD239" s="48">
        <v>2</v>
      </c>
      <c r="BE239" s="49">
        <v>9.090909090909092</v>
      </c>
      <c r="BF239" s="48">
        <v>0</v>
      </c>
      <c r="BG239" s="49">
        <v>0</v>
      </c>
      <c r="BH239" s="48">
        <v>0</v>
      </c>
      <c r="BI239" s="49">
        <v>0</v>
      </c>
      <c r="BJ239" s="48">
        <v>20</v>
      </c>
      <c r="BK239" s="49">
        <v>90.9090909090909</v>
      </c>
      <c r="BL239" s="48">
        <v>22</v>
      </c>
    </row>
    <row r="240" spans="1:64" ht="15">
      <c r="A240" s="65" t="s">
        <v>355</v>
      </c>
      <c r="B240" s="83" t="s">
        <v>1285</v>
      </c>
      <c r="C240" s="66" t="s">
        <v>3439</v>
      </c>
      <c r="D240" s="67">
        <v>3</v>
      </c>
      <c r="E240" s="68" t="s">
        <v>132</v>
      </c>
      <c r="F240" s="69">
        <v>32</v>
      </c>
      <c r="G240" s="66"/>
      <c r="H240" s="70"/>
      <c r="I240" s="71"/>
      <c r="J240" s="71"/>
      <c r="K240" s="34" t="s">
        <v>65</v>
      </c>
      <c r="L240" s="78">
        <v>240</v>
      </c>
      <c r="M240" s="78"/>
      <c r="N240" s="73" t="s">
        <v>273</v>
      </c>
      <c r="O240" s="80" t="s">
        <v>461</v>
      </c>
      <c r="P240" s="82">
        <v>43494.680439814816</v>
      </c>
      <c r="Q240" s="80" t="s">
        <v>798</v>
      </c>
      <c r="R240" s="83" t="s">
        <v>810</v>
      </c>
      <c r="S240" s="80" t="s">
        <v>850</v>
      </c>
      <c r="T240" s="80" t="s">
        <v>949</v>
      </c>
      <c r="U240" s="83" t="s">
        <v>1285</v>
      </c>
      <c r="V240" s="83" t="s">
        <v>1285</v>
      </c>
      <c r="W240" s="82">
        <v>43494.680439814816</v>
      </c>
      <c r="X240" s="83" t="s">
        <v>1684</v>
      </c>
      <c r="Y240" s="80"/>
      <c r="Z240" s="80"/>
      <c r="AA240" s="86" t="s">
        <v>2040</v>
      </c>
      <c r="AB240" s="80"/>
      <c r="AC240" s="80" t="b">
        <v>0</v>
      </c>
      <c r="AD240" s="80">
        <v>4</v>
      </c>
      <c r="AE240" s="86" t="s">
        <v>2052</v>
      </c>
      <c r="AF240" s="80" t="b">
        <v>0</v>
      </c>
      <c r="AG240" s="80" t="s">
        <v>2064</v>
      </c>
      <c r="AH240" s="80"/>
      <c r="AI240" s="86" t="s">
        <v>2052</v>
      </c>
      <c r="AJ240" s="80" t="b">
        <v>0</v>
      </c>
      <c r="AK240" s="80">
        <v>3</v>
      </c>
      <c r="AL240" s="86" t="s">
        <v>2052</v>
      </c>
      <c r="AM240" s="80" t="s">
        <v>2071</v>
      </c>
      <c r="AN240" s="80" t="b">
        <v>0</v>
      </c>
      <c r="AO240" s="86" t="s">
        <v>2040</v>
      </c>
      <c r="AP240" s="80" t="s">
        <v>207</v>
      </c>
      <c r="AQ240" s="80">
        <v>0</v>
      </c>
      <c r="AR240" s="80">
        <v>0</v>
      </c>
      <c r="AS240" s="80"/>
      <c r="AT240" s="80"/>
      <c r="AU240" s="80"/>
      <c r="AV240" s="80"/>
      <c r="AW240" s="80"/>
      <c r="AX240" s="80"/>
      <c r="AY240" s="80"/>
      <c r="AZ240" s="80"/>
      <c r="BA240">
        <v>1</v>
      </c>
      <c r="BB240" s="79" t="str">
        <f>REPLACE(INDEX(GroupVertices[Group],MATCH(Edges[[#This Row],[Vertex 1]],GroupVertices[Vertex],0)),1,1,"")</f>
        <v>5</v>
      </c>
      <c r="BC240" s="79" t="str">
        <f>REPLACE(INDEX(GroupVertices[Group],MATCH(Edges[[#This Row],[Vertex 2]],GroupVertices[Vertex],0)),1,1,"")</f>
        <v>5</v>
      </c>
      <c r="BD240" s="48">
        <v>0</v>
      </c>
      <c r="BE240" s="49">
        <v>0</v>
      </c>
      <c r="BF240" s="48">
        <v>0</v>
      </c>
      <c r="BG240" s="49">
        <v>0</v>
      </c>
      <c r="BH240" s="48">
        <v>0</v>
      </c>
      <c r="BI240" s="49">
        <v>0</v>
      </c>
      <c r="BJ240" s="48">
        <v>26</v>
      </c>
      <c r="BK240" s="49">
        <v>100</v>
      </c>
      <c r="BL240" s="48">
        <v>26</v>
      </c>
    </row>
    <row r="241" spans="1:64" ht="15">
      <c r="A241" s="65" t="s">
        <v>332</v>
      </c>
      <c r="B241" s="83" t="s">
        <v>1037</v>
      </c>
      <c r="C241" s="66" t="s">
        <v>3439</v>
      </c>
      <c r="D241" s="67">
        <v>3</v>
      </c>
      <c r="E241" s="68" t="s">
        <v>132</v>
      </c>
      <c r="F241" s="69">
        <v>32</v>
      </c>
      <c r="G241" s="66"/>
      <c r="H241" s="70"/>
      <c r="I241" s="71"/>
      <c r="J241" s="71"/>
      <c r="K241" s="34" t="s">
        <v>65</v>
      </c>
      <c r="L241" s="78">
        <v>241</v>
      </c>
      <c r="M241" s="78"/>
      <c r="N241" s="73" t="s">
        <v>405</v>
      </c>
      <c r="O241" s="80" t="s">
        <v>461</v>
      </c>
      <c r="P241" s="82">
        <v>43494.69006944444</v>
      </c>
      <c r="Q241" s="80" t="s">
        <v>544</v>
      </c>
      <c r="R241" s="80"/>
      <c r="S241" s="80"/>
      <c r="T241" s="80" t="s">
        <v>915</v>
      </c>
      <c r="U241" s="83" t="s">
        <v>1037</v>
      </c>
      <c r="V241" s="83" t="s">
        <v>1037</v>
      </c>
      <c r="W241" s="82">
        <v>43494.69006944444</v>
      </c>
      <c r="X241" s="83" t="s">
        <v>1425</v>
      </c>
      <c r="Y241" s="80"/>
      <c r="Z241" s="80"/>
      <c r="AA241" s="86" t="s">
        <v>1777</v>
      </c>
      <c r="AB241" s="80"/>
      <c r="AC241" s="80" t="b">
        <v>0</v>
      </c>
      <c r="AD241" s="80">
        <v>2</v>
      </c>
      <c r="AE241" s="86" t="s">
        <v>2052</v>
      </c>
      <c r="AF241" s="80" t="b">
        <v>0</v>
      </c>
      <c r="AG241" s="80" t="s">
        <v>2064</v>
      </c>
      <c r="AH241" s="80"/>
      <c r="AI241" s="86" t="s">
        <v>2052</v>
      </c>
      <c r="AJ241" s="80" t="b">
        <v>0</v>
      </c>
      <c r="AK241" s="80">
        <v>4</v>
      </c>
      <c r="AL241" s="86" t="s">
        <v>2052</v>
      </c>
      <c r="AM241" s="80" t="s">
        <v>2071</v>
      </c>
      <c r="AN241" s="80" t="b">
        <v>0</v>
      </c>
      <c r="AO241" s="86" t="s">
        <v>1777</v>
      </c>
      <c r="AP241" s="80" t="s">
        <v>207</v>
      </c>
      <c r="AQ241" s="80">
        <v>0</v>
      </c>
      <c r="AR241" s="80">
        <v>0</v>
      </c>
      <c r="AS241" s="80"/>
      <c r="AT241" s="80"/>
      <c r="AU241" s="80"/>
      <c r="AV241" s="80"/>
      <c r="AW241" s="80"/>
      <c r="AX241" s="80"/>
      <c r="AY241" s="80"/>
      <c r="AZ241" s="80"/>
      <c r="BA241">
        <v>1</v>
      </c>
      <c r="BB241" s="79" t="str">
        <f>REPLACE(INDEX(GroupVertices[Group],MATCH(Edges[[#This Row],[Vertex 1]],GroupVertices[Vertex],0)),1,1,"")</f>
        <v>1</v>
      </c>
      <c r="BC241" s="79" t="str">
        <f>REPLACE(INDEX(GroupVertices[Group],MATCH(Edges[[#This Row],[Vertex 2]],GroupVertices[Vertex],0)),1,1,"")</f>
        <v>1</v>
      </c>
      <c r="BD241" s="48">
        <v>0</v>
      </c>
      <c r="BE241" s="49">
        <v>0</v>
      </c>
      <c r="BF241" s="48">
        <v>0</v>
      </c>
      <c r="BG241" s="49">
        <v>0</v>
      </c>
      <c r="BH241" s="48">
        <v>0</v>
      </c>
      <c r="BI241" s="49">
        <v>0</v>
      </c>
      <c r="BJ241" s="48">
        <v>38</v>
      </c>
      <c r="BK241" s="49">
        <v>100</v>
      </c>
      <c r="BL241" s="48">
        <v>38</v>
      </c>
    </row>
    <row r="242" spans="1:64" ht="15">
      <c r="A242" s="65" t="s">
        <v>301</v>
      </c>
      <c r="B242" s="83" t="s">
        <v>1112</v>
      </c>
      <c r="C242" s="66" t="s">
        <v>3439</v>
      </c>
      <c r="D242" s="67">
        <v>3</v>
      </c>
      <c r="E242" s="68" t="s">
        <v>132</v>
      </c>
      <c r="F242" s="69">
        <v>32</v>
      </c>
      <c r="G242" s="66"/>
      <c r="H242" s="70"/>
      <c r="I242" s="71"/>
      <c r="J242" s="71"/>
      <c r="K242" s="34" t="s">
        <v>65</v>
      </c>
      <c r="L242" s="78">
        <v>242</v>
      </c>
      <c r="M242" s="78"/>
      <c r="N242" s="73" t="s">
        <v>374</v>
      </c>
      <c r="O242" s="80" t="s">
        <v>461</v>
      </c>
      <c r="P242" s="82">
        <v>43494.69290509259</v>
      </c>
      <c r="Q242" s="80" t="s">
        <v>622</v>
      </c>
      <c r="R242" s="80"/>
      <c r="S242" s="80"/>
      <c r="T242" s="80" t="s">
        <v>948</v>
      </c>
      <c r="U242" s="83" t="s">
        <v>1112</v>
      </c>
      <c r="V242" s="83" t="s">
        <v>1112</v>
      </c>
      <c r="W242" s="82">
        <v>43494.69290509259</v>
      </c>
      <c r="X242" s="83" t="s">
        <v>1508</v>
      </c>
      <c r="Y242" s="80"/>
      <c r="Z242" s="80"/>
      <c r="AA242" s="86" t="s">
        <v>1864</v>
      </c>
      <c r="AB242" s="80"/>
      <c r="AC242" s="80" t="b">
        <v>0</v>
      </c>
      <c r="AD242" s="80">
        <v>2</v>
      </c>
      <c r="AE242" s="86" t="s">
        <v>2052</v>
      </c>
      <c r="AF242" s="80" t="b">
        <v>0</v>
      </c>
      <c r="AG242" s="80" t="s">
        <v>2064</v>
      </c>
      <c r="AH242" s="80"/>
      <c r="AI242" s="86" t="s">
        <v>2052</v>
      </c>
      <c r="AJ242" s="80" t="b">
        <v>0</v>
      </c>
      <c r="AK242" s="80">
        <v>7</v>
      </c>
      <c r="AL242" s="86" t="s">
        <v>2052</v>
      </c>
      <c r="AM242" s="80" t="s">
        <v>2071</v>
      </c>
      <c r="AN242" s="80" t="b">
        <v>0</v>
      </c>
      <c r="AO242" s="86" t="s">
        <v>1864</v>
      </c>
      <c r="AP242" s="80" t="s">
        <v>207</v>
      </c>
      <c r="AQ242" s="80">
        <v>0</v>
      </c>
      <c r="AR242" s="80">
        <v>0</v>
      </c>
      <c r="AS242" s="80"/>
      <c r="AT242" s="80"/>
      <c r="AU242" s="80"/>
      <c r="AV242" s="80"/>
      <c r="AW242" s="80"/>
      <c r="AX242" s="80"/>
      <c r="AY242" s="80"/>
      <c r="AZ242" s="80"/>
      <c r="BA242">
        <v>1</v>
      </c>
      <c r="BB242" s="79" t="str">
        <f>REPLACE(INDEX(GroupVertices[Group],MATCH(Edges[[#This Row],[Vertex 1]],GroupVertices[Vertex],0)),1,1,"")</f>
        <v>11</v>
      </c>
      <c r="BC242" s="79" t="str">
        <f>REPLACE(INDEX(GroupVertices[Group],MATCH(Edges[[#This Row],[Vertex 2]],GroupVertices[Vertex],0)),1,1,"")</f>
        <v>11</v>
      </c>
      <c r="BD242" s="48">
        <v>0</v>
      </c>
      <c r="BE242" s="49">
        <v>0</v>
      </c>
      <c r="BF242" s="48">
        <v>0</v>
      </c>
      <c r="BG242" s="49">
        <v>0</v>
      </c>
      <c r="BH242" s="48">
        <v>0</v>
      </c>
      <c r="BI242" s="49">
        <v>0</v>
      </c>
      <c r="BJ242" s="48">
        <v>30</v>
      </c>
      <c r="BK242" s="49">
        <v>100</v>
      </c>
      <c r="BL242" s="48">
        <v>30</v>
      </c>
    </row>
    <row r="243" spans="1:64" ht="15">
      <c r="A243" s="65" t="s">
        <v>309</v>
      </c>
      <c r="B243" s="83" t="s">
        <v>1241</v>
      </c>
      <c r="C243" s="66" t="s">
        <v>3439</v>
      </c>
      <c r="D243" s="67">
        <v>3</v>
      </c>
      <c r="E243" s="68" t="s">
        <v>132</v>
      </c>
      <c r="F243" s="69">
        <v>32</v>
      </c>
      <c r="G243" s="66"/>
      <c r="H243" s="70"/>
      <c r="I243" s="71"/>
      <c r="J243" s="71"/>
      <c r="K243" s="34" t="s">
        <v>65</v>
      </c>
      <c r="L243" s="78">
        <v>243</v>
      </c>
      <c r="M243" s="78"/>
      <c r="N243" s="73" t="s">
        <v>309</v>
      </c>
      <c r="O243" s="80" t="s">
        <v>207</v>
      </c>
      <c r="P243" s="82">
        <v>43494.55479166667</v>
      </c>
      <c r="Q243" s="80" t="s">
        <v>753</v>
      </c>
      <c r="R243" s="80"/>
      <c r="S243" s="80"/>
      <c r="T243" s="80" t="s">
        <v>960</v>
      </c>
      <c r="U243" s="83" t="s">
        <v>1241</v>
      </c>
      <c r="V243" s="83" t="s">
        <v>1241</v>
      </c>
      <c r="W243" s="82">
        <v>43494.55479166667</v>
      </c>
      <c r="X243" s="83" t="s">
        <v>1639</v>
      </c>
      <c r="Y243" s="80"/>
      <c r="Z243" s="80"/>
      <c r="AA243" s="86" t="s">
        <v>1995</v>
      </c>
      <c r="AB243" s="80"/>
      <c r="AC243" s="80" t="b">
        <v>0</v>
      </c>
      <c r="AD243" s="80">
        <v>5</v>
      </c>
      <c r="AE243" s="86" t="s">
        <v>2052</v>
      </c>
      <c r="AF243" s="80" t="b">
        <v>0</v>
      </c>
      <c r="AG243" s="80" t="s">
        <v>2064</v>
      </c>
      <c r="AH243" s="80"/>
      <c r="AI243" s="86" t="s">
        <v>2052</v>
      </c>
      <c r="AJ243" s="80" t="b">
        <v>0</v>
      </c>
      <c r="AK243" s="80">
        <v>0</v>
      </c>
      <c r="AL243" s="86" t="s">
        <v>2052</v>
      </c>
      <c r="AM243" s="80" t="s">
        <v>2071</v>
      </c>
      <c r="AN243" s="80" t="b">
        <v>0</v>
      </c>
      <c r="AO243" s="86" t="s">
        <v>1995</v>
      </c>
      <c r="AP243" s="80" t="s">
        <v>207</v>
      </c>
      <c r="AQ243" s="80">
        <v>0</v>
      </c>
      <c r="AR243" s="80">
        <v>0</v>
      </c>
      <c r="AS243" s="80"/>
      <c r="AT243" s="80"/>
      <c r="AU243" s="80"/>
      <c r="AV243" s="80"/>
      <c r="AW243" s="80"/>
      <c r="AX243" s="80"/>
      <c r="AY243" s="80"/>
      <c r="AZ243" s="80"/>
      <c r="BA243">
        <v>1</v>
      </c>
      <c r="BB243" s="79" t="str">
        <f>REPLACE(INDEX(GroupVertices[Group],MATCH(Edges[[#This Row],[Vertex 1]],GroupVertices[Vertex],0)),1,1,"")</f>
        <v>13</v>
      </c>
      <c r="BC243" s="79" t="str">
        <f>REPLACE(INDEX(GroupVertices[Group],MATCH(Edges[[#This Row],[Vertex 2]],GroupVertices[Vertex],0)),1,1,"")</f>
        <v>13</v>
      </c>
      <c r="BD243" s="48">
        <v>2</v>
      </c>
      <c r="BE243" s="49">
        <v>8</v>
      </c>
      <c r="BF243" s="48">
        <v>0</v>
      </c>
      <c r="BG243" s="49">
        <v>0</v>
      </c>
      <c r="BH243" s="48">
        <v>0</v>
      </c>
      <c r="BI243" s="49">
        <v>0</v>
      </c>
      <c r="BJ243" s="48">
        <v>23</v>
      </c>
      <c r="BK243" s="49">
        <v>92</v>
      </c>
      <c r="BL243" s="48">
        <v>25</v>
      </c>
    </row>
    <row r="244" spans="1:64" ht="15">
      <c r="A244" s="65" t="s">
        <v>330</v>
      </c>
      <c r="B244" s="83" t="s">
        <v>1173</v>
      </c>
      <c r="C244" s="66" t="s">
        <v>3439</v>
      </c>
      <c r="D244" s="67">
        <v>3</v>
      </c>
      <c r="E244" s="68" t="s">
        <v>132</v>
      </c>
      <c r="F244" s="69">
        <v>32</v>
      </c>
      <c r="G244" s="66"/>
      <c r="H244" s="70"/>
      <c r="I244" s="71"/>
      <c r="J244" s="71"/>
      <c r="K244" s="34" t="s">
        <v>65</v>
      </c>
      <c r="L244" s="78">
        <v>244</v>
      </c>
      <c r="M244" s="78"/>
      <c r="N244" s="73" t="s">
        <v>374</v>
      </c>
      <c r="O244" s="80" t="s">
        <v>461</v>
      </c>
      <c r="P244" s="82">
        <v>43499.6840625</v>
      </c>
      <c r="Q244" s="80" t="s">
        <v>685</v>
      </c>
      <c r="R244" s="80"/>
      <c r="S244" s="80"/>
      <c r="T244" s="80" t="s">
        <v>923</v>
      </c>
      <c r="U244" s="83" t="s">
        <v>1173</v>
      </c>
      <c r="V244" s="83" t="s">
        <v>1173</v>
      </c>
      <c r="W244" s="82">
        <v>43499.6840625</v>
      </c>
      <c r="X244" s="83" t="s">
        <v>1571</v>
      </c>
      <c r="Y244" s="80"/>
      <c r="Z244" s="80"/>
      <c r="AA244" s="86" t="s">
        <v>1927</v>
      </c>
      <c r="AB244" s="80"/>
      <c r="AC244" s="80" t="b">
        <v>0</v>
      </c>
      <c r="AD244" s="80">
        <v>7</v>
      </c>
      <c r="AE244" s="86" t="s">
        <v>2052</v>
      </c>
      <c r="AF244" s="80" t="b">
        <v>0</v>
      </c>
      <c r="AG244" s="80" t="s">
        <v>2064</v>
      </c>
      <c r="AH244" s="80"/>
      <c r="AI244" s="86" t="s">
        <v>2052</v>
      </c>
      <c r="AJ244" s="80" t="b">
        <v>0</v>
      </c>
      <c r="AK244" s="80">
        <v>7</v>
      </c>
      <c r="AL244" s="86" t="s">
        <v>2052</v>
      </c>
      <c r="AM244" s="80" t="s">
        <v>2071</v>
      </c>
      <c r="AN244" s="80" t="b">
        <v>0</v>
      </c>
      <c r="AO244" s="86" t="s">
        <v>1927</v>
      </c>
      <c r="AP244" s="80" t="s">
        <v>2082</v>
      </c>
      <c r="AQ244" s="80">
        <v>0</v>
      </c>
      <c r="AR244" s="80">
        <v>0</v>
      </c>
      <c r="AS244" s="80"/>
      <c r="AT244" s="80"/>
      <c r="AU244" s="80"/>
      <c r="AV244" s="80"/>
      <c r="AW244" s="80"/>
      <c r="AX244" s="80"/>
      <c r="AY244" s="80"/>
      <c r="AZ244" s="80"/>
      <c r="BA244">
        <v>1</v>
      </c>
      <c r="BB244" s="79" t="str">
        <f>REPLACE(INDEX(GroupVertices[Group],MATCH(Edges[[#This Row],[Vertex 1]],GroupVertices[Vertex],0)),1,1,"")</f>
        <v>2</v>
      </c>
      <c r="BC244" s="79" t="str">
        <f>REPLACE(INDEX(GroupVertices[Group],MATCH(Edges[[#This Row],[Vertex 2]],GroupVertices[Vertex],0)),1,1,"")</f>
        <v>2</v>
      </c>
      <c r="BD244" s="48">
        <v>0</v>
      </c>
      <c r="BE244" s="49">
        <v>0</v>
      </c>
      <c r="BF244" s="48">
        <v>0</v>
      </c>
      <c r="BG244" s="49">
        <v>0</v>
      </c>
      <c r="BH244" s="48">
        <v>0</v>
      </c>
      <c r="BI244" s="49">
        <v>0</v>
      </c>
      <c r="BJ244" s="48">
        <v>28</v>
      </c>
      <c r="BK244" s="49">
        <v>100</v>
      </c>
      <c r="BL244" s="48">
        <v>28</v>
      </c>
    </row>
    <row r="245" spans="1:64" ht="15">
      <c r="A245" s="65" t="s">
        <v>314</v>
      </c>
      <c r="B245" s="83" t="s">
        <v>1206</v>
      </c>
      <c r="C245" s="66" t="s">
        <v>3439</v>
      </c>
      <c r="D245" s="67">
        <v>3</v>
      </c>
      <c r="E245" s="68" t="s">
        <v>132</v>
      </c>
      <c r="F245" s="69">
        <v>32</v>
      </c>
      <c r="G245" s="66"/>
      <c r="H245" s="70"/>
      <c r="I245" s="71"/>
      <c r="J245" s="71"/>
      <c r="K245" s="34" t="s">
        <v>65</v>
      </c>
      <c r="L245" s="78">
        <v>245</v>
      </c>
      <c r="M245" s="78"/>
      <c r="N245" s="73" t="s">
        <v>374</v>
      </c>
      <c r="O245" s="80" t="s">
        <v>461</v>
      </c>
      <c r="P245" s="82">
        <v>43499.69112268519</v>
      </c>
      <c r="Q245" s="80" t="s">
        <v>718</v>
      </c>
      <c r="R245" s="80"/>
      <c r="S245" s="80"/>
      <c r="T245" s="80" t="s">
        <v>923</v>
      </c>
      <c r="U245" s="83" t="s">
        <v>1206</v>
      </c>
      <c r="V245" s="83" t="s">
        <v>1206</v>
      </c>
      <c r="W245" s="82">
        <v>43499.69112268519</v>
      </c>
      <c r="X245" s="83" t="s">
        <v>1604</v>
      </c>
      <c r="Y245" s="80"/>
      <c r="Z245" s="80"/>
      <c r="AA245" s="86" t="s">
        <v>1960</v>
      </c>
      <c r="AB245" s="80"/>
      <c r="AC245" s="80" t="b">
        <v>0</v>
      </c>
      <c r="AD245" s="80">
        <v>11</v>
      </c>
      <c r="AE245" s="86" t="s">
        <v>2052</v>
      </c>
      <c r="AF245" s="80" t="b">
        <v>0</v>
      </c>
      <c r="AG245" s="80" t="s">
        <v>2064</v>
      </c>
      <c r="AH245" s="80"/>
      <c r="AI245" s="86" t="s">
        <v>2052</v>
      </c>
      <c r="AJ245" s="80" t="b">
        <v>0</v>
      </c>
      <c r="AK245" s="80">
        <v>8</v>
      </c>
      <c r="AL245" s="86" t="s">
        <v>2052</v>
      </c>
      <c r="AM245" s="80" t="s">
        <v>2071</v>
      </c>
      <c r="AN245" s="80" t="b">
        <v>0</v>
      </c>
      <c r="AO245" s="86" t="s">
        <v>1960</v>
      </c>
      <c r="AP245" s="80" t="s">
        <v>2082</v>
      </c>
      <c r="AQ245" s="80">
        <v>0</v>
      </c>
      <c r="AR245" s="80">
        <v>0</v>
      </c>
      <c r="AS245" s="80"/>
      <c r="AT245" s="80"/>
      <c r="AU245" s="80"/>
      <c r="AV245" s="80"/>
      <c r="AW245" s="80"/>
      <c r="AX245" s="80"/>
      <c r="AY245" s="80"/>
      <c r="AZ245" s="80"/>
      <c r="BA245">
        <v>1</v>
      </c>
      <c r="BB245" s="79" t="str">
        <f>REPLACE(INDEX(GroupVertices[Group],MATCH(Edges[[#This Row],[Vertex 1]],GroupVertices[Vertex],0)),1,1,"")</f>
        <v>4</v>
      </c>
      <c r="BC245" s="79" t="str">
        <f>REPLACE(INDEX(GroupVertices[Group],MATCH(Edges[[#This Row],[Vertex 2]],GroupVertices[Vertex],0)),1,1,"")</f>
        <v>4</v>
      </c>
      <c r="BD245" s="48">
        <v>0</v>
      </c>
      <c r="BE245" s="49">
        <v>0</v>
      </c>
      <c r="BF245" s="48">
        <v>0</v>
      </c>
      <c r="BG245" s="49">
        <v>0</v>
      </c>
      <c r="BH245" s="48">
        <v>0</v>
      </c>
      <c r="BI245" s="49">
        <v>0</v>
      </c>
      <c r="BJ245" s="48">
        <v>28</v>
      </c>
      <c r="BK245" s="49">
        <v>100</v>
      </c>
      <c r="BL245" s="48">
        <v>28</v>
      </c>
    </row>
    <row r="246" spans="1:64" ht="15">
      <c r="A246" s="65" t="s">
        <v>315</v>
      </c>
      <c r="B246" s="83" t="s">
        <v>1163</v>
      </c>
      <c r="C246" s="66" t="s">
        <v>3439</v>
      </c>
      <c r="D246" s="67">
        <v>3</v>
      </c>
      <c r="E246" s="68" t="s">
        <v>132</v>
      </c>
      <c r="F246" s="69">
        <v>32</v>
      </c>
      <c r="G246" s="66"/>
      <c r="H246" s="70"/>
      <c r="I246" s="71"/>
      <c r="J246" s="71"/>
      <c r="K246" s="34" t="s">
        <v>65</v>
      </c>
      <c r="L246" s="78">
        <v>246</v>
      </c>
      <c r="M246" s="78"/>
      <c r="N246" s="73" t="s">
        <v>374</v>
      </c>
      <c r="O246" s="80" t="s">
        <v>461</v>
      </c>
      <c r="P246" s="82">
        <v>43494.66135416667</v>
      </c>
      <c r="Q246" s="80" t="s">
        <v>675</v>
      </c>
      <c r="R246" s="80"/>
      <c r="S246" s="80"/>
      <c r="T246" s="80" t="s">
        <v>923</v>
      </c>
      <c r="U246" s="83" t="s">
        <v>1163</v>
      </c>
      <c r="V246" s="83" t="s">
        <v>1163</v>
      </c>
      <c r="W246" s="82">
        <v>43494.66135416667</v>
      </c>
      <c r="X246" s="83" t="s">
        <v>1561</v>
      </c>
      <c r="Y246" s="80"/>
      <c r="Z246" s="80"/>
      <c r="AA246" s="86" t="s">
        <v>1917</v>
      </c>
      <c r="AB246" s="80"/>
      <c r="AC246" s="80" t="b">
        <v>0</v>
      </c>
      <c r="AD246" s="80">
        <v>1</v>
      </c>
      <c r="AE246" s="86" t="s">
        <v>2052</v>
      </c>
      <c r="AF246" s="80" t="b">
        <v>0</v>
      </c>
      <c r="AG246" s="80" t="s">
        <v>2064</v>
      </c>
      <c r="AH246" s="80"/>
      <c r="AI246" s="86" t="s">
        <v>2052</v>
      </c>
      <c r="AJ246" s="80" t="b">
        <v>0</v>
      </c>
      <c r="AK246" s="80">
        <v>1</v>
      </c>
      <c r="AL246" s="86" t="s">
        <v>2052</v>
      </c>
      <c r="AM246" s="80" t="s">
        <v>2071</v>
      </c>
      <c r="AN246" s="80" t="b">
        <v>0</v>
      </c>
      <c r="AO246" s="86" t="s">
        <v>1917</v>
      </c>
      <c r="AP246" s="80" t="s">
        <v>207</v>
      </c>
      <c r="AQ246" s="80">
        <v>0</v>
      </c>
      <c r="AR246" s="80">
        <v>0</v>
      </c>
      <c r="AS246" s="80"/>
      <c r="AT246" s="80"/>
      <c r="AU246" s="80"/>
      <c r="AV246" s="80"/>
      <c r="AW246" s="80"/>
      <c r="AX246" s="80"/>
      <c r="AY246" s="80"/>
      <c r="AZ246" s="80"/>
      <c r="BA246">
        <v>1</v>
      </c>
      <c r="BB246" s="79" t="str">
        <f>REPLACE(INDEX(GroupVertices[Group],MATCH(Edges[[#This Row],[Vertex 1]],GroupVertices[Vertex],0)),1,1,"")</f>
        <v>3</v>
      </c>
      <c r="BC246" s="79" t="str">
        <f>REPLACE(INDEX(GroupVertices[Group],MATCH(Edges[[#This Row],[Vertex 2]],GroupVertices[Vertex],0)),1,1,"")</f>
        <v>3</v>
      </c>
      <c r="BD246" s="48">
        <v>0</v>
      </c>
      <c r="BE246" s="49">
        <v>0</v>
      </c>
      <c r="BF246" s="48">
        <v>0</v>
      </c>
      <c r="BG246" s="49">
        <v>0</v>
      </c>
      <c r="BH246" s="48">
        <v>0</v>
      </c>
      <c r="BI246" s="49">
        <v>0</v>
      </c>
      <c r="BJ246" s="48">
        <v>28</v>
      </c>
      <c r="BK246" s="49">
        <v>100</v>
      </c>
      <c r="BL246" s="48">
        <v>28</v>
      </c>
    </row>
    <row r="247" spans="1:64" ht="15">
      <c r="A247" s="65" t="s">
        <v>298</v>
      </c>
      <c r="B247" s="83" t="s">
        <v>1015</v>
      </c>
      <c r="C247" s="66" t="s">
        <v>3439</v>
      </c>
      <c r="D247" s="67">
        <v>3</v>
      </c>
      <c r="E247" s="68" t="s">
        <v>132</v>
      </c>
      <c r="F247" s="69">
        <v>32</v>
      </c>
      <c r="G247" s="66"/>
      <c r="H247" s="70"/>
      <c r="I247" s="71"/>
      <c r="J247" s="71"/>
      <c r="K247" s="34" t="s">
        <v>65</v>
      </c>
      <c r="L247" s="78">
        <v>247</v>
      </c>
      <c r="M247" s="78"/>
      <c r="N247" s="73" t="s">
        <v>432</v>
      </c>
      <c r="O247" s="80" t="s">
        <v>461</v>
      </c>
      <c r="P247" s="82">
        <v>43499.71221064815</v>
      </c>
      <c r="Q247" s="80" t="s">
        <v>520</v>
      </c>
      <c r="R247" s="80"/>
      <c r="S247" s="80"/>
      <c r="T247" s="80" t="s">
        <v>926</v>
      </c>
      <c r="U247" s="83" t="s">
        <v>1015</v>
      </c>
      <c r="V247" s="83" t="s">
        <v>1015</v>
      </c>
      <c r="W247" s="82">
        <v>43499.71221064815</v>
      </c>
      <c r="X247" s="83" t="s">
        <v>1401</v>
      </c>
      <c r="Y247" s="80"/>
      <c r="Z247" s="80"/>
      <c r="AA247" s="86" t="s">
        <v>1751</v>
      </c>
      <c r="AB247" s="80"/>
      <c r="AC247" s="80" t="b">
        <v>0</v>
      </c>
      <c r="AD247" s="80">
        <v>4</v>
      </c>
      <c r="AE247" s="86" t="s">
        <v>2052</v>
      </c>
      <c r="AF247" s="80" t="b">
        <v>0</v>
      </c>
      <c r="AG247" s="80" t="s">
        <v>2064</v>
      </c>
      <c r="AH247" s="80"/>
      <c r="AI247" s="86" t="s">
        <v>2052</v>
      </c>
      <c r="AJ247" s="80" t="b">
        <v>0</v>
      </c>
      <c r="AK247" s="80">
        <v>5</v>
      </c>
      <c r="AL247" s="86" t="s">
        <v>2052</v>
      </c>
      <c r="AM247" s="80" t="s">
        <v>2071</v>
      </c>
      <c r="AN247" s="80" t="b">
        <v>0</v>
      </c>
      <c r="AO247" s="86" t="s">
        <v>1751</v>
      </c>
      <c r="AP247" s="80" t="s">
        <v>207</v>
      </c>
      <c r="AQ247" s="80">
        <v>0</v>
      </c>
      <c r="AR247" s="80">
        <v>0</v>
      </c>
      <c r="AS247" s="80"/>
      <c r="AT247" s="80"/>
      <c r="AU247" s="80"/>
      <c r="AV247" s="80"/>
      <c r="AW247" s="80"/>
      <c r="AX247" s="80"/>
      <c r="AY247" s="80"/>
      <c r="AZ247" s="80"/>
      <c r="BA247">
        <v>1</v>
      </c>
      <c r="BB247" s="79" t="str">
        <f>REPLACE(INDEX(GroupVertices[Group],MATCH(Edges[[#This Row],[Vertex 1]],GroupVertices[Vertex],0)),1,1,"")</f>
        <v>8</v>
      </c>
      <c r="BC247" s="79" t="str">
        <f>REPLACE(INDEX(GroupVertices[Group],MATCH(Edges[[#This Row],[Vertex 2]],GroupVertices[Vertex],0)),1,1,"")</f>
        <v>8</v>
      </c>
      <c r="BD247" s="48">
        <v>0</v>
      </c>
      <c r="BE247" s="49">
        <v>0</v>
      </c>
      <c r="BF247" s="48">
        <v>0</v>
      </c>
      <c r="BG247" s="49">
        <v>0</v>
      </c>
      <c r="BH247" s="48">
        <v>0</v>
      </c>
      <c r="BI247" s="49">
        <v>0</v>
      </c>
      <c r="BJ247" s="48">
        <v>27</v>
      </c>
      <c r="BK247" s="49">
        <v>100</v>
      </c>
      <c r="BL247" s="48">
        <v>27</v>
      </c>
    </row>
    <row r="248" spans="1:64" ht="15">
      <c r="A248" s="65" t="s">
        <v>319</v>
      </c>
      <c r="B248" s="83" t="s">
        <v>1252</v>
      </c>
      <c r="C248" s="66" t="s">
        <v>3439</v>
      </c>
      <c r="D248" s="67">
        <v>3</v>
      </c>
      <c r="E248" s="68" t="s">
        <v>132</v>
      </c>
      <c r="F248" s="69">
        <v>32</v>
      </c>
      <c r="G248" s="66"/>
      <c r="H248" s="70"/>
      <c r="I248" s="71"/>
      <c r="J248" s="71"/>
      <c r="K248" s="34" t="s">
        <v>65</v>
      </c>
      <c r="L248" s="78">
        <v>248</v>
      </c>
      <c r="M248" s="78"/>
      <c r="N248" s="73" t="s">
        <v>374</v>
      </c>
      <c r="O248" s="80" t="s">
        <v>461</v>
      </c>
      <c r="P248" s="82">
        <v>43494.89922453704</v>
      </c>
      <c r="Q248" s="80" t="s">
        <v>764</v>
      </c>
      <c r="R248" s="80"/>
      <c r="S248" s="80"/>
      <c r="T248" s="80" t="s">
        <v>923</v>
      </c>
      <c r="U248" s="83" t="s">
        <v>1252</v>
      </c>
      <c r="V248" s="83" t="s">
        <v>1252</v>
      </c>
      <c r="W248" s="82">
        <v>43494.89922453704</v>
      </c>
      <c r="X248" s="83" t="s">
        <v>1650</v>
      </c>
      <c r="Y248" s="80"/>
      <c r="Z248" s="80"/>
      <c r="AA248" s="86" t="s">
        <v>2006</v>
      </c>
      <c r="AB248" s="80"/>
      <c r="AC248" s="80" t="b">
        <v>0</v>
      </c>
      <c r="AD248" s="80">
        <v>1</v>
      </c>
      <c r="AE248" s="86" t="s">
        <v>2052</v>
      </c>
      <c r="AF248" s="80" t="b">
        <v>0</v>
      </c>
      <c r="AG248" s="80" t="s">
        <v>2064</v>
      </c>
      <c r="AH248" s="80"/>
      <c r="AI248" s="86" t="s">
        <v>2052</v>
      </c>
      <c r="AJ248" s="80" t="b">
        <v>0</v>
      </c>
      <c r="AK248" s="80">
        <v>5</v>
      </c>
      <c r="AL248" s="86" t="s">
        <v>2052</v>
      </c>
      <c r="AM248" s="80" t="s">
        <v>2071</v>
      </c>
      <c r="AN248" s="80" t="b">
        <v>0</v>
      </c>
      <c r="AO248" s="86" t="s">
        <v>2006</v>
      </c>
      <c r="AP248" s="80" t="s">
        <v>207</v>
      </c>
      <c r="AQ248" s="80">
        <v>0</v>
      </c>
      <c r="AR248" s="80">
        <v>0</v>
      </c>
      <c r="AS248" s="80"/>
      <c r="AT248" s="80"/>
      <c r="AU248" s="80"/>
      <c r="AV248" s="80"/>
      <c r="AW248" s="80"/>
      <c r="AX248" s="80"/>
      <c r="AY248" s="80"/>
      <c r="AZ248" s="80"/>
      <c r="BA248">
        <v>1</v>
      </c>
      <c r="BB248" s="79" t="str">
        <f>REPLACE(INDEX(GroupVertices[Group],MATCH(Edges[[#This Row],[Vertex 1]],GroupVertices[Vertex],0)),1,1,"")</f>
        <v>9</v>
      </c>
      <c r="BC248" s="79" t="str">
        <f>REPLACE(INDEX(GroupVertices[Group],MATCH(Edges[[#This Row],[Vertex 2]],GroupVertices[Vertex],0)),1,1,"")</f>
        <v>9</v>
      </c>
      <c r="BD248" s="48">
        <v>0</v>
      </c>
      <c r="BE248" s="49">
        <v>0</v>
      </c>
      <c r="BF248" s="48">
        <v>0</v>
      </c>
      <c r="BG248" s="49">
        <v>0</v>
      </c>
      <c r="BH248" s="48">
        <v>0</v>
      </c>
      <c r="BI248" s="49">
        <v>0</v>
      </c>
      <c r="BJ248" s="48">
        <v>28</v>
      </c>
      <c r="BK248" s="49">
        <v>100</v>
      </c>
      <c r="BL248" s="48">
        <v>28</v>
      </c>
    </row>
    <row r="249" spans="1:64" ht="15">
      <c r="A249" s="65" t="s">
        <v>299</v>
      </c>
      <c r="B249" s="83" t="s">
        <v>999</v>
      </c>
      <c r="C249" s="66" t="s">
        <v>3439</v>
      </c>
      <c r="D249" s="67">
        <v>3</v>
      </c>
      <c r="E249" s="68" t="s">
        <v>132</v>
      </c>
      <c r="F249" s="69">
        <v>32</v>
      </c>
      <c r="G249" s="66"/>
      <c r="H249" s="70"/>
      <c r="I249" s="71"/>
      <c r="J249" s="71"/>
      <c r="K249" s="34" t="s">
        <v>65</v>
      </c>
      <c r="L249" s="78">
        <v>249</v>
      </c>
      <c r="M249" s="78"/>
      <c r="N249" s="73" t="s">
        <v>271</v>
      </c>
      <c r="O249" s="80" t="s">
        <v>461</v>
      </c>
      <c r="P249" s="82">
        <v>43494.87567129629</v>
      </c>
      <c r="Q249" s="80" t="s">
        <v>504</v>
      </c>
      <c r="R249" s="83" t="s">
        <v>824</v>
      </c>
      <c r="S249" s="80" t="s">
        <v>859</v>
      </c>
      <c r="T249" s="80" t="s">
        <v>885</v>
      </c>
      <c r="U249" s="83" t="s">
        <v>999</v>
      </c>
      <c r="V249" s="83" t="s">
        <v>999</v>
      </c>
      <c r="W249" s="82">
        <v>43494.87567129629</v>
      </c>
      <c r="X249" s="83" t="s">
        <v>1385</v>
      </c>
      <c r="Y249" s="80"/>
      <c r="Z249" s="80"/>
      <c r="AA249" s="86" t="s">
        <v>1735</v>
      </c>
      <c r="AB249" s="80"/>
      <c r="AC249" s="80" t="b">
        <v>0</v>
      </c>
      <c r="AD249" s="80">
        <v>0</v>
      </c>
      <c r="AE249" s="86" t="s">
        <v>2052</v>
      </c>
      <c r="AF249" s="80" t="b">
        <v>0</v>
      </c>
      <c r="AG249" s="80" t="s">
        <v>2064</v>
      </c>
      <c r="AH249" s="80"/>
      <c r="AI249" s="86" t="s">
        <v>2052</v>
      </c>
      <c r="AJ249" s="80" t="b">
        <v>0</v>
      </c>
      <c r="AK249" s="80">
        <v>1</v>
      </c>
      <c r="AL249" s="86" t="s">
        <v>2052</v>
      </c>
      <c r="AM249" s="80" t="s">
        <v>2077</v>
      </c>
      <c r="AN249" s="80" t="b">
        <v>0</v>
      </c>
      <c r="AO249" s="86" t="s">
        <v>1735</v>
      </c>
      <c r="AP249" s="80" t="s">
        <v>207</v>
      </c>
      <c r="AQ249" s="80">
        <v>0</v>
      </c>
      <c r="AR249" s="80">
        <v>0</v>
      </c>
      <c r="AS249" s="80"/>
      <c r="AT249" s="80"/>
      <c r="AU249" s="80"/>
      <c r="AV249" s="80"/>
      <c r="AW249" s="80"/>
      <c r="AX249" s="80"/>
      <c r="AY249" s="80"/>
      <c r="AZ249" s="80"/>
      <c r="BA249">
        <v>1</v>
      </c>
      <c r="BB249" s="79" t="str">
        <f>REPLACE(INDEX(GroupVertices[Group],MATCH(Edges[[#This Row],[Vertex 1]],GroupVertices[Vertex],0)),1,1,"")</f>
        <v>18</v>
      </c>
      <c r="BC249" s="79" t="str">
        <f>REPLACE(INDEX(GroupVertices[Group],MATCH(Edges[[#This Row],[Vertex 2]],GroupVertices[Vertex],0)),1,1,"")</f>
        <v>18</v>
      </c>
      <c r="BD249" s="48">
        <v>0</v>
      </c>
      <c r="BE249" s="49">
        <v>0</v>
      </c>
      <c r="BF249" s="48">
        <v>0</v>
      </c>
      <c r="BG249" s="49">
        <v>0</v>
      </c>
      <c r="BH249" s="48">
        <v>0</v>
      </c>
      <c r="BI249" s="49">
        <v>0</v>
      </c>
      <c r="BJ249" s="48">
        <v>21</v>
      </c>
      <c r="BK249" s="49">
        <v>100</v>
      </c>
      <c r="BL249" s="48">
        <v>21</v>
      </c>
    </row>
    <row r="250" spans="1:64" ht="15">
      <c r="A250" s="65" t="s">
        <v>340</v>
      </c>
      <c r="B250" s="83" t="s">
        <v>1201</v>
      </c>
      <c r="C250" s="66" t="s">
        <v>3439</v>
      </c>
      <c r="D250" s="67">
        <v>3</v>
      </c>
      <c r="E250" s="68" t="s">
        <v>132</v>
      </c>
      <c r="F250" s="69">
        <v>32</v>
      </c>
      <c r="G250" s="66"/>
      <c r="H250" s="70"/>
      <c r="I250" s="71"/>
      <c r="J250" s="71"/>
      <c r="K250" s="34" t="s">
        <v>65</v>
      </c>
      <c r="L250" s="78">
        <v>250</v>
      </c>
      <c r="M250" s="78"/>
      <c r="N250" s="73" t="s">
        <v>340</v>
      </c>
      <c r="O250" s="80" t="s">
        <v>207</v>
      </c>
      <c r="P250" s="82">
        <v>43494.78770833334</v>
      </c>
      <c r="Q250" s="80" t="s">
        <v>713</v>
      </c>
      <c r="R250" s="83" t="s">
        <v>845</v>
      </c>
      <c r="S250" s="80" t="s">
        <v>850</v>
      </c>
      <c r="T250" s="80" t="s">
        <v>958</v>
      </c>
      <c r="U250" s="83" t="s">
        <v>1201</v>
      </c>
      <c r="V250" s="83" t="s">
        <v>1201</v>
      </c>
      <c r="W250" s="82">
        <v>43494.78770833334</v>
      </c>
      <c r="X250" s="83" t="s">
        <v>1599</v>
      </c>
      <c r="Y250" s="80"/>
      <c r="Z250" s="80"/>
      <c r="AA250" s="86" t="s">
        <v>1955</v>
      </c>
      <c r="AB250" s="80"/>
      <c r="AC250" s="80" t="b">
        <v>0</v>
      </c>
      <c r="AD250" s="80">
        <v>2</v>
      </c>
      <c r="AE250" s="86" t="s">
        <v>2052</v>
      </c>
      <c r="AF250" s="80" t="b">
        <v>0</v>
      </c>
      <c r="AG250" s="80" t="s">
        <v>2064</v>
      </c>
      <c r="AH250" s="80"/>
      <c r="AI250" s="86" t="s">
        <v>2052</v>
      </c>
      <c r="AJ250" s="80" t="b">
        <v>0</v>
      </c>
      <c r="AK250" s="80">
        <v>3</v>
      </c>
      <c r="AL250" s="86" t="s">
        <v>2052</v>
      </c>
      <c r="AM250" s="80" t="s">
        <v>2071</v>
      </c>
      <c r="AN250" s="80" t="b">
        <v>0</v>
      </c>
      <c r="AO250" s="86" t="s">
        <v>1955</v>
      </c>
      <c r="AP250" s="80" t="s">
        <v>207</v>
      </c>
      <c r="AQ250" s="80">
        <v>0</v>
      </c>
      <c r="AR250" s="80">
        <v>0</v>
      </c>
      <c r="AS250" s="80"/>
      <c r="AT250" s="80"/>
      <c r="AU250" s="80"/>
      <c r="AV250" s="80"/>
      <c r="AW250" s="80"/>
      <c r="AX250" s="80"/>
      <c r="AY250" s="80"/>
      <c r="AZ250" s="80"/>
      <c r="BA250">
        <v>1</v>
      </c>
      <c r="BB250" s="79" t="str">
        <f>REPLACE(INDEX(GroupVertices[Group],MATCH(Edges[[#This Row],[Vertex 1]],GroupVertices[Vertex],0)),1,1,"")</f>
        <v>12</v>
      </c>
      <c r="BC250" s="79" t="str">
        <f>REPLACE(INDEX(GroupVertices[Group],MATCH(Edges[[#This Row],[Vertex 2]],GroupVertices[Vertex],0)),1,1,"")</f>
        <v>12</v>
      </c>
      <c r="BD250" s="48">
        <v>1</v>
      </c>
      <c r="BE250" s="49">
        <v>4</v>
      </c>
      <c r="BF250" s="48">
        <v>0</v>
      </c>
      <c r="BG250" s="49">
        <v>0</v>
      </c>
      <c r="BH250" s="48">
        <v>0</v>
      </c>
      <c r="BI250" s="49">
        <v>0</v>
      </c>
      <c r="BJ250" s="48">
        <v>24</v>
      </c>
      <c r="BK250" s="49">
        <v>96</v>
      </c>
      <c r="BL250" s="48">
        <v>25</v>
      </c>
    </row>
    <row r="251" spans="1:64" ht="15">
      <c r="A251" s="65" t="s">
        <v>318</v>
      </c>
      <c r="B251" s="83" t="s">
        <v>1234</v>
      </c>
      <c r="C251" s="66" t="s">
        <v>3439</v>
      </c>
      <c r="D251" s="67">
        <v>3</v>
      </c>
      <c r="E251" s="68" t="s">
        <v>132</v>
      </c>
      <c r="F251" s="69">
        <v>32</v>
      </c>
      <c r="G251" s="66"/>
      <c r="H251" s="70"/>
      <c r="I251" s="71"/>
      <c r="J251" s="71"/>
      <c r="K251" s="34" t="s">
        <v>65</v>
      </c>
      <c r="L251" s="78">
        <v>251</v>
      </c>
      <c r="M251" s="78"/>
      <c r="N251" s="73" t="s">
        <v>273</v>
      </c>
      <c r="O251" s="80" t="s">
        <v>461</v>
      </c>
      <c r="P251" s="82">
        <v>43499.87572916667</v>
      </c>
      <c r="Q251" s="80" t="s">
        <v>746</v>
      </c>
      <c r="R251" s="80"/>
      <c r="S251" s="80"/>
      <c r="T251" s="80" t="s">
        <v>880</v>
      </c>
      <c r="U251" s="83" t="s">
        <v>1234</v>
      </c>
      <c r="V251" s="83" t="s">
        <v>1234</v>
      </c>
      <c r="W251" s="82">
        <v>43499.87572916667</v>
      </c>
      <c r="X251" s="83" t="s">
        <v>1632</v>
      </c>
      <c r="Y251" s="80"/>
      <c r="Z251" s="80"/>
      <c r="AA251" s="86" t="s">
        <v>1988</v>
      </c>
      <c r="AB251" s="80"/>
      <c r="AC251" s="80" t="b">
        <v>0</v>
      </c>
      <c r="AD251" s="80">
        <v>4</v>
      </c>
      <c r="AE251" s="86" t="s">
        <v>2052</v>
      </c>
      <c r="AF251" s="80" t="b">
        <v>0</v>
      </c>
      <c r="AG251" s="80" t="s">
        <v>2064</v>
      </c>
      <c r="AH251" s="80"/>
      <c r="AI251" s="86" t="s">
        <v>2052</v>
      </c>
      <c r="AJ251" s="80" t="b">
        <v>0</v>
      </c>
      <c r="AK251" s="80">
        <v>3</v>
      </c>
      <c r="AL251" s="86" t="s">
        <v>2052</v>
      </c>
      <c r="AM251" s="80" t="s">
        <v>2071</v>
      </c>
      <c r="AN251" s="80" t="b">
        <v>0</v>
      </c>
      <c r="AO251" s="86" t="s">
        <v>1988</v>
      </c>
      <c r="AP251" s="80" t="s">
        <v>207</v>
      </c>
      <c r="AQ251" s="80">
        <v>0</v>
      </c>
      <c r="AR251" s="80">
        <v>0</v>
      </c>
      <c r="AS251" s="80"/>
      <c r="AT251" s="80"/>
      <c r="AU251" s="80"/>
      <c r="AV251" s="80"/>
      <c r="AW251" s="80"/>
      <c r="AX251" s="80"/>
      <c r="AY251" s="80"/>
      <c r="AZ251" s="80"/>
      <c r="BA251">
        <v>1</v>
      </c>
      <c r="BB251" s="79" t="str">
        <f>REPLACE(INDEX(GroupVertices[Group],MATCH(Edges[[#This Row],[Vertex 1]],GroupVertices[Vertex],0)),1,1,"")</f>
        <v>6</v>
      </c>
      <c r="BC251" s="79" t="str">
        <f>REPLACE(INDEX(GroupVertices[Group],MATCH(Edges[[#This Row],[Vertex 2]],GroupVertices[Vertex],0)),1,1,"")</f>
        <v>6</v>
      </c>
      <c r="BD251" s="48">
        <v>0</v>
      </c>
      <c r="BE251" s="49">
        <v>0</v>
      </c>
      <c r="BF251" s="48">
        <v>0</v>
      </c>
      <c r="BG251" s="49">
        <v>0</v>
      </c>
      <c r="BH251" s="48">
        <v>0</v>
      </c>
      <c r="BI251" s="49">
        <v>0</v>
      </c>
      <c r="BJ251" s="48">
        <v>29</v>
      </c>
      <c r="BK251" s="49">
        <v>100</v>
      </c>
      <c r="BL251" s="48">
        <v>29</v>
      </c>
    </row>
    <row r="252" spans="1:64" ht="15">
      <c r="A252" s="65" t="s">
        <v>344</v>
      </c>
      <c r="B252" s="83" t="s">
        <v>1282</v>
      </c>
      <c r="C252" s="66" t="s">
        <v>3439</v>
      </c>
      <c r="D252" s="67">
        <v>3</v>
      </c>
      <c r="E252" s="68" t="s">
        <v>132</v>
      </c>
      <c r="F252" s="69">
        <v>32</v>
      </c>
      <c r="G252" s="66"/>
      <c r="H252" s="70"/>
      <c r="I252" s="71"/>
      <c r="J252" s="71"/>
      <c r="K252" s="34" t="s">
        <v>65</v>
      </c>
      <c r="L252" s="78">
        <v>252</v>
      </c>
      <c r="M252" s="78"/>
      <c r="N252" s="73" t="s">
        <v>273</v>
      </c>
      <c r="O252" s="80" t="s">
        <v>461</v>
      </c>
      <c r="P252" s="82">
        <v>43499.87850694444</v>
      </c>
      <c r="Q252" s="80" t="s">
        <v>794</v>
      </c>
      <c r="R252" s="83" t="s">
        <v>817</v>
      </c>
      <c r="S252" s="80" t="s">
        <v>850</v>
      </c>
      <c r="T252" s="80" t="s">
        <v>915</v>
      </c>
      <c r="U252" s="83" t="s">
        <v>1282</v>
      </c>
      <c r="V252" s="83" t="s">
        <v>1282</v>
      </c>
      <c r="W252" s="82">
        <v>43499.87850694444</v>
      </c>
      <c r="X252" s="83" t="s">
        <v>1680</v>
      </c>
      <c r="Y252" s="80"/>
      <c r="Z252" s="80"/>
      <c r="AA252" s="86" t="s">
        <v>2036</v>
      </c>
      <c r="AB252" s="80"/>
      <c r="AC252" s="80" t="b">
        <v>0</v>
      </c>
      <c r="AD252" s="80">
        <v>7</v>
      </c>
      <c r="AE252" s="86" t="s">
        <v>2052</v>
      </c>
      <c r="AF252" s="80" t="b">
        <v>0</v>
      </c>
      <c r="AG252" s="80" t="s">
        <v>2064</v>
      </c>
      <c r="AH252" s="80"/>
      <c r="AI252" s="86" t="s">
        <v>2052</v>
      </c>
      <c r="AJ252" s="80" t="b">
        <v>0</v>
      </c>
      <c r="AK252" s="80">
        <v>6</v>
      </c>
      <c r="AL252" s="86" t="s">
        <v>2052</v>
      </c>
      <c r="AM252" s="80" t="s">
        <v>2071</v>
      </c>
      <c r="AN252" s="80" t="b">
        <v>0</v>
      </c>
      <c r="AO252" s="86" t="s">
        <v>2036</v>
      </c>
      <c r="AP252" s="80" t="s">
        <v>207</v>
      </c>
      <c r="AQ252" s="80">
        <v>0</v>
      </c>
      <c r="AR252" s="80">
        <v>0</v>
      </c>
      <c r="AS252" s="80"/>
      <c r="AT252" s="80"/>
      <c r="AU252" s="80"/>
      <c r="AV252" s="80"/>
      <c r="AW252" s="80"/>
      <c r="AX252" s="80"/>
      <c r="AY252" s="80"/>
      <c r="AZ252" s="80"/>
      <c r="BA252">
        <v>1</v>
      </c>
      <c r="BB252" s="79" t="str">
        <f>REPLACE(INDEX(GroupVertices[Group],MATCH(Edges[[#This Row],[Vertex 1]],GroupVertices[Vertex],0)),1,1,"")</f>
        <v>7</v>
      </c>
      <c r="BC252" s="79" t="str">
        <f>REPLACE(INDEX(GroupVertices[Group],MATCH(Edges[[#This Row],[Vertex 2]],GroupVertices[Vertex],0)),1,1,"")</f>
        <v>7</v>
      </c>
      <c r="BD252" s="48">
        <v>0</v>
      </c>
      <c r="BE252" s="49">
        <v>0</v>
      </c>
      <c r="BF252" s="48">
        <v>0</v>
      </c>
      <c r="BG252" s="49">
        <v>0</v>
      </c>
      <c r="BH252" s="48">
        <v>0</v>
      </c>
      <c r="BI252" s="49">
        <v>0</v>
      </c>
      <c r="BJ252" s="48">
        <v>36</v>
      </c>
      <c r="BK252" s="49">
        <v>100</v>
      </c>
      <c r="BL252" s="48">
        <v>36</v>
      </c>
    </row>
    <row r="253" spans="1:64" ht="15">
      <c r="A253" s="65" t="s">
        <v>342</v>
      </c>
      <c r="B253" s="83" t="s">
        <v>1124</v>
      </c>
      <c r="C253" s="66" t="s">
        <v>3439</v>
      </c>
      <c r="D253" s="67">
        <v>3</v>
      </c>
      <c r="E253" s="68" t="s">
        <v>132</v>
      </c>
      <c r="F253" s="69">
        <v>32</v>
      </c>
      <c r="G253" s="66"/>
      <c r="H253" s="70"/>
      <c r="I253" s="71"/>
      <c r="J253" s="71"/>
      <c r="K253" s="34" t="s">
        <v>65</v>
      </c>
      <c r="L253" s="78">
        <v>253</v>
      </c>
      <c r="M253" s="78"/>
      <c r="N253" s="73" t="s">
        <v>374</v>
      </c>
      <c r="O253" s="80" t="s">
        <v>461</v>
      </c>
      <c r="P253" s="82">
        <v>43499.88376157408</v>
      </c>
      <c r="Q253" s="80" t="s">
        <v>634</v>
      </c>
      <c r="R253" s="80"/>
      <c r="S253" s="80"/>
      <c r="T253" s="80" t="s">
        <v>923</v>
      </c>
      <c r="U253" s="83" t="s">
        <v>1124</v>
      </c>
      <c r="V253" s="83" t="s">
        <v>1124</v>
      </c>
      <c r="W253" s="82">
        <v>43499.88376157408</v>
      </c>
      <c r="X253" s="83" t="s">
        <v>1520</v>
      </c>
      <c r="Y253" s="80"/>
      <c r="Z253" s="80"/>
      <c r="AA253" s="86" t="s">
        <v>1876</v>
      </c>
      <c r="AB253" s="80"/>
      <c r="AC253" s="80" t="b">
        <v>0</v>
      </c>
      <c r="AD253" s="80">
        <v>2</v>
      </c>
      <c r="AE253" s="86" t="s">
        <v>2052</v>
      </c>
      <c r="AF253" s="80" t="b">
        <v>0</v>
      </c>
      <c r="AG253" s="80" t="s">
        <v>2064</v>
      </c>
      <c r="AH253" s="80"/>
      <c r="AI253" s="86" t="s">
        <v>2052</v>
      </c>
      <c r="AJ253" s="80" t="b">
        <v>0</v>
      </c>
      <c r="AK253" s="80">
        <v>0</v>
      </c>
      <c r="AL253" s="86" t="s">
        <v>2052</v>
      </c>
      <c r="AM253" s="80" t="s">
        <v>2071</v>
      </c>
      <c r="AN253" s="80" t="b">
        <v>0</v>
      </c>
      <c r="AO253" s="86" t="s">
        <v>1876</v>
      </c>
      <c r="AP253" s="80" t="s">
        <v>207</v>
      </c>
      <c r="AQ253" s="80">
        <v>0</v>
      </c>
      <c r="AR253" s="80">
        <v>0</v>
      </c>
      <c r="AS253" s="80"/>
      <c r="AT253" s="80"/>
      <c r="AU253" s="80"/>
      <c r="AV253" s="80"/>
      <c r="AW253" s="80"/>
      <c r="AX253" s="80"/>
      <c r="AY253" s="80"/>
      <c r="AZ253" s="80"/>
      <c r="BA253">
        <v>1</v>
      </c>
      <c r="BB253" s="79" t="str">
        <f>REPLACE(INDEX(GroupVertices[Group],MATCH(Edges[[#This Row],[Vertex 1]],GroupVertices[Vertex],0)),1,1,"")</f>
        <v>14</v>
      </c>
      <c r="BC253" s="79" t="str">
        <f>REPLACE(INDEX(GroupVertices[Group],MATCH(Edges[[#This Row],[Vertex 2]],GroupVertices[Vertex],0)),1,1,"")</f>
        <v>14</v>
      </c>
      <c r="BD253" s="48">
        <v>0</v>
      </c>
      <c r="BE253" s="49">
        <v>0</v>
      </c>
      <c r="BF253" s="48">
        <v>0</v>
      </c>
      <c r="BG253" s="49">
        <v>0</v>
      </c>
      <c r="BH253" s="48">
        <v>0</v>
      </c>
      <c r="BI253" s="49">
        <v>0</v>
      </c>
      <c r="BJ253" s="48">
        <v>28</v>
      </c>
      <c r="BK253" s="49">
        <v>100</v>
      </c>
      <c r="BL253" s="48">
        <v>28</v>
      </c>
    </row>
    <row r="254" spans="1:64" ht="15">
      <c r="A254" s="65" t="s">
        <v>302</v>
      </c>
      <c r="B254" s="83" t="s">
        <v>1136</v>
      </c>
      <c r="C254" s="66" t="s">
        <v>3439</v>
      </c>
      <c r="D254" s="67">
        <v>3</v>
      </c>
      <c r="E254" s="68" t="s">
        <v>132</v>
      </c>
      <c r="F254" s="69">
        <v>32</v>
      </c>
      <c r="G254" s="66"/>
      <c r="H254" s="70"/>
      <c r="I254" s="71"/>
      <c r="J254" s="71"/>
      <c r="K254" s="34" t="s">
        <v>65</v>
      </c>
      <c r="L254" s="78">
        <v>254</v>
      </c>
      <c r="M254" s="78"/>
      <c r="N254" s="73" t="s">
        <v>273</v>
      </c>
      <c r="O254" s="80" t="s">
        <v>461</v>
      </c>
      <c r="P254" s="82">
        <v>43494.833715277775</v>
      </c>
      <c r="Q254" s="80" t="s">
        <v>646</v>
      </c>
      <c r="R254" s="83" t="s">
        <v>826</v>
      </c>
      <c r="S254" s="80" t="s">
        <v>850</v>
      </c>
      <c r="T254" s="80" t="s">
        <v>939</v>
      </c>
      <c r="U254" s="83" t="s">
        <v>1136</v>
      </c>
      <c r="V254" s="83" t="s">
        <v>1136</v>
      </c>
      <c r="W254" s="82">
        <v>43494.833715277775</v>
      </c>
      <c r="X254" s="83" t="s">
        <v>1532</v>
      </c>
      <c r="Y254" s="80"/>
      <c r="Z254" s="80"/>
      <c r="AA254" s="86" t="s">
        <v>1888</v>
      </c>
      <c r="AB254" s="80"/>
      <c r="AC254" s="80" t="b">
        <v>0</v>
      </c>
      <c r="AD254" s="80">
        <v>1</v>
      </c>
      <c r="AE254" s="86" t="s">
        <v>2052</v>
      </c>
      <c r="AF254" s="80" t="b">
        <v>0</v>
      </c>
      <c r="AG254" s="80" t="s">
        <v>2064</v>
      </c>
      <c r="AH254" s="80"/>
      <c r="AI254" s="86" t="s">
        <v>2052</v>
      </c>
      <c r="AJ254" s="80" t="b">
        <v>0</v>
      </c>
      <c r="AK254" s="80">
        <v>0</v>
      </c>
      <c r="AL254" s="86" t="s">
        <v>2052</v>
      </c>
      <c r="AM254" s="80" t="s">
        <v>2071</v>
      </c>
      <c r="AN254" s="80" t="b">
        <v>0</v>
      </c>
      <c r="AO254" s="86" t="s">
        <v>1888</v>
      </c>
      <c r="AP254" s="80" t="s">
        <v>207</v>
      </c>
      <c r="AQ254" s="80">
        <v>0</v>
      </c>
      <c r="AR254" s="80">
        <v>0</v>
      </c>
      <c r="AS254" s="80"/>
      <c r="AT254" s="80"/>
      <c r="AU254" s="80"/>
      <c r="AV254" s="80"/>
      <c r="AW254" s="80"/>
      <c r="AX254" s="80"/>
      <c r="AY254" s="80"/>
      <c r="AZ254" s="80"/>
      <c r="BA254">
        <v>1</v>
      </c>
      <c r="BB254" s="79" t="str">
        <f>REPLACE(INDEX(GroupVertices[Group],MATCH(Edges[[#This Row],[Vertex 1]],GroupVertices[Vertex],0)),1,1,"")</f>
        <v>10</v>
      </c>
      <c r="BC254" s="79" t="str">
        <f>REPLACE(INDEX(GroupVertices[Group],MATCH(Edges[[#This Row],[Vertex 2]],GroupVertices[Vertex],0)),1,1,"")</f>
        <v>10</v>
      </c>
      <c r="BD254" s="48">
        <v>2</v>
      </c>
      <c r="BE254" s="49">
        <v>7.6923076923076925</v>
      </c>
      <c r="BF254" s="48">
        <v>0</v>
      </c>
      <c r="BG254" s="49">
        <v>0</v>
      </c>
      <c r="BH254" s="48">
        <v>0</v>
      </c>
      <c r="BI254" s="49">
        <v>0</v>
      </c>
      <c r="BJ254" s="48">
        <v>24</v>
      </c>
      <c r="BK254" s="49">
        <v>92.3076923076923</v>
      </c>
      <c r="BL254" s="48">
        <v>26</v>
      </c>
    </row>
    <row r="255" spans="1:64" ht="15">
      <c r="A255" s="65" t="s">
        <v>332</v>
      </c>
      <c r="B255" s="83" t="s">
        <v>1098</v>
      </c>
      <c r="C255" s="66" t="s">
        <v>3439</v>
      </c>
      <c r="D255" s="67">
        <v>3</v>
      </c>
      <c r="E255" s="68" t="s">
        <v>132</v>
      </c>
      <c r="F255" s="69">
        <v>32</v>
      </c>
      <c r="G255" s="66"/>
      <c r="H255" s="70"/>
      <c r="I255" s="71"/>
      <c r="J255" s="71"/>
      <c r="K255" s="34" t="s">
        <v>65</v>
      </c>
      <c r="L255" s="78">
        <v>255</v>
      </c>
      <c r="M255" s="78"/>
      <c r="N255" s="73" t="s">
        <v>273</v>
      </c>
      <c r="O255" s="80" t="s">
        <v>461</v>
      </c>
      <c r="P255" s="82">
        <v>43499.80710648148</v>
      </c>
      <c r="Q255" s="80" t="s">
        <v>608</v>
      </c>
      <c r="R255" s="83" t="s">
        <v>810</v>
      </c>
      <c r="S255" s="80" t="s">
        <v>850</v>
      </c>
      <c r="T255" s="80" t="s">
        <v>949</v>
      </c>
      <c r="U255" s="83" t="s">
        <v>1098</v>
      </c>
      <c r="V255" s="83" t="s">
        <v>1098</v>
      </c>
      <c r="W255" s="82">
        <v>43499.80710648148</v>
      </c>
      <c r="X255" s="83" t="s">
        <v>1494</v>
      </c>
      <c r="Y255" s="80"/>
      <c r="Z255" s="80"/>
      <c r="AA255" s="86" t="s">
        <v>1850</v>
      </c>
      <c r="AB255" s="80"/>
      <c r="AC255" s="80" t="b">
        <v>0</v>
      </c>
      <c r="AD255" s="80">
        <v>3</v>
      </c>
      <c r="AE255" s="86" t="s">
        <v>2052</v>
      </c>
      <c r="AF255" s="80" t="b">
        <v>0</v>
      </c>
      <c r="AG255" s="80" t="s">
        <v>2064</v>
      </c>
      <c r="AH255" s="80"/>
      <c r="AI255" s="86" t="s">
        <v>2052</v>
      </c>
      <c r="AJ255" s="80" t="b">
        <v>0</v>
      </c>
      <c r="AK255" s="80">
        <v>5</v>
      </c>
      <c r="AL255" s="86" t="s">
        <v>2052</v>
      </c>
      <c r="AM255" s="80" t="s">
        <v>2071</v>
      </c>
      <c r="AN255" s="80" t="b">
        <v>0</v>
      </c>
      <c r="AO255" s="86" t="s">
        <v>1850</v>
      </c>
      <c r="AP255" s="80" t="s">
        <v>207</v>
      </c>
      <c r="AQ255" s="80">
        <v>0</v>
      </c>
      <c r="AR255" s="80">
        <v>0</v>
      </c>
      <c r="AS255" s="80"/>
      <c r="AT255" s="80"/>
      <c r="AU255" s="80"/>
      <c r="AV255" s="80"/>
      <c r="AW255" s="80"/>
      <c r="AX255" s="80"/>
      <c r="AY255" s="80"/>
      <c r="AZ255" s="80"/>
      <c r="BA255">
        <v>1</v>
      </c>
      <c r="BB255" s="79" t="str">
        <f>REPLACE(INDEX(GroupVertices[Group],MATCH(Edges[[#This Row],[Vertex 1]],GroupVertices[Vertex],0)),1,1,"")</f>
        <v>1</v>
      </c>
      <c r="BC255" s="79" t="str">
        <f>REPLACE(INDEX(GroupVertices[Group],MATCH(Edges[[#This Row],[Vertex 2]],GroupVertices[Vertex],0)),1,1,"")</f>
        <v>1</v>
      </c>
      <c r="BD255" s="48">
        <v>0</v>
      </c>
      <c r="BE255" s="49">
        <v>0</v>
      </c>
      <c r="BF255" s="48">
        <v>0</v>
      </c>
      <c r="BG255" s="49">
        <v>0</v>
      </c>
      <c r="BH255" s="48">
        <v>0</v>
      </c>
      <c r="BI255" s="49">
        <v>0</v>
      </c>
      <c r="BJ255" s="48">
        <v>26</v>
      </c>
      <c r="BK255" s="49">
        <v>100</v>
      </c>
      <c r="BL255" s="48">
        <v>26</v>
      </c>
    </row>
    <row r="256" spans="1:64" ht="15">
      <c r="A256" s="65" t="s">
        <v>298</v>
      </c>
      <c r="B256" s="83" t="s">
        <v>1151</v>
      </c>
      <c r="C256" s="66" t="s">
        <v>3439</v>
      </c>
      <c r="D256" s="67">
        <v>3</v>
      </c>
      <c r="E256" s="68" t="s">
        <v>132</v>
      </c>
      <c r="F256" s="69">
        <v>32</v>
      </c>
      <c r="G256" s="66"/>
      <c r="H256" s="70"/>
      <c r="I256" s="71"/>
      <c r="J256" s="71"/>
      <c r="K256" s="34" t="s">
        <v>65</v>
      </c>
      <c r="L256" s="78">
        <v>256</v>
      </c>
      <c r="M256" s="78"/>
      <c r="N256" s="73" t="s">
        <v>273</v>
      </c>
      <c r="O256" s="80" t="s">
        <v>461</v>
      </c>
      <c r="P256" s="82">
        <v>43499.884988425925</v>
      </c>
      <c r="Q256" s="80" t="s">
        <v>662</v>
      </c>
      <c r="R256" s="80"/>
      <c r="S256" s="80"/>
      <c r="T256" s="80" t="s">
        <v>880</v>
      </c>
      <c r="U256" s="83" t="s">
        <v>1151</v>
      </c>
      <c r="V256" s="83" t="s">
        <v>1151</v>
      </c>
      <c r="W256" s="82">
        <v>43499.884988425925</v>
      </c>
      <c r="X256" s="83" t="s">
        <v>1548</v>
      </c>
      <c r="Y256" s="80"/>
      <c r="Z256" s="80"/>
      <c r="AA256" s="86" t="s">
        <v>1904</v>
      </c>
      <c r="AB256" s="80"/>
      <c r="AC256" s="80" t="b">
        <v>0</v>
      </c>
      <c r="AD256" s="80">
        <v>3</v>
      </c>
      <c r="AE256" s="86" t="s">
        <v>2052</v>
      </c>
      <c r="AF256" s="80" t="b">
        <v>0</v>
      </c>
      <c r="AG256" s="80" t="s">
        <v>2064</v>
      </c>
      <c r="AH256" s="80"/>
      <c r="AI256" s="86" t="s">
        <v>2052</v>
      </c>
      <c r="AJ256" s="80" t="b">
        <v>0</v>
      </c>
      <c r="AK256" s="80">
        <v>0</v>
      </c>
      <c r="AL256" s="86" t="s">
        <v>2052</v>
      </c>
      <c r="AM256" s="80" t="s">
        <v>2071</v>
      </c>
      <c r="AN256" s="80" t="b">
        <v>0</v>
      </c>
      <c r="AO256" s="86" t="s">
        <v>1904</v>
      </c>
      <c r="AP256" s="80" t="s">
        <v>207</v>
      </c>
      <c r="AQ256" s="80">
        <v>0</v>
      </c>
      <c r="AR256" s="80">
        <v>0</v>
      </c>
      <c r="AS256" s="80"/>
      <c r="AT256" s="80"/>
      <c r="AU256" s="80"/>
      <c r="AV256" s="80"/>
      <c r="AW256" s="80"/>
      <c r="AX256" s="80"/>
      <c r="AY256" s="80"/>
      <c r="AZ256" s="80"/>
      <c r="BA256">
        <v>1</v>
      </c>
      <c r="BB256" s="79" t="str">
        <f>REPLACE(INDEX(GroupVertices[Group],MATCH(Edges[[#This Row],[Vertex 1]],GroupVertices[Vertex],0)),1,1,"")</f>
        <v>8</v>
      </c>
      <c r="BC256" s="79" t="str">
        <f>REPLACE(INDEX(GroupVertices[Group],MATCH(Edges[[#This Row],[Vertex 2]],GroupVertices[Vertex],0)),1,1,"")</f>
        <v>8</v>
      </c>
      <c r="BD256" s="48">
        <v>0</v>
      </c>
      <c r="BE256" s="49">
        <v>0</v>
      </c>
      <c r="BF256" s="48">
        <v>0</v>
      </c>
      <c r="BG256" s="49">
        <v>0</v>
      </c>
      <c r="BH256" s="48">
        <v>0</v>
      </c>
      <c r="BI256" s="49">
        <v>0</v>
      </c>
      <c r="BJ256" s="48">
        <v>29</v>
      </c>
      <c r="BK256" s="49">
        <v>100</v>
      </c>
      <c r="BL256" s="48">
        <v>29</v>
      </c>
    </row>
    <row r="257" spans="1:64" ht="15">
      <c r="A257" s="65" t="s">
        <v>340</v>
      </c>
      <c r="B257" s="83" t="s">
        <v>1044</v>
      </c>
      <c r="C257" s="66" t="s">
        <v>3439</v>
      </c>
      <c r="D257" s="67">
        <v>3</v>
      </c>
      <c r="E257" s="68" t="s">
        <v>132</v>
      </c>
      <c r="F257" s="69">
        <v>32</v>
      </c>
      <c r="G257" s="66"/>
      <c r="H257" s="70"/>
      <c r="I257" s="71"/>
      <c r="J257" s="71"/>
      <c r="K257" s="34" t="s">
        <v>65</v>
      </c>
      <c r="L257" s="78">
        <v>257</v>
      </c>
      <c r="M257" s="78"/>
      <c r="N257" s="73" t="s">
        <v>425</v>
      </c>
      <c r="O257" s="80" t="s">
        <v>461</v>
      </c>
      <c r="P257" s="82">
        <v>43499.88747685185</v>
      </c>
      <c r="Q257" s="80" t="s">
        <v>551</v>
      </c>
      <c r="R257" s="80"/>
      <c r="S257" s="80"/>
      <c r="T257" s="80" t="s">
        <v>936</v>
      </c>
      <c r="U257" s="83" t="s">
        <v>1044</v>
      </c>
      <c r="V257" s="83" t="s">
        <v>1044</v>
      </c>
      <c r="W257" s="82">
        <v>43499.88747685185</v>
      </c>
      <c r="X257" s="83" t="s">
        <v>1432</v>
      </c>
      <c r="Y257" s="80"/>
      <c r="Z257" s="80"/>
      <c r="AA257" s="86" t="s">
        <v>1787</v>
      </c>
      <c r="AB257" s="80"/>
      <c r="AC257" s="80" t="b">
        <v>0</v>
      </c>
      <c r="AD257" s="80">
        <v>2</v>
      </c>
      <c r="AE257" s="86" t="s">
        <v>2052</v>
      </c>
      <c r="AF257" s="80" t="b">
        <v>0</v>
      </c>
      <c r="AG257" s="80" t="s">
        <v>2064</v>
      </c>
      <c r="AH257" s="80"/>
      <c r="AI257" s="86" t="s">
        <v>2052</v>
      </c>
      <c r="AJ257" s="80" t="b">
        <v>0</v>
      </c>
      <c r="AK257" s="80">
        <v>3</v>
      </c>
      <c r="AL257" s="86" t="s">
        <v>2052</v>
      </c>
      <c r="AM257" s="80" t="s">
        <v>2071</v>
      </c>
      <c r="AN257" s="80" t="b">
        <v>0</v>
      </c>
      <c r="AO257" s="86" t="s">
        <v>1787</v>
      </c>
      <c r="AP257" s="80" t="s">
        <v>207</v>
      </c>
      <c r="AQ257" s="80">
        <v>0</v>
      </c>
      <c r="AR257" s="80">
        <v>0</v>
      </c>
      <c r="AS257" s="80"/>
      <c r="AT257" s="80"/>
      <c r="AU257" s="80"/>
      <c r="AV257" s="80"/>
      <c r="AW257" s="80"/>
      <c r="AX257" s="80"/>
      <c r="AY257" s="80"/>
      <c r="AZ257" s="80"/>
      <c r="BA257">
        <v>1</v>
      </c>
      <c r="BB257" s="79" t="str">
        <f>REPLACE(INDEX(GroupVertices[Group],MATCH(Edges[[#This Row],[Vertex 1]],GroupVertices[Vertex],0)),1,1,"")</f>
        <v>12</v>
      </c>
      <c r="BC257" s="79" t="str">
        <f>REPLACE(INDEX(GroupVertices[Group],MATCH(Edges[[#This Row],[Vertex 2]],GroupVertices[Vertex],0)),1,1,"")</f>
        <v>12</v>
      </c>
      <c r="BD257" s="48">
        <v>0</v>
      </c>
      <c r="BE257" s="49">
        <v>0</v>
      </c>
      <c r="BF257" s="48">
        <v>0</v>
      </c>
      <c r="BG257" s="49">
        <v>0</v>
      </c>
      <c r="BH257" s="48">
        <v>0</v>
      </c>
      <c r="BI257" s="49">
        <v>0</v>
      </c>
      <c r="BJ257" s="48">
        <v>26</v>
      </c>
      <c r="BK257" s="49">
        <v>100</v>
      </c>
      <c r="BL257" s="48">
        <v>26</v>
      </c>
    </row>
    <row r="258" spans="1:64" ht="15">
      <c r="A258" s="65" t="s">
        <v>309</v>
      </c>
      <c r="B258" s="83" t="s">
        <v>1141</v>
      </c>
      <c r="C258" s="66" t="s">
        <v>3439</v>
      </c>
      <c r="D258" s="67">
        <v>3</v>
      </c>
      <c r="E258" s="68" t="s">
        <v>132</v>
      </c>
      <c r="F258" s="69">
        <v>32</v>
      </c>
      <c r="G258" s="66"/>
      <c r="H258" s="70"/>
      <c r="I258" s="71"/>
      <c r="J258" s="71"/>
      <c r="K258" s="34" t="s">
        <v>65</v>
      </c>
      <c r="L258" s="78">
        <v>258</v>
      </c>
      <c r="M258" s="78"/>
      <c r="N258" s="73" t="s">
        <v>349</v>
      </c>
      <c r="O258" s="80" t="s">
        <v>461</v>
      </c>
      <c r="P258" s="82">
        <v>43499.89710648148</v>
      </c>
      <c r="Q258" s="80" t="s">
        <v>651</v>
      </c>
      <c r="R258" s="80"/>
      <c r="S258" s="80"/>
      <c r="T258" s="80" t="s">
        <v>953</v>
      </c>
      <c r="U258" s="83" t="s">
        <v>1141</v>
      </c>
      <c r="V258" s="83" t="s">
        <v>1141</v>
      </c>
      <c r="W258" s="82">
        <v>43499.89710648148</v>
      </c>
      <c r="X258" s="83" t="s">
        <v>1537</v>
      </c>
      <c r="Y258" s="80"/>
      <c r="Z258" s="80"/>
      <c r="AA258" s="86" t="s">
        <v>1893</v>
      </c>
      <c r="AB258" s="80"/>
      <c r="AC258" s="80" t="b">
        <v>0</v>
      </c>
      <c r="AD258" s="80">
        <v>4</v>
      </c>
      <c r="AE258" s="86" t="s">
        <v>2052</v>
      </c>
      <c r="AF258" s="80" t="b">
        <v>0</v>
      </c>
      <c r="AG258" s="80" t="s">
        <v>2064</v>
      </c>
      <c r="AH258" s="80"/>
      <c r="AI258" s="86" t="s">
        <v>2052</v>
      </c>
      <c r="AJ258" s="80" t="b">
        <v>0</v>
      </c>
      <c r="AK258" s="80">
        <v>3</v>
      </c>
      <c r="AL258" s="86" t="s">
        <v>2052</v>
      </c>
      <c r="AM258" s="80" t="s">
        <v>2071</v>
      </c>
      <c r="AN258" s="80" t="b">
        <v>0</v>
      </c>
      <c r="AO258" s="86" t="s">
        <v>1893</v>
      </c>
      <c r="AP258" s="80" t="s">
        <v>207</v>
      </c>
      <c r="AQ258" s="80">
        <v>0</v>
      </c>
      <c r="AR258" s="80">
        <v>0</v>
      </c>
      <c r="AS258" s="80"/>
      <c r="AT258" s="80"/>
      <c r="AU258" s="80"/>
      <c r="AV258" s="80"/>
      <c r="AW258" s="80"/>
      <c r="AX258" s="80"/>
      <c r="AY258" s="80"/>
      <c r="AZ258" s="80"/>
      <c r="BA258">
        <v>1</v>
      </c>
      <c r="BB258" s="79" t="str">
        <f>REPLACE(INDEX(GroupVertices[Group],MATCH(Edges[[#This Row],[Vertex 1]],GroupVertices[Vertex],0)),1,1,"")</f>
        <v>13</v>
      </c>
      <c r="BC258" s="79" t="str">
        <f>REPLACE(INDEX(GroupVertices[Group],MATCH(Edges[[#This Row],[Vertex 2]],GroupVertices[Vertex],0)),1,1,"")</f>
        <v>13</v>
      </c>
      <c r="BD258" s="48">
        <v>0</v>
      </c>
      <c r="BE258" s="49">
        <v>0</v>
      </c>
      <c r="BF258" s="48">
        <v>0</v>
      </c>
      <c r="BG258" s="49">
        <v>0</v>
      </c>
      <c r="BH258" s="48">
        <v>0</v>
      </c>
      <c r="BI258" s="49">
        <v>0</v>
      </c>
      <c r="BJ258" s="48">
        <v>28</v>
      </c>
      <c r="BK258" s="49">
        <v>100</v>
      </c>
      <c r="BL258" s="48">
        <v>28</v>
      </c>
    </row>
    <row r="259" spans="1:64" ht="15">
      <c r="A259" s="65" t="s">
        <v>298</v>
      </c>
      <c r="B259" s="83" t="s">
        <v>1152</v>
      </c>
      <c r="C259" s="66" t="s">
        <v>3439</v>
      </c>
      <c r="D259" s="67">
        <v>3</v>
      </c>
      <c r="E259" s="68" t="s">
        <v>132</v>
      </c>
      <c r="F259" s="69">
        <v>32</v>
      </c>
      <c r="G259" s="66"/>
      <c r="H259" s="70"/>
      <c r="I259" s="71"/>
      <c r="J259" s="71"/>
      <c r="K259" s="34" t="s">
        <v>65</v>
      </c>
      <c r="L259" s="78">
        <v>259</v>
      </c>
      <c r="M259" s="78"/>
      <c r="N259" s="73" t="s">
        <v>273</v>
      </c>
      <c r="O259" s="80" t="s">
        <v>461</v>
      </c>
      <c r="P259" s="82">
        <v>43499.8984375</v>
      </c>
      <c r="Q259" s="80" t="s">
        <v>663</v>
      </c>
      <c r="R259" s="80"/>
      <c r="S259" s="80"/>
      <c r="T259" s="80" t="s">
        <v>880</v>
      </c>
      <c r="U259" s="83" t="s">
        <v>1152</v>
      </c>
      <c r="V259" s="83" t="s">
        <v>1152</v>
      </c>
      <c r="W259" s="82">
        <v>43499.8984375</v>
      </c>
      <c r="X259" s="83" t="s">
        <v>1549</v>
      </c>
      <c r="Y259" s="80"/>
      <c r="Z259" s="80"/>
      <c r="AA259" s="86" t="s">
        <v>1905</v>
      </c>
      <c r="AB259" s="80"/>
      <c r="AC259" s="80" t="b">
        <v>0</v>
      </c>
      <c r="AD259" s="80">
        <v>5</v>
      </c>
      <c r="AE259" s="86" t="s">
        <v>2052</v>
      </c>
      <c r="AF259" s="80" t="b">
        <v>0</v>
      </c>
      <c r="AG259" s="80" t="s">
        <v>2064</v>
      </c>
      <c r="AH259" s="80"/>
      <c r="AI259" s="86" t="s">
        <v>2052</v>
      </c>
      <c r="AJ259" s="80" t="b">
        <v>0</v>
      </c>
      <c r="AK259" s="80">
        <v>11</v>
      </c>
      <c r="AL259" s="86" t="s">
        <v>2052</v>
      </c>
      <c r="AM259" s="80" t="s">
        <v>2071</v>
      </c>
      <c r="AN259" s="80" t="b">
        <v>0</v>
      </c>
      <c r="AO259" s="86" t="s">
        <v>1905</v>
      </c>
      <c r="AP259" s="80" t="s">
        <v>207</v>
      </c>
      <c r="AQ259" s="80">
        <v>0</v>
      </c>
      <c r="AR259" s="80">
        <v>0</v>
      </c>
      <c r="AS259" s="80"/>
      <c r="AT259" s="80"/>
      <c r="AU259" s="80"/>
      <c r="AV259" s="80"/>
      <c r="AW259" s="80"/>
      <c r="AX259" s="80"/>
      <c r="AY259" s="80"/>
      <c r="AZ259" s="80"/>
      <c r="BA259">
        <v>1</v>
      </c>
      <c r="BB259" s="79" t="str">
        <f>REPLACE(INDEX(GroupVertices[Group],MATCH(Edges[[#This Row],[Vertex 1]],GroupVertices[Vertex],0)),1,1,"")</f>
        <v>8</v>
      </c>
      <c r="BC259" s="79" t="str">
        <f>REPLACE(INDEX(GroupVertices[Group],MATCH(Edges[[#This Row],[Vertex 2]],GroupVertices[Vertex],0)),1,1,"")</f>
        <v>8</v>
      </c>
      <c r="BD259" s="48">
        <v>0</v>
      </c>
      <c r="BE259" s="49">
        <v>0</v>
      </c>
      <c r="BF259" s="48">
        <v>0</v>
      </c>
      <c r="BG259" s="49">
        <v>0</v>
      </c>
      <c r="BH259" s="48">
        <v>0</v>
      </c>
      <c r="BI259" s="49">
        <v>0</v>
      </c>
      <c r="BJ259" s="48">
        <v>29</v>
      </c>
      <c r="BK259" s="49">
        <v>100</v>
      </c>
      <c r="BL259" s="48">
        <v>29</v>
      </c>
    </row>
    <row r="260" spans="1:64" ht="15">
      <c r="A260" s="65" t="s">
        <v>315</v>
      </c>
      <c r="B260" s="83" t="s">
        <v>1169</v>
      </c>
      <c r="C260" s="66" t="s">
        <v>3439</v>
      </c>
      <c r="D260" s="67">
        <v>3</v>
      </c>
      <c r="E260" s="68" t="s">
        <v>132</v>
      </c>
      <c r="F260" s="69">
        <v>32</v>
      </c>
      <c r="G260" s="66"/>
      <c r="H260" s="70"/>
      <c r="I260" s="71"/>
      <c r="J260" s="71"/>
      <c r="K260" s="34" t="s">
        <v>65</v>
      </c>
      <c r="L260" s="78">
        <v>260</v>
      </c>
      <c r="M260" s="78"/>
      <c r="N260" s="73" t="s">
        <v>374</v>
      </c>
      <c r="O260" s="80" t="s">
        <v>461</v>
      </c>
      <c r="P260" s="82">
        <v>43499.98024305556</v>
      </c>
      <c r="Q260" s="80" t="s">
        <v>681</v>
      </c>
      <c r="R260" s="80"/>
      <c r="S260" s="80"/>
      <c r="T260" s="80" t="s">
        <v>923</v>
      </c>
      <c r="U260" s="83" t="s">
        <v>1169</v>
      </c>
      <c r="V260" s="83" t="s">
        <v>1169</v>
      </c>
      <c r="W260" s="82">
        <v>43499.98024305556</v>
      </c>
      <c r="X260" s="83" t="s">
        <v>1567</v>
      </c>
      <c r="Y260" s="80"/>
      <c r="Z260" s="80"/>
      <c r="AA260" s="86" t="s">
        <v>1923</v>
      </c>
      <c r="AB260" s="80"/>
      <c r="AC260" s="80" t="b">
        <v>0</v>
      </c>
      <c r="AD260" s="80">
        <v>1</v>
      </c>
      <c r="AE260" s="86" t="s">
        <v>2052</v>
      </c>
      <c r="AF260" s="80" t="b">
        <v>0</v>
      </c>
      <c r="AG260" s="80" t="s">
        <v>2064</v>
      </c>
      <c r="AH260" s="80"/>
      <c r="AI260" s="86" t="s">
        <v>2052</v>
      </c>
      <c r="AJ260" s="80" t="b">
        <v>0</v>
      </c>
      <c r="AK260" s="80">
        <v>2</v>
      </c>
      <c r="AL260" s="86" t="s">
        <v>2052</v>
      </c>
      <c r="AM260" s="80" t="s">
        <v>2071</v>
      </c>
      <c r="AN260" s="80" t="b">
        <v>0</v>
      </c>
      <c r="AO260" s="86" t="s">
        <v>1923</v>
      </c>
      <c r="AP260" s="80" t="s">
        <v>207</v>
      </c>
      <c r="AQ260" s="80">
        <v>0</v>
      </c>
      <c r="AR260" s="80">
        <v>0</v>
      </c>
      <c r="AS260" s="80"/>
      <c r="AT260" s="80"/>
      <c r="AU260" s="80"/>
      <c r="AV260" s="80"/>
      <c r="AW260" s="80"/>
      <c r="AX260" s="80"/>
      <c r="AY260" s="80"/>
      <c r="AZ260" s="80"/>
      <c r="BA260">
        <v>1</v>
      </c>
      <c r="BB260" s="79" t="str">
        <f>REPLACE(INDEX(GroupVertices[Group],MATCH(Edges[[#This Row],[Vertex 1]],GroupVertices[Vertex],0)),1,1,"")</f>
        <v>3</v>
      </c>
      <c r="BC260" s="79" t="str">
        <f>REPLACE(INDEX(GroupVertices[Group],MATCH(Edges[[#This Row],[Vertex 2]],GroupVertices[Vertex],0)),1,1,"")</f>
        <v>3</v>
      </c>
      <c r="BD260" s="48">
        <v>0</v>
      </c>
      <c r="BE260" s="49">
        <v>0</v>
      </c>
      <c r="BF260" s="48">
        <v>0</v>
      </c>
      <c r="BG260" s="49">
        <v>0</v>
      </c>
      <c r="BH260" s="48">
        <v>0</v>
      </c>
      <c r="BI260" s="49">
        <v>0</v>
      </c>
      <c r="BJ260" s="48">
        <v>28</v>
      </c>
      <c r="BK260" s="49">
        <v>100</v>
      </c>
      <c r="BL260" s="48">
        <v>28</v>
      </c>
    </row>
    <row r="261" spans="1:64" ht="15">
      <c r="A261" s="65" t="s">
        <v>301</v>
      </c>
      <c r="B261" s="83" t="s">
        <v>1116</v>
      </c>
      <c r="C261" s="66" t="s">
        <v>3439</v>
      </c>
      <c r="D261" s="67">
        <v>3</v>
      </c>
      <c r="E261" s="68" t="s">
        <v>132</v>
      </c>
      <c r="F261" s="69">
        <v>32</v>
      </c>
      <c r="G261" s="66"/>
      <c r="H261" s="70"/>
      <c r="I261" s="71"/>
      <c r="J261" s="71"/>
      <c r="K261" s="34" t="s">
        <v>65</v>
      </c>
      <c r="L261" s="78">
        <v>261</v>
      </c>
      <c r="M261" s="78"/>
      <c r="N261" s="73" t="s">
        <v>374</v>
      </c>
      <c r="O261" s="80" t="s">
        <v>461</v>
      </c>
      <c r="P261" s="82">
        <v>43499.993796296294</v>
      </c>
      <c r="Q261" s="80" t="s">
        <v>626</v>
      </c>
      <c r="R261" s="80"/>
      <c r="S261" s="80"/>
      <c r="T261" s="80" t="s">
        <v>923</v>
      </c>
      <c r="U261" s="83" t="s">
        <v>1116</v>
      </c>
      <c r="V261" s="83" t="s">
        <v>1116</v>
      </c>
      <c r="W261" s="82">
        <v>43499.993796296294</v>
      </c>
      <c r="X261" s="83" t="s">
        <v>1512</v>
      </c>
      <c r="Y261" s="80"/>
      <c r="Z261" s="80"/>
      <c r="AA261" s="86" t="s">
        <v>1868</v>
      </c>
      <c r="AB261" s="80"/>
      <c r="AC261" s="80" t="b">
        <v>0</v>
      </c>
      <c r="AD261" s="80">
        <v>1</v>
      </c>
      <c r="AE261" s="86" t="s">
        <v>2052</v>
      </c>
      <c r="AF261" s="80" t="b">
        <v>0</v>
      </c>
      <c r="AG261" s="80" t="s">
        <v>2064</v>
      </c>
      <c r="AH261" s="80"/>
      <c r="AI261" s="86" t="s">
        <v>2052</v>
      </c>
      <c r="AJ261" s="80" t="b">
        <v>0</v>
      </c>
      <c r="AK261" s="80">
        <v>1</v>
      </c>
      <c r="AL261" s="86" t="s">
        <v>2052</v>
      </c>
      <c r="AM261" s="80" t="s">
        <v>2071</v>
      </c>
      <c r="AN261" s="80" t="b">
        <v>0</v>
      </c>
      <c r="AO261" s="86" t="s">
        <v>1868</v>
      </c>
      <c r="AP261" s="80" t="s">
        <v>207</v>
      </c>
      <c r="AQ261" s="80">
        <v>0</v>
      </c>
      <c r="AR261" s="80">
        <v>0</v>
      </c>
      <c r="AS261" s="80"/>
      <c r="AT261" s="80"/>
      <c r="AU261" s="80"/>
      <c r="AV261" s="80"/>
      <c r="AW261" s="80"/>
      <c r="AX261" s="80"/>
      <c r="AY261" s="80"/>
      <c r="AZ261" s="80"/>
      <c r="BA261">
        <v>1</v>
      </c>
      <c r="BB261" s="79" t="str">
        <f>REPLACE(INDEX(GroupVertices[Group],MATCH(Edges[[#This Row],[Vertex 1]],GroupVertices[Vertex],0)),1,1,"")</f>
        <v>11</v>
      </c>
      <c r="BC261" s="79" t="str">
        <f>REPLACE(INDEX(GroupVertices[Group],MATCH(Edges[[#This Row],[Vertex 2]],GroupVertices[Vertex],0)),1,1,"")</f>
        <v>11</v>
      </c>
      <c r="BD261" s="48">
        <v>0</v>
      </c>
      <c r="BE261" s="49">
        <v>0</v>
      </c>
      <c r="BF261" s="48">
        <v>0</v>
      </c>
      <c r="BG261" s="49">
        <v>0</v>
      </c>
      <c r="BH261" s="48">
        <v>0</v>
      </c>
      <c r="BI261" s="49">
        <v>0</v>
      </c>
      <c r="BJ261" s="48">
        <v>28</v>
      </c>
      <c r="BK261" s="49">
        <v>100</v>
      </c>
      <c r="BL261" s="48">
        <v>28</v>
      </c>
    </row>
    <row r="262" spans="1:64" ht="15">
      <c r="A262" s="65" t="s">
        <v>302</v>
      </c>
      <c r="B262" s="83" t="s">
        <v>1139</v>
      </c>
      <c r="C262" s="66" t="s">
        <v>3439</v>
      </c>
      <c r="D262" s="67">
        <v>3</v>
      </c>
      <c r="E262" s="68" t="s">
        <v>132</v>
      </c>
      <c r="F262" s="69">
        <v>32</v>
      </c>
      <c r="G262" s="66"/>
      <c r="H262" s="70"/>
      <c r="I262" s="71"/>
      <c r="J262" s="71"/>
      <c r="K262" s="34" t="s">
        <v>65</v>
      </c>
      <c r="L262" s="78">
        <v>262</v>
      </c>
      <c r="M262" s="78"/>
      <c r="N262" s="73" t="s">
        <v>374</v>
      </c>
      <c r="O262" s="80" t="s">
        <v>461</v>
      </c>
      <c r="P262" s="82">
        <v>43499.99832175926</v>
      </c>
      <c r="Q262" s="80" t="s">
        <v>649</v>
      </c>
      <c r="R262" s="80"/>
      <c r="S262" s="80"/>
      <c r="T262" s="80" t="s">
        <v>923</v>
      </c>
      <c r="U262" s="83" t="s">
        <v>1139</v>
      </c>
      <c r="V262" s="83" t="s">
        <v>1139</v>
      </c>
      <c r="W262" s="82">
        <v>43499.99832175926</v>
      </c>
      <c r="X262" s="83" t="s">
        <v>1535</v>
      </c>
      <c r="Y262" s="80"/>
      <c r="Z262" s="80"/>
      <c r="AA262" s="86" t="s">
        <v>1891</v>
      </c>
      <c r="AB262" s="80"/>
      <c r="AC262" s="80" t="b">
        <v>0</v>
      </c>
      <c r="AD262" s="80">
        <v>1</v>
      </c>
      <c r="AE262" s="86" t="s">
        <v>2052</v>
      </c>
      <c r="AF262" s="80" t="b">
        <v>0</v>
      </c>
      <c r="AG262" s="80" t="s">
        <v>2064</v>
      </c>
      <c r="AH262" s="80"/>
      <c r="AI262" s="86" t="s">
        <v>2052</v>
      </c>
      <c r="AJ262" s="80" t="b">
        <v>0</v>
      </c>
      <c r="AK262" s="80">
        <v>0</v>
      </c>
      <c r="AL262" s="86" t="s">
        <v>2052</v>
      </c>
      <c r="AM262" s="80" t="s">
        <v>2071</v>
      </c>
      <c r="AN262" s="80" t="b">
        <v>0</v>
      </c>
      <c r="AO262" s="86" t="s">
        <v>1891</v>
      </c>
      <c r="AP262" s="80" t="s">
        <v>207</v>
      </c>
      <c r="AQ262" s="80">
        <v>0</v>
      </c>
      <c r="AR262" s="80">
        <v>0</v>
      </c>
      <c r="AS262" s="80"/>
      <c r="AT262" s="80"/>
      <c r="AU262" s="80"/>
      <c r="AV262" s="80"/>
      <c r="AW262" s="80"/>
      <c r="AX262" s="80"/>
      <c r="AY262" s="80"/>
      <c r="AZ262" s="80"/>
      <c r="BA262">
        <v>1</v>
      </c>
      <c r="BB262" s="79" t="str">
        <f>REPLACE(INDEX(GroupVertices[Group],MATCH(Edges[[#This Row],[Vertex 1]],GroupVertices[Vertex],0)),1,1,"")</f>
        <v>10</v>
      </c>
      <c r="BC262" s="79" t="str">
        <f>REPLACE(INDEX(GroupVertices[Group],MATCH(Edges[[#This Row],[Vertex 2]],GroupVertices[Vertex],0)),1,1,"")</f>
        <v>10</v>
      </c>
      <c r="BD262" s="48">
        <v>0</v>
      </c>
      <c r="BE262" s="49">
        <v>0</v>
      </c>
      <c r="BF262" s="48">
        <v>0</v>
      </c>
      <c r="BG262" s="49">
        <v>0</v>
      </c>
      <c r="BH262" s="48">
        <v>0</v>
      </c>
      <c r="BI262" s="49">
        <v>0</v>
      </c>
      <c r="BJ262" s="48">
        <v>28</v>
      </c>
      <c r="BK262" s="49">
        <v>100</v>
      </c>
      <c r="BL262" s="48">
        <v>28</v>
      </c>
    </row>
    <row r="263" spans="1:64" ht="15">
      <c r="A263" s="65" t="s">
        <v>330</v>
      </c>
      <c r="B263" s="83" t="s">
        <v>1187</v>
      </c>
      <c r="C263" s="66" t="s">
        <v>3439</v>
      </c>
      <c r="D263" s="67">
        <v>3</v>
      </c>
      <c r="E263" s="68" t="s">
        <v>132</v>
      </c>
      <c r="F263" s="69">
        <v>32</v>
      </c>
      <c r="G263" s="66"/>
      <c r="H263" s="70"/>
      <c r="I263" s="71"/>
      <c r="J263" s="71"/>
      <c r="K263" s="34" t="s">
        <v>65</v>
      </c>
      <c r="L263" s="78">
        <v>263</v>
      </c>
      <c r="M263" s="78"/>
      <c r="N263" s="73" t="s">
        <v>273</v>
      </c>
      <c r="O263" s="80" t="s">
        <v>461</v>
      </c>
      <c r="P263" s="82">
        <v>43500.016388888886</v>
      </c>
      <c r="Q263" s="80" t="s">
        <v>699</v>
      </c>
      <c r="R263" s="83" t="s">
        <v>817</v>
      </c>
      <c r="S263" s="80" t="s">
        <v>850</v>
      </c>
      <c r="T263" s="80" t="s">
        <v>915</v>
      </c>
      <c r="U263" s="83" t="s">
        <v>1187</v>
      </c>
      <c r="V263" s="83" t="s">
        <v>1187</v>
      </c>
      <c r="W263" s="82">
        <v>43500.016388888886</v>
      </c>
      <c r="X263" s="83" t="s">
        <v>1585</v>
      </c>
      <c r="Y263" s="80"/>
      <c r="Z263" s="80"/>
      <c r="AA263" s="86" t="s">
        <v>1941</v>
      </c>
      <c r="AB263" s="80"/>
      <c r="AC263" s="80" t="b">
        <v>0</v>
      </c>
      <c r="AD263" s="80">
        <v>1</v>
      </c>
      <c r="AE263" s="86" t="s">
        <v>2052</v>
      </c>
      <c r="AF263" s="80" t="b">
        <v>0</v>
      </c>
      <c r="AG263" s="80" t="s">
        <v>2064</v>
      </c>
      <c r="AH263" s="80"/>
      <c r="AI263" s="86" t="s">
        <v>2052</v>
      </c>
      <c r="AJ263" s="80" t="b">
        <v>0</v>
      </c>
      <c r="AK263" s="80">
        <v>0</v>
      </c>
      <c r="AL263" s="86" t="s">
        <v>2052</v>
      </c>
      <c r="AM263" s="80" t="s">
        <v>2071</v>
      </c>
      <c r="AN263" s="80" t="b">
        <v>0</v>
      </c>
      <c r="AO263" s="86" t="s">
        <v>1941</v>
      </c>
      <c r="AP263" s="80" t="s">
        <v>207</v>
      </c>
      <c r="AQ263" s="80">
        <v>0</v>
      </c>
      <c r="AR263" s="80">
        <v>0</v>
      </c>
      <c r="AS263" s="80"/>
      <c r="AT263" s="80"/>
      <c r="AU263" s="80"/>
      <c r="AV263" s="80"/>
      <c r="AW263" s="80"/>
      <c r="AX263" s="80"/>
      <c r="AY263" s="80"/>
      <c r="AZ263" s="80"/>
      <c r="BA263">
        <v>1</v>
      </c>
      <c r="BB263" s="79" t="str">
        <f>REPLACE(INDEX(GroupVertices[Group],MATCH(Edges[[#This Row],[Vertex 1]],GroupVertices[Vertex],0)),1,1,"")</f>
        <v>2</v>
      </c>
      <c r="BC263" s="79" t="str">
        <f>REPLACE(INDEX(GroupVertices[Group],MATCH(Edges[[#This Row],[Vertex 2]],GroupVertices[Vertex],0)),1,1,"")</f>
        <v>2</v>
      </c>
      <c r="BD263" s="48">
        <v>0</v>
      </c>
      <c r="BE263" s="49">
        <v>0</v>
      </c>
      <c r="BF263" s="48">
        <v>0</v>
      </c>
      <c r="BG263" s="49">
        <v>0</v>
      </c>
      <c r="BH263" s="48">
        <v>0</v>
      </c>
      <c r="BI263" s="49">
        <v>0</v>
      </c>
      <c r="BJ263" s="48">
        <v>36</v>
      </c>
      <c r="BK263" s="49">
        <v>100</v>
      </c>
      <c r="BL263" s="48">
        <v>36</v>
      </c>
    </row>
    <row r="264" spans="1:64" ht="15">
      <c r="A264" s="65" t="s">
        <v>314</v>
      </c>
      <c r="B264" s="83" t="s">
        <v>1216</v>
      </c>
      <c r="C264" s="66" t="s">
        <v>3439</v>
      </c>
      <c r="D264" s="67">
        <v>3</v>
      </c>
      <c r="E264" s="68" t="s">
        <v>132</v>
      </c>
      <c r="F264" s="69">
        <v>32</v>
      </c>
      <c r="G264" s="66"/>
      <c r="H264" s="70"/>
      <c r="I264" s="71"/>
      <c r="J264" s="71"/>
      <c r="K264" s="34" t="s">
        <v>65</v>
      </c>
      <c r="L264" s="78">
        <v>264</v>
      </c>
      <c r="M264" s="78"/>
      <c r="N264" s="73" t="s">
        <v>273</v>
      </c>
      <c r="O264" s="80" t="s">
        <v>461</v>
      </c>
      <c r="P264" s="82">
        <v>43500.01880787037</v>
      </c>
      <c r="Q264" s="80" t="s">
        <v>728</v>
      </c>
      <c r="R264" s="80"/>
      <c r="S264" s="80"/>
      <c r="T264" s="80" t="s">
        <v>880</v>
      </c>
      <c r="U264" s="83" t="s">
        <v>1216</v>
      </c>
      <c r="V264" s="83" t="s">
        <v>1216</v>
      </c>
      <c r="W264" s="82">
        <v>43500.01880787037</v>
      </c>
      <c r="X264" s="83" t="s">
        <v>1614</v>
      </c>
      <c r="Y264" s="80"/>
      <c r="Z264" s="80"/>
      <c r="AA264" s="86" t="s">
        <v>1970</v>
      </c>
      <c r="AB264" s="80"/>
      <c r="AC264" s="80" t="b">
        <v>0</v>
      </c>
      <c r="AD264" s="80">
        <v>1</v>
      </c>
      <c r="AE264" s="86" t="s">
        <v>2052</v>
      </c>
      <c r="AF264" s="80" t="b">
        <v>0</v>
      </c>
      <c r="AG264" s="80" t="s">
        <v>2064</v>
      </c>
      <c r="AH264" s="80"/>
      <c r="AI264" s="86" t="s">
        <v>2052</v>
      </c>
      <c r="AJ264" s="80" t="b">
        <v>0</v>
      </c>
      <c r="AK264" s="80">
        <v>1</v>
      </c>
      <c r="AL264" s="86" t="s">
        <v>2052</v>
      </c>
      <c r="AM264" s="80" t="s">
        <v>2071</v>
      </c>
      <c r="AN264" s="80" t="b">
        <v>0</v>
      </c>
      <c r="AO264" s="86" t="s">
        <v>1970</v>
      </c>
      <c r="AP264" s="80" t="s">
        <v>207</v>
      </c>
      <c r="AQ264" s="80">
        <v>0</v>
      </c>
      <c r="AR264" s="80">
        <v>0</v>
      </c>
      <c r="AS264" s="80"/>
      <c r="AT264" s="80"/>
      <c r="AU264" s="80"/>
      <c r="AV264" s="80"/>
      <c r="AW264" s="80"/>
      <c r="AX264" s="80"/>
      <c r="AY264" s="80"/>
      <c r="AZ264" s="80"/>
      <c r="BA264">
        <v>1</v>
      </c>
      <c r="BB264" s="79" t="str">
        <f>REPLACE(INDEX(GroupVertices[Group],MATCH(Edges[[#This Row],[Vertex 1]],GroupVertices[Vertex],0)),1,1,"")</f>
        <v>4</v>
      </c>
      <c r="BC264" s="79" t="str">
        <f>REPLACE(INDEX(GroupVertices[Group],MATCH(Edges[[#This Row],[Vertex 2]],GroupVertices[Vertex],0)),1,1,"")</f>
        <v>4</v>
      </c>
      <c r="BD264" s="48">
        <v>0</v>
      </c>
      <c r="BE264" s="49">
        <v>0</v>
      </c>
      <c r="BF264" s="48">
        <v>0</v>
      </c>
      <c r="BG264" s="49">
        <v>0</v>
      </c>
      <c r="BH264" s="48">
        <v>0</v>
      </c>
      <c r="BI264" s="49">
        <v>0</v>
      </c>
      <c r="BJ264" s="48">
        <v>29</v>
      </c>
      <c r="BK264" s="49">
        <v>100</v>
      </c>
      <c r="BL264" s="48">
        <v>29</v>
      </c>
    </row>
    <row r="265" spans="1:64" ht="15">
      <c r="A265" s="65" t="s">
        <v>314</v>
      </c>
      <c r="B265" s="83" t="s">
        <v>1213</v>
      </c>
      <c r="C265" s="66" t="s">
        <v>3439</v>
      </c>
      <c r="D265" s="67">
        <v>3</v>
      </c>
      <c r="E265" s="68" t="s">
        <v>132</v>
      </c>
      <c r="F265" s="69">
        <v>32</v>
      </c>
      <c r="G265" s="66"/>
      <c r="H265" s="70"/>
      <c r="I265" s="71"/>
      <c r="J265" s="71"/>
      <c r="K265" s="34" t="s">
        <v>65</v>
      </c>
      <c r="L265" s="78">
        <v>265</v>
      </c>
      <c r="M265" s="78"/>
      <c r="N265" s="73" t="s">
        <v>374</v>
      </c>
      <c r="O265" s="80" t="s">
        <v>461</v>
      </c>
      <c r="P265" s="82">
        <v>43494.97347222222</v>
      </c>
      <c r="Q265" s="80" t="s">
        <v>725</v>
      </c>
      <c r="R265" s="80"/>
      <c r="S265" s="80"/>
      <c r="T265" s="80" t="s">
        <v>923</v>
      </c>
      <c r="U265" s="83" t="s">
        <v>1213</v>
      </c>
      <c r="V265" s="83" t="s">
        <v>1213</v>
      </c>
      <c r="W265" s="82">
        <v>43494.97347222222</v>
      </c>
      <c r="X265" s="83" t="s">
        <v>1611</v>
      </c>
      <c r="Y265" s="80"/>
      <c r="Z265" s="80"/>
      <c r="AA265" s="86" t="s">
        <v>1967</v>
      </c>
      <c r="AB265" s="80"/>
      <c r="AC265" s="80" t="b">
        <v>0</v>
      </c>
      <c r="AD265" s="80">
        <v>3</v>
      </c>
      <c r="AE265" s="86" t="s">
        <v>2052</v>
      </c>
      <c r="AF265" s="80" t="b">
        <v>0</v>
      </c>
      <c r="AG265" s="80" t="s">
        <v>2064</v>
      </c>
      <c r="AH265" s="80"/>
      <c r="AI265" s="86" t="s">
        <v>2052</v>
      </c>
      <c r="AJ265" s="80" t="b">
        <v>0</v>
      </c>
      <c r="AK265" s="80">
        <v>2</v>
      </c>
      <c r="AL265" s="86" t="s">
        <v>2052</v>
      </c>
      <c r="AM265" s="80" t="s">
        <v>2071</v>
      </c>
      <c r="AN265" s="80" t="b">
        <v>0</v>
      </c>
      <c r="AO265" s="86" t="s">
        <v>1967</v>
      </c>
      <c r="AP265" s="80" t="s">
        <v>207</v>
      </c>
      <c r="AQ265" s="80">
        <v>0</v>
      </c>
      <c r="AR265" s="80">
        <v>0</v>
      </c>
      <c r="AS265" s="80"/>
      <c r="AT265" s="80"/>
      <c r="AU265" s="80"/>
      <c r="AV265" s="80"/>
      <c r="AW265" s="80"/>
      <c r="AX265" s="80"/>
      <c r="AY265" s="80"/>
      <c r="AZ265" s="80"/>
      <c r="BA265">
        <v>1</v>
      </c>
      <c r="BB265" s="79" t="str">
        <f>REPLACE(INDEX(GroupVertices[Group],MATCH(Edges[[#This Row],[Vertex 1]],GroupVertices[Vertex],0)),1,1,"")</f>
        <v>4</v>
      </c>
      <c r="BC265" s="79" t="str">
        <f>REPLACE(INDEX(GroupVertices[Group],MATCH(Edges[[#This Row],[Vertex 2]],GroupVertices[Vertex],0)),1,1,"")</f>
        <v>4</v>
      </c>
      <c r="BD265" s="48">
        <v>0</v>
      </c>
      <c r="BE265" s="49">
        <v>0</v>
      </c>
      <c r="BF265" s="48">
        <v>0</v>
      </c>
      <c r="BG265" s="49">
        <v>0</v>
      </c>
      <c r="BH265" s="48">
        <v>0</v>
      </c>
      <c r="BI265" s="49">
        <v>0</v>
      </c>
      <c r="BJ265" s="48">
        <v>28</v>
      </c>
      <c r="BK265" s="49">
        <v>100</v>
      </c>
      <c r="BL265" s="48">
        <v>28</v>
      </c>
    </row>
    <row r="266" spans="1:64" ht="15">
      <c r="A266" s="65" t="s">
        <v>330</v>
      </c>
      <c r="B266" s="83" t="s">
        <v>1035</v>
      </c>
      <c r="C266" s="66" t="s">
        <v>3439</v>
      </c>
      <c r="D266" s="67">
        <v>3</v>
      </c>
      <c r="E266" s="68" t="s">
        <v>132</v>
      </c>
      <c r="F266" s="69">
        <v>32</v>
      </c>
      <c r="G266" s="66"/>
      <c r="H266" s="70"/>
      <c r="I266" s="71"/>
      <c r="J266" s="71"/>
      <c r="K266" s="34" t="s">
        <v>65</v>
      </c>
      <c r="L266" s="78">
        <v>266</v>
      </c>
      <c r="M266" s="78"/>
      <c r="N266" s="73" t="s">
        <v>405</v>
      </c>
      <c r="O266" s="80" t="s">
        <v>461</v>
      </c>
      <c r="P266" s="82">
        <v>43500.2287037037</v>
      </c>
      <c r="Q266" s="80" t="s">
        <v>542</v>
      </c>
      <c r="R266" s="80"/>
      <c r="S266" s="80"/>
      <c r="T266" s="80" t="s">
        <v>915</v>
      </c>
      <c r="U266" s="83" t="s">
        <v>1035</v>
      </c>
      <c r="V266" s="83" t="s">
        <v>1035</v>
      </c>
      <c r="W266" s="82">
        <v>43500.2287037037</v>
      </c>
      <c r="X266" s="83" t="s">
        <v>1423</v>
      </c>
      <c r="Y266" s="80"/>
      <c r="Z266" s="80"/>
      <c r="AA266" s="86" t="s">
        <v>1775</v>
      </c>
      <c r="AB266" s="80"/>
      <c r="AC266" s="80" t="b">
        <v>0</v>
      </c>
      <c r="AD266" s="80">
        <v>9</v>
      </c>
      <c r="AE266" s="86" t="s">
        <v>2052</v>
      </c>
      <c r="AF266" s="80" t="b">
        <v>0</v>
      </c>
      <c r="AG266" s="80" t="s">
        <v>2064</v>
      </c>
      <c r="AH266" s="80"/>
      <c r="AI266" s="86" t="s">
        <v>2052</v>
      </c>
      <c r="AJ266" s="80" t="b">
        <v>0</v>
      </c>
      <c r="AK266" s="80">
        <v>8</v>
      </c>
      <c r="AL266" s="86" t="s">
        <v>2052</v>
      </c>
      <c r="AM266" s="80" t="s">
        <v>2071</v>
      </c>
      <c r="AN266" s="80" t="b">
        <v>0</v>
      </c>
      <c r="AO266" s="86" t="s">
        <v>1775</v>
      </c>
      <c r="AP266" s="80" t="s">
        <v>2082</v>
      </c>
      <c r="AQ266" s="80">
        <v>0</v>
      </c>
      <c r="AR266" s="80">
        <v>0</v>
      </c>
      <c r="AS266" s="80"/>
      <c r="AT266" s="80"/>
      <c r="AU266" s="80"/>
      <c r="AV266" s="80"/>
      <c r="AW266" s="80"/>
      <c r="AX266" s="80"/>
      <c r="AY266" s="80"/>
      <c r="AZ266" s="80"/>
      <c r="BA266">
        <v>1</v>
      </c>
      <c r="BB266" s="79" t="str">
        <f>REPLACE(INDEX(GroupVertices[Group],MATCH(Edges[[#This Row],[Vertex 1]],GroupVertices[Vertex],0)),1,1,"")</f>
        <v>2</v>
      </c>
      <c r="BC266" s="79" t="str">
        <f>REPLACE(INDEX(GroupVertices[Group],MATCH(Edges[[#This Row],[Vertex 2]],GroupVertices[Vertex],0)),1,1,"")</f>
        <v>2</v>
      </c>
      <c r="BD266" s="48">
        <v>0</v>
      </c>
      <c r="BE266" s="49">
        <v>0</v>
      </c>
      <c r="BF266" s="48">
        <v>0</v>
      </c>
      <c r="BG266" s="49">
        <v>0</v>
      </c>
      <c r="BH266" s="48">
        <v>0</v>
      </c>
      <c r="BI266" s="49">
        <v>0</v>
      </c>
      <c r="BJ266" s="48">
        <v>36</v>
      </c>
      <c r="BK266" s="49">
        <v>100</v>
      </c>
      <c r="BL266" s="48">
        <v>36</v>
      </c>
    </row>
    <row r="267" spans="1:64" ht="15">
      <c r="A267" s="65" t="s">
        <v>315</v>
      </c>
      <c r="B267" s="83" t="s">
        <v>1155</v>
      </c>
      <c r="C267" s="66" t="s">
        <v>3439</v>
      </c>
      <c r="D267" s="67">
        <v>3</v>
      </c>
      <c r="E267" s="68" t="s">
        <v>132</v>
      </c>
      <c r="F267" s="69">
        <v>32</v>
      </c>
      <c r="G267" s="66"/>
      <c r="H267" s="70"/>
      <c r="I267" s="71"/>
      <c r="J267" s="71"/>
      <c r="K267" s="34" t="s">
        <v>65</v>
      </c>
      <c r="L267" s="78">
        <v>267</v>
      </c>
      <c r="M267" s="78"/>
      <c r="N267" s="73" t="s">
        <v>374</v>
      </c>
      <c r="O267" s="80" t="s">
        <v>461</v>
      </c>
      <c r="P267" s="82">
        <v>43500.15142361111</v>
      </c>
      <c r="Q267" s="80" t="s">
        <v>666</v>
      </c>
      <c r="R267" s="80"/>
      <c r="S267" s="80"/>
      <c r="T267" s="80" t="s">
        <v>948</v>
      </c>
      <c r="U267" s="83" t="s">
        <v>1155</v>
      </c>
      <c r="V267" s="83" t="s">
        <v>1155</v>
      </c>
      <c r="W267" s="82">
        <v>43500.15142361111</v>
      </c>
      <c r="X267" s="83" t="s">
        <v>1552</v>
      </c>
      <c r="Y267" s="80"/>
      <c r="Z267" s="80"/>
      <c r="AA267" s="86" t="s">
        <v>1908</v>
      </c>
      <c r="AB267" s="80"/>
      <c r="AC267" s="80" t="b">
        <v>0</v>
      </c>
      <c r="AD267" s="80">
        <v>9</v>
      </c>
      <c r="AE267" s="86" t="s">
        <v>2052</v>
      </c>
      <c r="AF267" s="80" t="b">
        <v>0</v>
      </c>
      <c r="AG267" s="80" t="s">
        <v>2064</v>
      </c>
      <c r="AH267" s="80"/>
      <c r="AI267" s="86" t="s">
        <v>2052</v>
      </c>
      <c r="AJ267" s="80" t="b">
        <v>0</v>
      </c>
      <c r="AK267" s="80">
        <v>4</v>
      </c>
      <c r="AL267" s="86" t="s">
        <v>2052</v>
      </c>
      <c r="AM267" s="80" t="s">
        <v>2071</v>
      </c>
      <c r="AN267" s="80" t="b">
        <v>0</v>
      </c>
      <c r="AO267" s="86" t="s">
        <v>1908</v>
      </c>
      <c r="AP267" s="80" t="s">
        <v>2082</v>
      </c>
      <c r="AQ267" s="80">
        <v>0</v>
      </c>
      <c r="AR267" s="80">
        <v>0</v>
      </c>
      <c r="AS267" s="80"/>
      <c r="AT267" s="80"/>
      <c r="AU267" s="80"/>
      <c r="AV267" s="80"/>
      <c r="AW267" s="80"/>
      <c r="AX267" s="80"/>
      <c r="AY267" s="80"/>
      <c r="AZ267" s="80"/>
      <c r="BA267">
        <v>1</v>
      </c>
      <c r="BB267" s="79" t="str">
        <f>REPLACE(INDEX(GroupVertices[Group],MATCH(Edges[[#This Row],[Vertex 1]],GroupVertices[Vertex],0)),1,1,"")</f>
        <v>3</v>
      </c>
      <c r="BC267" s="79" t="str">
        <f>REPLACE(INDEX(GroupVertices[Group],MATCH(Edges[[#This Row],[Vertex 2]],GroupVertices[Vertex],0)),1,1,"")</f>
        <v>3</v>
      </c>
      <c r="BD267" s="48">
        <v>0</v>
      </c>
      <c r="BE267" s="49">
        <v>0</v>
      </c>
      <c r="BF267" s="48">
        <v>0</v>
      </c>
      <c r="BG267" s="49">
        <v>0</v>
      </c>
      <c r="BH267" s="48">
        <v>0</v>
      </c>
      <c r="BI267" s="49">
        <v>0</v>
      </c>
      <c r="BJ267" s="48">
        <v>30</v>
      </c>
      <c r="BK267" s="49">
        <v>100</v>
      </c>
      <c r="BL267" s="48">
        <v>30</v>
      </c>
    </row>
    <row r="268" spans="1:64" ht="15">
      <c r="A268" s="65" t="s">
        <v>344</v>
      </c>
      <c r="B268" s="83" t="s">
        <v>1070</v>
      </c>
      <c r="C268" s="66" t="s">
        <v>3439</v>
      </c>
      <c r="D268" s="67">
        <v>3</v>
      </c>
      <c r="E268" s="68" t="s">
        <v>132</v>
      </c>
      <c r="F268" s="69">
        <v>32</v>
      </c>
      <c r="G268" s="66"/>
      <c r="H268" s="70"/>
      <c r="I268" s="71"/>
      <c r="J268" s="71"/>
      <c r="K268" s="34" t="s">
        <v>65</v>
      </c>
      <c r="L268" s="78">
        <v>268</v>
      </c>
      <c r="M268" s="78"/>
      <c r="N268" s="73" t="s">
        <v>456</v>
      </c>
      <c r="O268" s="80" t="s">
        <v>461</v>
      </c>
      <c r="P268" s="82">
        <v>43495.471284722225</v>
      </c>
      <c r="Q268" s="80" t="s">
        <v>580</v>
      </c>
      <c r="R268" s="83" t="s">
        <v>827</v>
      </c>
      <c r="S268" s="80" t="s">
        <v>850</v>
      </c>
      <c r="T268" s="80" t="s">
        <v>945</v>
      </c>
      <c r="U268" s="83" t="s">
        <v>1070</v>
      </c>
      <c r="V268" s="83" t="s">
        <v>1070</v>
      </c>
      <c r="W268" s="82">
        <v>43495.471284722225</v>
      </c>
      <c r="X268" s="83" t="s">
        <v>1466</v>
      </c>
      <c r="Y268" s="80"/>
      <c r="Z268" s="80"/>
      <c r="AA268" s="86" t="s">
        <v>1821</v>
      </c>
      <c r="AB268" s="80"/>
      <c r="AC268" s="80" t="b">
        <v>0</v>
      </c>
      <c r="AD268" s="80">
        <v>13</v>
      </c>
      <c r="AE268" s="86" t="s">
        <v>2052</v>
      </c>
      <c r="AF268" s="80" t="b">
        <v>0</v>
      </c>
      <c r="AG268" s="80" t="s">
        <v>2064</v>
      </c>
      <c r="AH268" s="80"/>
      <c r="AI268" s="86" t="s">
        <v>2052</v>
      </c>
      <c r="AJ268" s="80" t="b">
        <v>0</v>
      </c>
      <c r="AK268" s="80">
        <v>5</v>
      </c>
      <c r="AL268" s="86" t="s">
        <v>2052</v>
      </c>
      <c r="AM268" s="80" t="s">
        <v>2071</v>
      </c>
      <c r="AN268" s="80" t="b">
        <v>0</v>
      </c>
      <c r="AO268" s="86" t="s">
        <v>1821</v>
      </c>
      <c r="AP268" s="80" t="s">
        <v>207</v>
      </c>
      <c r="AQ268" s="80">
        <v>0</v>
      </c>
      <c r="AR268" s="80">
        <v>0</v>
      </c>
      <c r="AS268" s="80"/>
      <c r="AT268" s="80"/>
      <c r="AU268" s="80"/>
      <c r="AV268" s="80"/>
      <c r="AW268" s="80"/>
      <c r="AX268" s="80"/>
      <c r="AY268" s="80"/>
      <c r="AZ268" s="80"/>
      <c r="BA268">
        <v>1</v>
      </c>
      <c r="BB268" s="79" t="str">
        <f>REPLACE(INDEX(GroupVertices[Group],MATCH(Edges[[#This Row],[Vertex 1]],GroupVertices[Vertex],0)),1,1,"")</f>
        <v>7</v>
      </c>
      <c r="BC268" s="79" t="str">
        <f>REPLACE(INDEX(GroupVertices[Group],MATCH(Edges[[#This Row],[Vertex 2]],GroupVertices[Vertex],0)),1,1,"")</f>
        <v>7</v>
      </c>
      <c r="BD268" s="48">
        <v>2</v>
      </c>
      <c r="BE268" s="49">
        <v>8</v>
      </c>
      <c r="BF268" s="48">
        <v>0</v>
      </c>
      <c r="BG268" s="49">
        <v>0</v>
      </c>
      <c r="BH268" s="48">
        <v>0</v>
      </c>
      <c r="BI268" s="49">
        <v>0</v>
      </c>
      <c r="BJ268" s="48">
        <v>23</v>
      </c>
      <c r="BK268" s="49">
        <v>92</v>
      </c>
      <c r="BL268" s="48">
        <v>25</v>
      </c>
    </row>
    <row r="269" spans="1:64" ht="15">
      <c r="A269" s="65" t="s">
        <v>319</v>
      </c>
      <c r="B269" s="83" t="s">
        <v>1253</v>
      </c>
      <c r="C269" s="66" t="s">
        <v>3439</v>
      </c>
      <c r="D269" s="67">
        <v>3</v>
      </c>
      <c r="E269" s="68" t="s">
        <v>132</v>
      </c>
      <c r="F269" s="69">
        <v>32</v>
      </c>
      <c r="G269" s="66"/>
      <c r="H269" s="70"/>
      <c r="I269" s="71"/>
      <c r="J269" s="71"/>
      <c r="K269" s="34" t="s">
        <v>65</v>
      </c>
      <c r="L269" s="78">
        <v>269</v>
      </c>
      <c r="M269" s="78"/>
      <c r="N269" s="73" t="s">
        <v>273</v>
      </c>
      <c r="O269" s="80" t="s">
        <v>461</v>
      </c>
      <c r="P269" s="82">
        <v>43495.47560185185</v>
      </c>
      <c r="Q269" s="80" t="s">
        <v>765</v>
      </c>
      <c r="R269" s="80"/>
      <c r="S269" s="80"/>
      <c r="T269" s="80" t="s">
        <v>941</v>
      </c>
      <c r="U269" s="83" t="s">
        <v>1253</v>
      </c>
      <c r="V269" s="83" t="s">
        <v>1253</v>
      </c>
      <c r="W269" s="82">
        <v>43495.47560185185</v>
      </c>
      <c r="X269" s="83" t="s">
        <v>1651</v>
      </c>
      <c r="Y269" s="80"/>
      <c r="Z269" s="80"/>
      <c r="AA269" s="86" t="s">
        <v>2007</v>
      </c>
      <c r="AB269" s="80"/>
      <c r="AC269" s="80" t="b">
        <v>0</v>
      </c>
      <c r="AD269" s="80">
        <v>6</v>
      </c>
      <c r="AE269" s="86" t="s">
        <v>2052</v>
      </c>
      <c r="AF269" s="80" t="b">
        <v>0</v>
      </c>
      <c r="AG269" s="80" t="s">
        <v>2064</v>
      </c>
      <c r="AH269" s="80"/>
      <c r="AI269" s="86" t="s">
        <v>2052</v>
      </c>
      <c r="AJ269" s="80" t="b">
        <v>0</v>
      </c>
      <c r="AK269" s="80">
        <v>0</v>
      </c>
      <c r="AL269" s="86" t="s">
        <v>2052</v>
      </c>
      <c r="AM269" s="80" t="s">
        <v>2071</v>
      </c>
      <c r="AN269" s="80" t="b">
        <v>0</v>
      </c>
      <c r="AO269" s="86" t="s">
        <v>2007</v>
      </c>
      <c r="AP269" s="80" t="s">
        <v>207</v>
      </c>
      <c r="AQ269" s="80">
        <v>0</v>
      </c>
      <c r="AR269" s="80">
        <v>0</v>
      </c>
      <c r="AS269" s="80"/>
      <c r="AT269" s="80"/>
      <c r="AU269" s="80"/>
      <c r="AV269" s="80"/>
      <c r="AW269" s="80"/>
      <c r="AX269" s="80"/>
      <c r="AY269" s="80"/>
      <c r="AZ269" s="80"/>
      <c r="BA269">
        <v>1</v>
      </c>
      <c r="BB269" s="79" t="str">
        <f>REPLACE(INDEX(GroupVertices[Group],MATCH(Edges[[#This Row],[Vertex 1]],GroupVertices[Vertex],0)),1,1,"")</f>
        <v>9</v>
      </c>
      <c r="BC269" s="79" t="str">
        <f>REPLACE(INDEX(GroupVertices[Group],MATCH(Edges[[#This Row],[Vertex 2]],GroupVertices[Vertex],0)),1,1,"")</f>
        <v>9</v>
      </c>
      <c r="BD269" s="48">
        <v>0</v>
      </c>
      <c r="BE269" s="49">
        <v>0</v>
      </c>
      <c r="BF269" s="48">
        <v>0</v>
      </c>
      <c r="BG269" s="49">
        <v>0</v>
      </c>
      <c r="BH269" s="48">
        <v>0</v>
      </c>
      <c r="BI269" s="49">
        <v>0</v>
      </c>
      <c r="BJ269" s="48">
        <v>28</v>
      </c>
      <c r="BK269" s="49">
        <v>100</v>
      </c>
      <c r="BL269" s="48">
        <v>28</v>
      </c>
    </row>
    <row r="270" spans="1:64" ht="15">
      <c r="A270" s="65" t="s">
        <v>332</v>
      </c>
      <c r="B270" s="83" t="s">
        <v>1087</v>
      </c>
      <c r="C270" s="66" t="s">
        <v>3439</v>
      </c>
      <c r="D270" s="67">
        <v>3</v>
      </c>
      <c r="E270" s="68" t="s">
        <v>132</v>
      </c>
      <c r="F270" s="69">
        <v>32</v>
      </c>
      <c r="G270" s="66"/>
      <c r="H270" s="70"/>
      <c r="I270" s="71"/>
      <c r="J270" s="71"/>
      <c r="K270" s="34" t="s">
        <v>65</v>
      </c>
      <c r="L270" s="78">
        <v>270</v>
      </c>
      <c r="M270" s="78"/>
      <c r="N270" s="73" t="s">
        <v>374</v>
      </c>
      <c r="O270" s="80" t="s">
        <v>461</v>
      </c>
      <c r="P270" s="82">
        <v>43500.35658564815</v>
      </c>
      <c r="Q270" s="80" t="s">
        <v>597</v>
      </c>
      <c r="R270" s="80"/>
      <c r="S270" s="80"/>
      <c r="T270" s="80" t="s">
        <v>923</v>
      </c>
      <c r="U270" s="83" t="s">
        <v>1087</v>
      </c>
      <c r="V270" s="83" t="s">
        <v>1087</v>
      </c>
      <c r="W270" s="82">
        <v>43500.35658564815</v>
      </c>
      <c r="X270" s="83" t="s">
        <v>1483</v>
      </c>
      <c r="Y270" s="80"/>
      <c r="Z270" s="80"/>
      <c r="AA270" s="86" t="s">
        <v>1838</v>
      </c>
      <c r="AB270" s="80"/>
      <c r="AC270" s="80" t="b">
        <v>0</v>
      </c>
      <c r="AD270" s="80">
        <v>5</v>
      </c>
      <c r="AE270" s="86" t="s">
        <v>2052</v>
      </c>
      <c r="AF270" s="80" t="b">
        <v>0</v>
      </c>
      <c r="AG270" s="80" t="s">
        <v>2064</v>
      </c>
      <c r="AH270" s="80"/>
      <c r="AI270" s="86" t="s">
        <v>2052</v>
      </c>
      <c r="AJ270" s="80" t="b">
        <v>0</v>
      </c>
      <c r="AK270" s="80">
        <v>5</v>
      </c>
      <c r="AL270" s="86" t="s">
        <v>2052</v>
      </c>
      <c r="AM270" s="80" t="s">
        <v>2071</v>
      </c>
      <c r="AN270" s="80" t="b">
        <v>0</v>
      </c>
      <c r="AO270" s="86" t="s">
        <v>1838</v>
      </c>
      <c r="AP270" s="80" t="s">
        <v>2082</v>
      </c>
      <c r="AQ270" s="80">
        <v>0</v>
      </c>
      <c r="AR270" s="80">
        <v>0</v>
      </c>
      <c r="AS270" s="80"/>
      <c r="AT270" s="80"/>
      <c r="AU270" s="80"/>
      <c r="AV270" s="80"/>
      <c r="AW270" s="80"/>
      <c r="AX270" s="80"/>
      <c r="AY270" s="80"/>
      <c r="AZ270" s="80"/>
      <c r="BA270">
        <v>1</v>
      </c>
      <c r="BB270" s="79" t="str">
        <f>REPLACE(INDEX(GroupVertices[Group],MATCH(Edges[[#This Row],[Vertex 1]],GroupVertices[Vertex],0)),1,1,"")</f>
        <v>1</v>
      </c>
      <c r="BC270" s="79" t="str">
        <f>REPLACE(INDEX(GroupVertices[Group],MATCH(Edges[[#This Row],[Vertex 2]],GroupVertices[Vertex],0)),1,1,"")</f>
        <v>1</v>
      </c>
      <c r="BD270" s="48">
        <v>0</v>
      </c>
      <c r="BE270" s="49">
        <v>0</v>
      </c>
      <c r="BF270" s="48">
        <v>0</v>
      </c>
      <c r="BG270" s="49">
        <v>0</v>
      </c>
      <c r="BH270" s="48">
        <v>0</v>
      </c>
      <c r="BI270" s="49">
        <v>0</v>
      </c>
      <c r="BJ270" s="48">
        <v>28</v>
      </c>
      <c r="BK270" s="49">
        <v>100</v>
      </c>
      <c r="BL270" s="48">
        <v>28</v>
      </c>
    </row>
    <row r="271" spans="1:64" ht="15">
      <c r="A271" s="65" t="s">
        <v>330</v>
      </c>
      <c r="B271" s="83" t="s">
        <v>1174</v>
      </c>
      <c r="C271" s="66" t="s">
        <v>3439</v>
      </c>
      <c r="D271" s="67">
        <v>3</v>
      </c>
      <c r="E271" s="68" t="s">
        <v>132</v>
      </c>
      <c r="F271" s="69">
        <v>32</v>
      </c>
      <c r="G271" s="66"/>
      <c r="H271" s="70"/>
      <c r="I271" s="71"/>
      <c r="J271" s="71"/>
      <c r="K271" s="34" t="s">
        <v>65</v>
      </c>
      <c r="L271" s="78">
        <v>271</v>
      </c>
      <c r="M271" s="78"/>
      <c r="N271" s="73" t="s">
        <v>374</v>
      </c>
      <c r="O271" s="80" t="s">
        <v>461</v>
      </c>
      <c r="P271" s="82">
        <v>43500.44113425926</v>
      </c>
      <c r="Q271" s="80" t="s">
        <v>686</v>
      </c>
      <c r="R271" s="80"/>
      <c r="S271" s="80"/>
      <c r="T271" s="80" t="s">
        <v>923</v>
      </c>
      <c r="U271" s="83" t="s">
        <v>1174</v>
      </c>
      <c r="V271" s="83" t="s">
        <v>1174</v>
      </c>
      <c r="W271" s="82">
        <v>43500.44113425926</v>
      </c>
      <c r="X271" s="83" t="s">
        <v>1572</v>
      </c>
      <c r="Y271" s="80"/>
      <c r="Z271" s="80"/>
      <c r="AA271" s="86" t="s">
        <v>1928</v>
      </c>
      <c r="AB271" s="80"/>
      <c r="AC271" s="80" t="b">
        <v>0</v>
      </c>
      <c r="AD271" s="80">
        <v>9</v>
      </c>
      <c r="AE271" s="86" t="s">
        <v>2052</v>
      </c>
      <c r="AF271" s="80" t="b">
        <v>0</v>
      </c>
      <c r="AG271" s="80" t="s">
        <v>2064</v>
      </c>
      <c r="AH271" s="80"/>
      <c r="AI271" s="86" t="s">
        <v>2052</v>
      </c>
      <c r="AJ271" s="80" t="b">
        <v>0</v>
      </c>
      <c r="AK271" s="80">
        <v>6</v>
      </c>
      <c r="AL271" s="86" t="s">
        <v>2052</v>
      </c>
      <c r="AM271" s="80" t="s">
        <v>2071</v>
      </c>
      <c r="AN271" s="80" t="b">
        <v>0</v>
      </c>
      <c r="AO271" s="86" t="s">
        <v>1928</v>
      </c>
      <c r="AP271" s="80" t="s">
        <v>2082</v>
      </c>
      <c r="AQ271" s="80">
        <v>0</v>
      </c>
      <c r="AR271" s="80">
        <v>0</v>
      </c>
      <c r="AS271" s="80"/>
      <c r="AT271" s="80"/>
      <c r="AU271" s="80"/>
      <c r="AV271" s="80"/>
      <c r="AW271" s="80"/>
      <c r="AX271" s="80"/>
      <c r="AY271" s="80"/>
      <c r="AZ271" s="80"/>
      <c r="BA271">
        <v>1</v>
      </c>
      <c r="BB271" s="79" t="str">
        <f>REPLACE(INDEX(GroupVertices[Group],MATCH(Edges[[#This Row],[Vertex 1]],GroupVertices[Vertex],0)),1,1,"")</f>
        <v>2</v>
      </c>
      <c r="BC271" s="79" t="str">
        <f>REPLACE(INDEX(GroupVertices[Group],MATCH(Edges[[#This Row],[Vertex 2]],GroupVertices[Vertex],0)),1,1,"")</f>
        <v>2</v>
      </c>
      <c r="BD271" s="48">
        <v>0</v>
      </c>
      <c r="BE271" s="49">
        <v>0</v>
      </c>
      <c r="BF271" s="48">
        <v>0</v>
      </c>
      <c r="BG271" s="49">
        <v>0</v>
      </c>
      <c r="BH271" s="48">
        <v>0</v>
      </c>
      <c r="BI271" s="49">
        <v>0</v>
      </c>
      <c r="BJ271" s="48">
        <v>28</v>
      </c>
      <c r="BK271" s="49">
        <v>100</v>
      </c>
      <c r="BL271" s="48">
        <v>28</v>
      </c>
    </row>
    <row r="272" spans="1:64" ht="15">
      <c r="A272" s="65" t="s">
        <v>315</v>
      </c>
      <c r="B272" s="83" t="s">
        <v>1156</v>
      </c>
      <c r="C272" s="66" t="s">
        <v>3439</v>
      </c>
      <c r="D272" s="67">
        <v>3</v>
      </c>
      <c r="E272" s="68" t="s">
        <v>132</v>
      </c>
      <c r="F272" s="69">
        <v>32</v>
      </c>
      <c r="G272" s="66"/>
      <c r="H272" s="70"/>
      <c r="I272" s="71"/>
      <c r="J272" s="71"/>
      <c r="K272" s="34" t="s">
        <v>65</v>
      </c>
      <c r="L272" s="78">
        <v>272</v>
      </c>
      <c r="M272" s="78"/>
      <c r="N272" s="73" t="s">
        <v>374</v>
      </c>
      <c r="O272" s="80" t="s">
        <v>461</v>
      </c>
      <c r="P272" s="82">
        <v>43500.44428240741</v>
      </c>
      <c r="Q272" s="80" t="s">
        <v>667</v>
      </c>
      <c r="R272" s="80"/>
      <c r="S272" s="80"/>
      <c r="T272" s="80" t="s">
        <v>923</v>
      </c>
      <c r="U272" s="83" t="s">
        <v>1156</v>
      </c>
      <c r="V272" s="83" t="s">
        <v>1156</v>
      </c>
      <c r="W272" s="82">
        <v>43500.44428240741</v>
      </c>
      <c r="X272" s="83" t="s">
        <v>1553</v>
      </c>
      <c r="Y272" s="80"/>
      <c r="Z272" s="80"/>
      <c r="AA272" s="86" t="s">
        <v>1909</v>
      </c>
      <c r="AB272" s="80"/>
      <c r="AC272" s="80" t="b">
        <v>0</v>
      </c>
      <c r="AD272" s="80">
        <v>10</v>
      </c>
      <c r="AE272" s="86" t="s">
        <v>2052</v>
      </c>
      <c r="AF272" s="80" t="b">
        <v>0</v>
      </c>
      <c r="AG272" s="80" t="s">
        <v>2064</v>
      </c>
      <c r="AH272" s="80"/>
      <c r="AI272" s="86" t="s">
        <v>2052</v>
      </c>
      <c r="AJ272" s="80" t="b">
        <v>0</v>
      </c>
      <c r="AK272" s="80">
        <v>10</v>
      </c>
      <c r="AL272" s="86" t="s">
        <v>2052</v>
      </c>
      <c r="AM272" s="80" t="s">
        <v>2071</v>
      </c>
      <c r="AN272" s="80" t="b">
        <v>0</v>
      </c>
      <c r="AO272" s="86" t="s">
        <v>1909</v>
      </c>
      <c r="AP272" s="80" t="s">
        <v>2082</v>
      </c>
      <c r="AQ272" s="80">
        <v>0</v>
      </c>
      <c r="AR272" s="80">
        <v>0</v>
      </c>
      <c r="AS272" s="80"/>
      <c r="AT272" s="80"/>
      <c r="AU272" s="80"/>
      <c r="AV272" s="80"/>
      <c r="AW272" s="80"/>
      <c r="AX272" s="80"/>
      <c r="AY272" s="80"/>
      <c r="AZ272" s="80"/>
      <c r="BA272">
        <v>1</v>
      </c>
      <c r="BB272" s="79" t="str">
        <f>REPLACE(INDEX(GroupVertices[Group],MATCH(Edges[[#This Row],[Vertex 1]],GroupVertices[Vertex],0)),1,1,"")</f>
        <v>3</v>
      </c>
      <c r="BC272" s="79" t="str">
        <f>REPLACE(INDEX(GroupVertices[Group],MATCH(Edges[[#This Row],[Vertex 2]],GroupVertices[Vertex],0)),1,1,"")</f>
        <v>3</v>
      </c>
      <c r="BD272" s="48">
        <v>0</v>
      </c>
      <c r="BE272" s="49">
        <v>0</v>
      </c>
      <c r="BF272" s="48">
        <v>0</v>
      </c>
      <c r="BG272" s="49">
        <v>0</v>
      </c>
      <c r="BH272" s="48">
        <v>0</v>
      </c>
      <c r="BI272" s="49">
        <v>0</v>
      </c>
      <c r="BJ272" s="48">
        <v>28</v>
      </c>
      <c r="BK272" s="49">
        <v>100</v>
      </c>
      <c r="BL272" s="48">
        <v>28</v>
      </c>
    </row>
    <row r="273" spans="1:64" ht="15">
      <c r="A273" s="65" t="s">
        <v>330</v>
      </c>
      <c r="B273" s="83" t="s">
        <v>1184</v>
      </c>
      <c r="C273" s="66" t="s">
        <v>3439</v>
      </c>
      <c r="D273" s="67">
        <v>3</v>
      </c>
      <c r="E273" s="68" t="s">
        <v>132</v>
      </c>
      <c r="F273" s="69">
        <v>32</v>
      </c>
      <c r="G273" s="66"/>
      <c r="H273" s="70"/>
      <c r="I273" s="71"/>
      <c r="J273" s="71"/>
      <c r="K273" s="34" t="s">
        <v>65</v>
      </c>
      <c r="L273" s="78">
        <v>273</v>
      </c>
      <c r="M273" s="78"/>
      <c r="N273" s="73" t="s">
        <v>374</v>
      </c>
      <c r="O273" s="80" t="s">
        <v>461</v>
      </c>
      <c r="P273" s="82">
        <v>43495.401608796295</v>
      </c>
      <c r="Q273" s="80" t="s">
        <v>696</v>
      </c>
      <c r="R273" s="80"/>
      <c r="S273" s="80"/>
      <c r="T273" s="80" t="s">
        <v>923</v>
      </c>
      <c r="U273" s="83" t="s">
        <v>1184</v>
      </c>
      <c r="V273" s="83" t="s">
        <v>1184</v>
      </c>
      <c r="W273" s="82">
        <v>43495.401608796295</v>
      </c>
      <c r="X273" s="83" t="s">
        <v>1582</v>
      </c>
      <c r="Y273" s="80"/>
      <c r="Z273" s="80"/>
      <c r="AA273" s="86" t="s">
        <v>1938</v>
      </c>
      <c r="AB273" s="80"/>
      <c r="AC273" s="80" t="b">
        <v>0</v>
      </c>
      <c r="AD273" s="80">
        <v>5</v>
      </c>
      <c r="AE273" s="86" t="s">
        <v>2052</v>
      </c>
      <c r="AF273" s="80" t="b">
        <v>0</v>
      </c>
      <c r="AG273" s="80" t="s">
        <v>2064</v>
      </c>
      <c r="AH273" s="80"/>
      <c r="AI273" s="86" t="s">
        <v>2052</v>
      </c>
      <c r="AJ273" s="80" t="b">
        <v>0</v>
      </c>
      <c r="AK273" s="80">
        <v>4</v>
      </c>
      <c r="AL273" s="86" t="s">
        <v>2052</v>
      </c>
      <c r="AM273" s="80" t="s">
        <v>2071</v>
      </c>
      <c r="AN273" s="80" t="b">
        <v>0</v>
      </c>
      <c r="AO273" s="86" t="s">
        <v>1938</v>
      </c>
      <c r="AP273" s="80" t="s">
        <v>207</v>
      </c>
      <c r="AQ273" s="80">
        <v>0</v>
      </c>
      <c r="AR273" s="80">
        <v>0</v>
      </c>
      <c r="AS273" s="80"/>
      <c r="AT273" s="80"/>
      <c r="AU273" s="80"/>
      <c r="AV273" s="80"/>
      <c r="AW273" s="80"/>
      <c r="AX273" s="80"/>
      <c r="AY273" s="80"/>
      <c r="AZ273" s="80"/>
      <c r="BA273">
        <v>1</v>
      </c>
      <c r="BB273" s="79" t="str">
        <f>REPLACE(INDEX(GroupVertices[Group],MATCH(Edges[[#This Row],[Vertex 1]],GroupVertices[Vertex],0)),1,1,"")</f>
        <v>2</v>
      </c>
      <c r="BC273" s="79" t="str">
        <f>REPLACE(INDEX(GroupVertices[Group],MATCH(Edges[[#This Row],[Vertex 2]],GroupVertices[Vertex],0)),1,1,"")</f>
        <v>2</v>
      </c>
      <c r="BD273" s="48">
        <v>0</v>
      </c>
      <c r="BE273" s="49">
        <v>0</v>
      </c>
      <c r="BF273" s="48">
        <v>0</v>
      </c>
      <c r="BG273" s="49">
        <v>0</v>
      </c>
      <c r="BH273" s="48">
        <v>0</v>
      </c>
      <c r="BI273" s="49">
        <v>0</v>
      </c>
      <c r="BJ273" s="48">
        <v>28</v>
      </c>
      <c r="BK273" s="49">
        <v>100</v>
      </c>
      <c r="BL273" s="48">
        <v>28</v>
      </c>
    </row>
    <row r="274" spans="1:64" ht="15">
      <c r="A274" s="65" t="s">
        <v>355</v>
      </c>
      <c r="B274" s="83" t="s">
        <v>1286</v>
      </c>
      <c r="C274" s="66" t="s">
        <v>3439</v>
      </c>
      <c r="D274" s="67">
        <v>3</v>
      </c>
      <c r="E274" s="68" t="s">
        <v>132</v>
      </c>
      <c r="F274" s="69">
        <v>32</v>
      </c>
      <c r="G274" s="66"/>
      <c r="H274" s="70"/>
      <c r="I274" s="71"/>
      <c r="J274" s="71"/>
      <c r="K274" s="34" t="s">
        <v>65</v>
      </c>
      <c r="L274" s="78">
        <v>274</v>
      </c>
      <c r="M274" s="78"/>
      <c r="N274" s="73" t="s">
        <v>273</v>
      </c>
      <c r="O274" s="80" t="s">
        <v>461</v>
      </c>
      <c r="P274" s="82">
        <v>43495.401712962965</v>
      </c>
      <c r="Q274" s="80" t="s">
        <v>799</v>
      </c>
      <c r="R274" s="80"/>
      <c r="S274" s="80"/>
      <c r="T274" s="80" t="s">
        <v>880</v>
      </c>
      <c r="U274" s="83" t="s">
        <v>1286</v>
      </c>
      <c r="V274" s="83" t="s">
        <v>1286</v>
      </c>
      <c r="W274" s="82">
        <v>43495.401712962965</v>
      </c>
      <c r="X274" s="83" t="s">
        <v>1685</v>
      </c>
      <c r="Y274" s="80"/>
      <c r="Z274" s="80"/>
      <c r="AA274" s="86" t="s">
        <v>2041</v>
      </c>
      <c r="AB274" s="80"/>
      <c r="AC274" s="80" t="b">
        <v>0</v>
      </c>
      <c r="AD274" s="80">
        <v>8</v>
      </c>
      <c r="AE274" s="86" t="s">
        <v>2052</v>
      </c>
      <c r="AF274" s="80" t="b">
        <v>0</v>
      </c>
      <c r="AG274" s="80" t="s">
        <v>2064</v>
      </c>
      <c r="AH274" s="80"/>
      <c r="AI274" s="86" t="s">
        <v>2052</v>
      </c>
      <c r="AJ274" s="80" t="b">
        <v>0</v>
      </c>
      <c r="AK274" s="80">
        <v>5</v>
      </c>
      <c r="AL274" s="86" t="s">
        <v>2052</v>
      </c>
      <c r="AM274" s="80" t="s">
        <v>2071</v>
      </c>
      <c r="AN274" s="80" t="b">
        <v>0</v>
      </c>
      <c r="AO274" s="86" t="s">
        <v>2041</v>
      </c>
      <c r="AP274" s="80" t="s">
        <v>207</v>
      </c>
      <c r="AQ274" s="80">
        <v>0</v>
      </c>
      <c r="AR274" s="80">
        <v>0</v>
      </c>
      <c r="AS274" s="80"/>
      <c r="AT274" s="80"/>
      <c r="AU274" s="80"/>
      <c r="AV274" s="80"/>
      <c r="AW274" s="80"/>
      <c r="AX274" s="80"/>
      <c r="AY274" s="80"/>
      <c r="AZ274" s="80"/>
      <c r="BA274">
        <v>1</v>
      </c>
      <c r="BB274" s="79" t="str">
        <f>REPLACE(INDEX(GroupVertices[Group],MATCH(Edges[[#This Row],[Vertex 1]],GroupVertices[Vertex],0)),1,1,"")</f>
        <v>5</v>
      </c>
      <c r="BC274" s="79" t="str">
        <f>REPLACE(INDEX(GroupVertices[Group],MATCH(Edges[[#This Row],[Vertex 2]],GroupVertices[Vertex],0)),1,1,"")</f>
        <v>5</v>
      </c>
      <c r="BD274" s="48">
        <v>0</v>
      </c>
      <c r="BE274" s="49">
        <v>0</v>
      </c>
      <c r="BF274" s="48">
        <v>0</v>
      </c>
      <c r="BG274" s="49">
        <v>0</v>
      </c>
      <c r="BH274" s="48">
        <v>0</v>
      </c>
      <c r="BI274" s="49">
        <v>0</v>
      </c>
      <c r="BJ274" s="48">
        <v>29</v>
      </c>
      <c r="BK274" s="49">
        <v>100</v>
      </c>
      <c r="BL274" s="48">
        <v>29</v>
      </c>
    </row>
    <row r="275" spans="1:64" ht="15">
      <c r="A275" s="65" t="s">
        <v>344</v>
      </c>
      <c r="B275" s="83" t="s">
        <v>1281</v>
      </c>
      <c r="C275" s="66" t="s">
        <v>3439</v>
      </c>
      <c r="D275" s="67">
        <v>3</v>
      </c>
      <c r="E275" s="68" t="s">
        <v>132</v>
      </c>
      <c r="F275" s="69">
        <v>32</v>
      </c>
      <c r="G275" s="66"/>
      <c r="H275" s="70"/>
      <c r="I275" s="71"/>
      <c r="J275" s="71"/>
      <c r="K275" s="34" t="s">
        <v>65</v>
      </c>
      <c r="L275" s="78">
        <v>275</v>
      </c>
      <c r="M275" s="78"/>
      <c r="N275" s="73" t="s">
        <v>273</v>
      </c>
      <c r="O275" s="80" t="s">
        <v>461</v>
      </c>
      <c r="P275" s="82">
        <v>43500.373148148145</v>
      </c>
      <c r="Q275" s="80" t="s">
        <v>793</v>
      </c>
      <c r="R275" s="80"/>
      <c r="S275" s="80"/>
      <c r="T275" s="80" t="s">
        <v>880</v>
      </c>
      <c r="U275" s="83" t="s">
        <v>1281</v>
      </c>
      <c r="V275" s="83" t="s">
        <v>1281</v>
      </c>
      <c r="W275" s="82">
        <v>43500.373148148145</v>
      </c>
      <c r="X275" s="83" t="s">
        <v>1679</v>
      </c>
      <c r="Y275" s="80"/>
      <c r="Z275" s="80"/>
      <c r="AA275" s="86" t="s">
        <v>2035</v>
      </c>
      <c r="AB275" s="80"/>
      <c r="AC275" s="80" t="b">
        <v>0</v>
      </c>
      <c r="AD275" s="80">
        <v>6</v>
      </c>
      <c r="AE275" s="86" t="s">
        <v>2052</v>
      </c>
      <c r="AF275" s="80" t="b">
        <v>0</v>
      </c>
      <c r="AG275" s="80" t="s">
        <v>2064</v>
      </c>
      <c r="AH275" s="80"/>
      <c r="AI275" s="86" t="s">
        <v>2052</v>
      </c>
      <c r="AJ275" s="80" t="b">
        <v>0</v>
      </c>
      <c r="AK275" s="80">
        <v>3</v>
      </c>
      <c r="AL275" s="86" t="s">
        <v>2052</v>
      </c>
      <c r="AM275" s="80" t="s">
        <v>2071</v>
      </c>
      <c r="AN275" s="80" t="b">
        <v>0</v>
      </c>
      <c r="AO275" s="86" t="s">
        <v>2035</v>
      </c>
      <c r="AP275" s="80" t="s">
        <v>2082</v>
      </c>
      <c r="AQ275" s="80">
        <v>0</v>
      </c>
      <c r="AR275" s="80">
        <v>0</v>
      </c>
      <c r="AS275" s="80"/>
      <c r="AT275" s="80"/>
      <c r="AU275" s="80"/>
      <c r="AV275" s="80"/>
      <c r="AW275" s="80"/>
      <c r="AX275" s="80"/>
      <c r="AY275" s="80"/>
      <c r="AZ275" s="80"/>
      <c r="BA275">
        <v>1</v>
      </c>
      <c r="BB275" s="79" t="str">
        <f>REPLACE(INDEX(GroupVertices[Group],MATCH(Edges[[#This Row],[Vertex 1]],GroupVertices[Vertex],0)),1,1,"")</f>
        <v>7</v>
      </c>
      <c r="BC275" s="79" t="str">
        <f>REPLACE(INDEX(GroupVertices[Group],MATCH(Edges[[#This Row],[Vertex 2]],GroupVertices[Vertex],0)),1,1,"")</f>
        <v>7</v>
      </c>
      <c r="BD275" s="48">
        <v>0</v>
      </c>
      <c r="BE275" s="49">
        <v>0</v>
      </c>
      <c r="BF275" s="48">
        <v>0</v>
      </c>
      <c r="BG275" s="49">
        <v>0</v>
      </c>
      <c r="BH275" s="48">
        <v>0</v>
      </c>
      <c r="BI275" s="49">
        <v>0</v>
      </c>
      <c r="BJ275" s="48">
        <v>29</v>
      </c>
      <c r="BK275" s="49">
        <v>100</v>
      </c>
      <c r="BL275" s="48">
        <v>29</v>
      </c>
    </row>
    <row r="276" spans="1:64" ht="15">
      <c r="A276" s="65" t="s">
        <v>314</v>
      </c>
      <c r="B276" s="83" t="s">
        <v>1018</v>
      </c>
      <c r="C276" s="66" t="s">
        <v>3439</v>
      </c>
      <c r="D276" s="67">
        <v>3</v>
      </c>
      <c r="E276" s="68" t="s">
        <v>132</v>
      </c>
      <c r="F276" s="69">
        <v>32</v>
      </c>
      <c r="G276" s="66"/>
      <c r="H276" s="70"/>
      <c r="I276" s="71"/>
      <c r="J276" s="71"/>
      <c r="K276" s="34" t="s">
        <v>65</v>
      </c>
      <c r="L276" s="78">
        <v>276</v>
      </c>
      <c r="M276" s="78"/>
      <c r="N276" s="73" t="s">
        <v>433</v>
      </c>
      <c r="O276" s="80" t="s">
        <v>461</v>
      </c>
      <c r="P276" s="82">
        <v>43500.374606481484</v>
      </c>
      <c r="Q276" s="80" t="s">
        <v>523</v>
      </c>
      <c r="R276" s="80"/>
      <c r="S276" s="80"/>
      <c r="T276" s="80" t="s">
        <v>927</v>
      </c>
      <c r="U276" s="83" t="s">
        <v>1018</v>
      </c>
      <c r="V276" s="83" t="s">
        <v>1018</v>
      </c>
      <c r="W276" s="82">
        <v>43500.374606481484</v>
      </c>
      <c r="X276" s="83" t="s">
        <v>1404</v>
      </c>
      <c r="Y276" s="80"/>
      <c r="Z276" s="80"/>
      <c r="AA276" s="86" t="s">
        <v>1754</v>
      </c>
      <c r="AB276" s="80"/>
      <c r="AC276" s="80" t="b">
        <v>0</v>
      </c>
      <c r="AD276" s="80">
        <v>9</v>
      </c>
      <c r="AE276" s="86" t="s">
        <v>2052</v>
      </c>
      <c r="AF276" s="80" t="b">
        <v>0</v>
      </c>
      <c r="AG276" s="80" t="s">
        <v>2064</v>
      </c>
      <c r="AH276" s="80"/>
      <c r="AI276" s="86" t="s">
        <v>2052</v>
      </c>
      <c r="AJ276" s="80" t="b">
        <v>0</v>
      </c>
      <c r="AK276" s="80">
        <v>3</v>
      </c>
      <c r="AL276" s="86" t="s">
        <v>2052</v>
      </c>
      <c r="AM276" s="80" t="s">
        <v>2071</v>
      </c>
      <c r="AN276" s="80" t="b">
        <v>0</v>
      </c>
      <c r="AO276" s="86" t="s">
        <v>1754</v>
      </c>
      <c r="AP276" s="80" t="s">
        <v>2082</v>
      </c>
      <c r="AQ276" s="80">
        <v>0</v>
      </c>
      <c r="AR276" s="80">
        <v>0</v>
      </c>
      <c r="AS276" s="80"/>
      <c r="AT276" s="80"/>
      <c r="AU276" s="80"/>
      <c r="AV276" s="80"/>
      <c r="AW276" s="80"/>
      <c r="AX276" s="80"/>
      <c r="AY276" s="80"/>
      <c r="AZ276" s="80"/>
      <c r="BA276">
        <v>1</v>
      </c>
      <c r="BB276" s="79" t="str">
        <f>REPLACE(INDEX(GroupVertices[Group],MATCH(Edges[[#This Row],[Vertex 1]],GroupVertices[Vertex],0)),1,1,"")</f>
        <v>4</v>
      </c>
      <c r="BC276" s="79" t="str">
        <f>REPLACE(INDEX(GroupVertices[Group],MATCH(Edges[[#This Row],[Vertex 2]],GroupVertices[Vertex],0)),1,1,"")</f>
        <v>4</v>
      </c>
      <c r="BD276" s="48">
        <v>0</v>
      </c>
      <c r="BE276" s="49">
        <v>0</v>
      </c>
      <c r="BF276" s="48">
        <v>0</v>
      </c>
      <c r="BG276" s="49">
        <v>0</v>
      </c>
      <c r="BH276" s="48">
        <v>0</v>
      </c>
      <c r="BI276" s="49">
        <v>0</v>
      </c>
      <c r="BJ276" s="48">
        <v>27</v>
      </c>
      <c r="BK276" s="49">
        <v>100</v>
      </c>
      <c r="BL276" s="48">
        <v>27</v>
      </c>
    </row>
    <row r="277" spans="1:64" ht="15">
      <c r="A277" s="65" t="s">
        <v>318</v>
      </c>
      <c r="B277" s="83" t="s">
        <v>1218</v>
      </c>
      <c r="C277" s="66" t="s">
        <v>3439</v>
      </c>
      <c r="D277" s="67">
        <v>3</v>
      </c>
      <c r="E277" s="68" t="s">
        <v>132</v>
      </c>
      <c r="F277" s="69">
        <v>32</v>
      </c>
      <c r="G277" s="66"/>
      <c r="H277" s="70"/>
      <c r="I277" s="71"/>
      <c r="J277" s="71"/>
      <c r="K277" s="34" t="s">
        <v>65</v>
      </c>
      <c r="L277" s="78">
        <v>277</v>
      </c>
      <c r="M277" s="78"/>
      <c r="N277" s="73" t="s">
        <v>273</v>
      </c>
      <c r="O277" s="80" t="s">
        <v>461</v>
      </c>
      <c r="P277" s="82">
        <v>43500.45627314815</v>
      </c>
      <c r="Q277" s="80" t="s">
        <v>730</v>
      </c>
      <c r="R277" s="80"/>
      <c r="S277" s="80"/>
      <c r="T277" s="80" t="s">
        <v>880</v>
      </c>
      <c r="U277" s="83" t="s">
        <v>1218</v>
      </c>
      <c r="V277" s="83" t="s">
        <v>1218</v>
      </c>
      <c r="W277" s="82">
        <v>43500.45627314815</v>
      </c>
      <c r="X277" s="83" t="s">
        <v>1616</v>
      </c>
      <c r="Y277" s="80"/>
      <c r="Z277" s="80"/>
      <c r="AA277" s="86" t="s">
        <v>1972</v>
      </c>
      <c r="AB277" s="80"/>
      <c r="AC277" s="80" t="b">
        <v>0</v>
      </c>
      <c r="AD277" s="80">
        <v>7</v>
      </c>
      <c r="AE277" s="86" t="s">
        <v>2052</v>
      </c>
      <c r="AF277" s="80" t="b">
        <v>0</v>
      </c>
      <c r="AG277" s="80" t="s">
        <v>2064</v>
      </c>
      <c r="AH277" s="80"/>
      <c r="AI277" s="86" t="s">
        <v>2052</v>
      </c>
      <c r="AJ277" s="80" t="b">
        <v>0</v>
      </c>
      <c r="AK277" s="80">
        <v>7</v>
      </c>
      <c r="AL277" s="86" t="s">
        <v>2052</v>
      </c>
      <c r="AM277" s="80" t="s">
        <v>2071</v>
      </c>
      <c r="AN277" s="80" t="b">
        <v>0</v>
      </c>
      <c r="AO277" s="86" t="s">
        <v>1972</v>
      </c>
      <c r="AP277" s="80" t="s">
        <v>2082</v>
      </c>
      <c r="AQ277" s="80">
        <v>0</v>
      </c>
      <c r="AR277" s="80">
        <v>0</v>
      </c>
      <c r="AS277" s="80"/>
      <c r="AT277" s="80"/>
      <c r="AU277" s="80"/>
      <c r="AV277" s="80"/>
      <c r="AW277" s="80"/>
      <c r="AX277" s="80"/>
      <c r="AY277" s="80"/>
      <c r="AZ277" s="80"/>
      <c r="BA277">
        <v>1</v>
      </c>
      <c r="BB277" s="79" t="str">
        <f>REPLACE(INDEX(GroupVertices[Group],MATCH(Edges[[#This Row],[Vertex 1]],GroupVertices[Vertex],0)),1,1,"")</f>
        <v>6</v>
      </c>
      <c r="BC277" s="79" t="str">
        <f>REPLACE(INDEX(GroupVertices[Group],MATCH(Edges[[#This Row],[Vertex 2]],GroupVertices[Vertex],0)),1,1,"")</f>
        <v>6</v>
      </c>
      <c r="BD277" s="48">
        <v>0</v>
      </c>
      <c r="BE277" s="49">
        <v>0</v>
      </c>
      <c r="BF277" s="48">
        <v>0</v>
      </c>
      <c r="BG277" s="49">
        <v>0</v>
      </c>
      <c r="BH277" s="48">
        <v>0</v>
      </c>
      <c r="BI277" s="49">
        <v>0</v>
      </c>
      <c r="BJ277" s="48">
        <v>29</v>
      </c>
      <c r="BK277" s="49">
        <v>100</v>
      </c>
      <c r="BL277" s="48">
        <v>29</v>
      </c>
    </row>
    <row r="278" spans="1:64" ht="15">
      <c r="A278" s="65" t="s">
        <v>348</v>
      </c>
      <c r="B278" s="83" t="s">
        <v>984</v>
      </c>
      <c r="C278" s="66" t="s">
        <v>3439</v>
      </c>
      <c r="D278" s="67">
        <v>3</v>
      </c>
      <c r="E278" s="68" t="s">
        <v>132</v>
      </c>
      <c r="F278" s="69">
        <v>32</v>
      </c>
      <c r="G278" s="66"/>
      <c r="H278" s="70"/>
      <c r="I278" s="71"/>
      <c r="J278" s="71"/>
      <c r="K278" s="34" t="s">
        <v>65</v>
      </c>
      <c r="L278" s="78">
        <v>278</v>
      </c>
      <c r="M278" s="78"/>
      <c r="N278" s="73" t="s">
        <v>348</v>
      </c>
      <c r="O278" s="80" t="s">
        <v>207</v>
      </c>
      <c r="P278" s="82">
        <v>43495.65142361111</v>
      </c>
      <c r="Q278" s="80" t="s">
        <v>566</v>
      </c>
      <c r="R278" s="80"/>
      <c r="S278" s="80"/>
      <c r="T278" s="80"/>
      <c r="U278" s="83" t="s">
        <v>984</v>
      </c>
      <c r="V278" s="83" t="s">
        <v>984</v>
      </c>
      <c r="W278" s="82">
        <v>43495.65142361111</v>
      </c>
      <c r="X278" s="83" t="s">
        <v>1447</v>
      </c>
      <c r="Y278" s="80"/>
      <c r="Z278" s="80"/>
      <c r="AA278" s="86" t="s">
        <v>1802</v>
      </c>
      <c r="AB278" s="86" t="s">
        <v>2051</v>
      </c>
      <c r="AC278" s="80" t="b">
        <v>0</v>
      </c>
      <c r="AD278" s="80">
        <v>13</v>
      </c>
      <c r="AE278" s="86" t="s">
        <v>2056</v>
      </c>
      <c r="AF278" s="80" t="b">
        <v>0</v>
      </c>
      <c r="AG278" s="80" t="s">
        <v>2064</v>
      </c>
      <c r="AH278" s="80"/>
      <c r="AI278" s="86" t="s">
        <v>2052</v>
      </c>
      <c r="AJ278" s="80" t="b">
        <v>0</v>
      </c>
      <c r="AK278" s="80">
        <v>6</v>
      </c>
      <c r="AL278" s="86" t="s">
        <v>2052</v>
      </c>
      <c r="AM278" s="80" t="s">
        <v>2074</v>
      </c>
      <c r="AN278" s="80" t="b">
        <v>0</v>
      </c>
      <c r="AO278" s="86" t="s">
        <v>2051</v>
      </c>
      <c r="AP278" s="80" t="s">
        <v>207</v>
      </c>
      <c r="AQ278" s="80">
        <v>0</v>
      </c>
      <c r="AR278" s="80">
        <v>0</v>
      </c>
      <c r="AS278" s="80" t="s">
        <v>2088</v>
      </c>
      <c r="AT278" s="80" t="s">
        <v>2094</v>
      </c>
      <c r="AU278" s="80" t="s">
        <v>2099</v>
      </c>
      <c r="AV278" s="80" t="s">
        <v>2105</v>
      </c>
      <c r="AW278" s="80" t="s">
        <v>2111</v>
      </c>
      <c r="AX278" s="80" t="s">
        <v>2116</v>
      </c>
      <c r="AY278" s="80" t="s">
        <v>2118</v>
      </c>
      <c r="AZ278" s="83" t="s">
        <v>2123</v>
      </c>
      <c r="BA278">
        <v>1</v>
      </c>
      <c r="BB278" s="79" t="str">
        <f>REPLACE(INDEX(GroupVertices[Group],MATCH(Edges[[#This Row],[Vertex 1]],GroupVertices[Vertex],0)),1,1,"")</f>
        <v>15</v>
      </c>
      <c r="BC278" s="79" t="str">
        <f>REPLACE(INDEX(GroupVertices[Group],MATCH(Edges[[#This Row],[Vertex 2]],GroupVertices[Vertex],0)),1,1,"")</f>
        <v>15</v>
      </c>
      <c r="BD278" s="48">
        <v>1</v>
      </c>
      <c r="BE278" s="49">
        <v>10</v>
      </c>
      <c r="BF278" s="48">
        <v>0</v>
      </c>
      <c r="BG278" s="49">
        <v>0</v>
      </c>
      <c r="BH278" s="48">
        <v>0</v>
      </c>
      <c r="BI278" s="49">
        <v>0</v>
      </c>
      <c r="BJ278" s="48">
        <v>9</v>
      </c>
      <c r="BK278" s="49">
        <v>90</v>
      </c>
      <c r="BL278" s="48">
        <v>10</v>
      </c>
    </row>
    <row r="279" spans="1:64" ht="15">
      <c r="A279" s="65" t="s">
        <v>270</v>
      </c>
      <c r="B279" s="83" t="s">
        <v>984</v>
      </c>
      <c r="C279" s="66" t="s">
        <v>3439</v>
      </c>
      <c r="D279" s="67">
        <v>3</v>
      </c>
      <c r="E279" s="68" t="s">
        <v>132</v>
      </c>
      <c r="F279" s="69">
        <v>32</v>
      </c>
      <c r="G279" s="66"/>
      <c r="H279" s="70"/>
      <c r="I279" s="71"/>
      <c r="J279" s="71"/>
      <c r="K279" s="34" t="s">
        <v>65</v>
      </c>
      <c r="L279" s="78">
        <v>279</v>
      </c>
      <c r="M279" s="78"/>
      <c r="N279" s="73" t="s">
        <v>348</v>
      </c>
      <c r="O279" s="80" t="s">
        <v>461</v>
      </c>
      <c r="P279" s="82">
        <v>43495.65329861111</v>
      </c>
      <c r="Q279" s="80" t="s">
        <v>487</v>
      </c>
      <c r="R279" s="80"/>
      <c r="S279" s="80"/>
      <c r="T279" s="80"/>
      <c r="U279" s="83" t="s">
        <v>984</v>
      </c>
      <c r="V279" s="83" t="s">
        <v>984</v>
      </c>
      <c r="W279" s="82">
        <v>43495.65329861111</v>
      </c>
      <c r="X279" s="83" t="s">
        <v>1368</v>
      </c>
      <c r="Y279" s="80"/>
      <c r="Z279" s="80"/>
      <c r="AA279" s="86" t="s">
        <v>1718</v>
      </c>
      <c r="AB279" s="80"/>
      <c r="AC279" s="80" t="b">
        <v>0</v>
      </c>
      <c r="AD279" s="80">
        <v>0</v>
      </c>
      <c r="AE279" s="86" t="s">
        <v>2052</v>
      </c>
      <c r="AF279" s="80" t="b">
        <v>0</v>
      </c>
      <c r="AG279" s="80" t="s">
        <v>2064</v>
      </c>
      <c r="AH279" s="80"/>
      <c r="AI279" s="86" t="s">
        <v>2052</v>
      </c>
      <c r="AJ279" s="80" t="b">
        <v>0</v>
      </c>
      <c r="AK279" s="80">
        <v>6</v>
      </c>
      <c r="AL279" s="86" t="s">
        <v>1802</v>
      </c>
      <c r="AM279" s="80" t="s">
        <v>2073</v>
      </c>
      <c r="AN279" s="80" t="b">
        <v>0</v>
      </c>
      <c r="AO279" s="86" t="s">
        <v>1802</v>
      </c>
      <c r="AP279" s="80" t="s">
        <v>207</v>
      </c>
      <c r="AQ279" s="80">
        <v>0</v>
      </c>
      <c r="AR279" s="80">
        <v>0</v>
      </c>
      <c r="AS279" s="80"/>
      <c r="AT279" s="80"/>
      <c r="AU279" s="80"/>
      <c r="AV279" s="80"/>
      <c r="AW279" s="80"/>
      <c r="AX279" s="80"/>
      <c r="AY279" s="80"/>
      <c r="AZ279" s="80"/>
      <c r="BA279">
        <v>1</v>
      </c>
      <c r="BB279" s="79" t="str">
        <f>REPLACE(INDEX(GroupVertices[Group],MATCH(Edges[[#This Row],[Vertex 1]],GroupVertices[Vertex],0)),1,1,"")</f>
        <v>15</v>
      </c>
      <c r="BC279" s="79" t="str">
        <f>REPLACE(INDEX(GroupVertices[Group],MATCH(Edges[[#This Row],[Vertex 2]],GroupVertices[Vertex],0)),1,1,"")</f>
        <v>15</v>
      </c>
      <c r="BD279" s="48">
        <v>1</v>
      </c>
      <c r="BE279" s="49">
        <v>8.333333333333334</v>
      </c>
      <c r="BF279" s="48">
        <v>0</v>
      </c>
      <c r="BG279" s="49">
        <v>0</v>
      </c>
      <c r="BH279" s="48">
        <v>0</v>
      </c>
      <c r="BI279" s="49">
        <v>0</v>
      </c>
      <c r="BJ279" s="48">
        <v>11</v>
      </c>
      <c r="BK279" s="49">
        <v>91.66666666666667</v>
      </c>
      <c r="BL279" s="48">
        <v>12</v>
      </c>
    </row>
    <row r="280" spans="1:64" ht="15">
      <c r="A280" s="65" t="s">
        <v>297</v>
      </c>
      <c r="B280" s="83" t="s">
        <v>984</v>
      </c>
      <c r="C280" s="66" t="s">
        <v>3439</v>
      </c>
      <c r="D280" s="67">
        <v>3</v>
      </c>
      <c r="E280" s="68" t="s">
        <v>132</v>
      </c>
      <c r="F280" s="69">
        <v>32</v>
      </c>
      <c r="G280" s="66"/>
      <c r="H280" s="70"/>
      <c r="I280" s="71"/>
      <c r="J280" s="71"/>
      <c r="K280" s="34" t="s">
        <v>65</v>
      </c>
      <c r="L280" s="78">
        <v>280</v>
      </c>
      <c r="M280" s="78"/>
      <c r="N280" s="73" t="s">
        <v>348</v>
      </c>
      <c r="O280" s="80" t="s">
        <v>461</v>
      </c>
      <c r="P280" s="82">
        <v>43495.91519675926</v>
      </c>
      <c r="Q280" s="80" t="s">
        <v>487</v>
      </c>
      <c r="R280" s="80"/>
      <c r="S280" s="80"/>
      <c r="T280" s="80"/>
      <c r="U280" s="83" t="s">
        <v>984</v>
      </c>
      <c r="V280" s="83" t="s">
        <v>984</v>
      </c>
      <c r="W280" s="82">
        <v>43495.91519675926</v>
      </c>
      <c r="X280" s="83" t="s">
        <v>1448</v>
      </c>
      <c r="Y280" s="80"/>
      <c r="Z280" s="80"/>
      <c r="AA280" s="86" t="s">
        <v>1803</v>
      </c>
      <c r="AB280" s="80"/>
      <c r="AC280" s="80" t="b">
        <v>0</v>
      </c>
      <c r="AD280" s="80">
        <v>0</v>
      </c>
      <c r="AE280" s="86" t="s">
        <v>2052</v>
      </c>
      <c r="AF280" s="80" t="b">
        <v>0</v>
      </c>
      <c r="AG280" s="80" t="s">
        <v>2064</v>
      </c>
      <c r="AH280" s="80"/>
      <c r="AI280" s="86" t="s">
        <v>2052</v>
      </c>
      <c r="AJ280" s="80" t="b">
        <v>0</v>
      </c>
      <c r="AK280" s="80">
        <v>6</v>
      </c>
      <c r="AL280" s="86" t="s">
        <v>1802</v>
      </c>
      <c r="AM280" s="80" t="s">
        <v>2074</v>
      </c>
      <c r="AN280" s="80" t="b">
        <v>0</v>
      </c>
      <c r="AO280" s="86" t="s">
        <v>1802</v>
      </c>
      <c r="AP280" s="80" t="s">
        <v>207</v>
      </c>
      <c r="AQ280" s="80">
        <v>0</v>
      </c>
      <c r="AR280" s="80">
        <v>0</v>
      </c>
      <c r="AS280" s="80"/>
      <c r="AT280" s="80"/>
      <c r="AU280" s="80"/>
      <c r="AV280" s="80"/>
      <c r="AW280" s="80"/>
      <c r="AX280" s="80"/>
      <c r="AY280" s="80"/>
      <c r="AZ280" s="80"/>
      <c r="BA280">
        <v>1</v>
      </c>
      <c r="BB280" s="79" t="str">
        <f>REPLACE(INDEX(GroupVertices[Group],MATCH(Edges[[#This Row],[Vertex 1]],GroupVertices[Vertex],0)),1,1,"")</f>
        <v>15</v>
      </c>
      <c r="BC280" s="79" t="str">
        <f>REPLACE(INDEX(GroupVertices[Group],MATCH(Edges[[#This Row],[Vertex 2]],GroupVertices[Vertex],0)),1,1,"")</f>
        <v>15</v>
      </c>
      <c r="BD280" s="48">
        <v>1</v>
      </c>
      <c r="BE280" s="49">
        <v>8.333333333333334</v>
      </c>
      <c r="BF280" s="48">
        <v>0</v>
      </c>
      <c r="BG280" s="49">
        <v>0</v>
      </c>
      <c r="BH280" s="48">
        <v>0</v>
      </c>
      <c r="BI280" s="49">
        <v>0</v>
      </c>
      <c r="BJ280" s="48">
        <v>11</v>
      </c>
      <c r="BK280" s="49">
        <v>91.66666666666667</v>
      </c>
      <c r="BL280" s="48">
        <v>12</v>
      </c>
    </row>
    <row r="281" spans="1:64" ht="15">
      <c r="A281" s="65" t="s">
        <v>303</v>
      </c>
      <c r="B281" s="83" t="s">
        <v>984</v>
      </c>
      <c r="C281" s="66" t="s">
        <v>3439</v>
      </c>
      <c r="D281" s="67">
        <v>3</v>
      </c>
      <c r="E281" s="68" t="s">
        <v>132</v>
      </c>
      <c r="F281" s="69">
        <v>32</v>
      </c>
      <c r="G281" s="66"/>
      <c r="H281" s="70"/>
      <c r="I281" s="71"/>
      <c r="J281" s="71"/>
      <c r="K281" s="34" t="s">
        <v>65</v>
      </c>
      <c r="L281" s="78">
        <v>281</v>
      </c>
      <c r="M281" s="78"/>
      <c r="N281" s="73" t="s">
        <v>348</v>
      </c>
      <c r="O281" s="80" t="s">
        <v>461</v>
      </c>
      <c r="P281" s="82">
        <v>43495.91364583333</v>
      </c>
      <c r="Q281" s="80" t="s">
        <v>487</v>
      </c>
      <c r="R281" s="80"/>
      <c r="S281" s="80"/>
      <c r="T281" s="80"/>
      <c r="U281" s="83" t="s">
        <v>984</v>
      </c>
      <c r="V281" s="83" t="s">
        <v>984</v>
      </c>
      <c r="W281" s="82">
        <v>43495.91364583333</v>
      </c>
      <c r="X281" s="83" t="s">
        <v>1449</v>
      </c>
      <c r="Y281" s="80"/>
      <c r="Z281" s="80"/>
      <c r="AA281" s="86" t="s">
        <v>1804</v>
      </c>
      <c r="AB281" s="80"/>
      <c r="AC281" s="80" t="b">
        <v>0</v>
      </c>
      <c r="AD281" s="80">
        <v>0</v>
      </c>
      <c r="AE281" s="86" t="s">
        <v>2052</v>
      </c>
      <c r="AF281" s="80" t="b">
        <v>0</v>
      </c>
      <c r="AG281" s="80" t="s">
        <v>2064</v>
      </c>
      <c r="AH281" s="80"/>
      <c r="AI281" s="86" t="s">
        <v>2052</v>
      </c>
      <c r="AJ281" s="80" t="b">
        <v>0</v>
      </c>
      <c r="AK281" s="80">
        <v>6</v>
      </c>
      <c r="AL281" s="86" t="s">
        <v>1802</v>
      </c>
      <c r="AM281" s="80" t="s">
        <v>2074</v>
      </c>
      <c r="AN281" s="80" t="b">
        <v>0</v>
      </c>
      <c r="AO281" s="86" t="s">
        <v>1802</v>
      </c>
      <c r="AP281" s="80" t="s">
        <v>207</v>
      </c>
      <c r="AQ281" s="80">
        <v>0</v>
      </c>
      <c r="AR281" s="80">
        <v>0</v>
      </c>
      <c r="AS281" s="80"/>
      <c r="AT281" s="80"/>
      <c r="AU281" s="80"/>
      <c r="AV281" s="80"/>
      <c r="AW281" s="80"/>
      <c r="AX281" s="80"/>
      <c r="AY281" s="80"/>
      <c r="AZ281" s="80"/>
      <c r="BA281">
        <v>1</v>
      </c>
      <c r="BB281" s="79" t="str">
        <f>REPLACE(INDEX(GroupVertices[Group],MATCH(Edges[[#This Row],[Vertex 1]],GroupVertices[Vertex],0)),1,1,"")</f>
        <v>15</v>
      </c>
      <c r="BC281" s="79" t="str">
        <f>REPLACE(INDEX(GroupVertices[Group],MATCH(Edges[[#This Row],[Vertex 2]],GroupVertices[Vertex],0)),1,1,"")</f>
        <v>15</v>
      </c>
      <c r="BD281" s="48">
        <v>1</v>
      </c>
      <c r="BE281" s="49">
        <v>8.333333333333334</v>
      </c>
      <c r="BF281" s="48">
        <v>0</v>
      </c>
      <c r="BG281" s="49">
        <v>0</v>
      </c>
      <c r="BH281" s="48">
        <v>0</v>
      </c>
      <c r="BI281" s="49">
        <v>0</v>
      </c>
      <c r="BJ281" s="48">
        <v>11</v>
      </c>
      <c r="BK281" s="49">
        <v>91.66666666666667</v>
      </c>
      <c r="BL281" s="48">
        <v>12</v>
      </c>
    </row>
    <row r="282" spans="1:64" ht="15">
      <c r="A282" s="65" t="s">
        <v>320</v>
      </c>
      <c r="B282" s="83" t="s">
        <v>984</v>
      </c>
      <c r="C282" s="66" t="s">
        <v>3439</v>
      </c>
      <c r="D282" s="67">
        <v>3</v>
      </c>
      <c r="E282" s="68" t="s">
        <v>132</v>
      </c>
      <c r="F282" s="69">
        <v>32</v>
      </c>
      <c r="G282" s="66"/>
      <c r="H282" s="70"/>
      <c r="I282" s="71"/>
      <c r="J282" s="71"/>
      <c r="K282" s="34" t="s">
        <v>65</v>
      </c>
      <c r="L282" s="78">
        <v>282</v>
      </c>
      <c r="M282" s="78"/>
      <c r="N282" s="73" t="s">
        <v>348</v>
      </c>
      <c r="O282" s="80" t="s">
        <v>461</v>
      </c>
      <c r="P282" s="82">
        <v>43495.68648148148</v>
      </c>
      <c r="Q282" s="80" t="s">
        <v>487</v>
      </c>
      <c r="R282" s="80"/>
      <c r="S282" s="80"/>
      <c r="T282" s="80"/>
      <c r="U282" s="83" t="s">
        <v>984</v>
      </c>
      <c r="V282" s="83" t="s">
        <v>984</v>
      </c>
      <c r="W282" s="82">
        <v>43495.68648148148</v>
      </c>
      <c r="X282" s="83" t="s">
        <v>1450</v>
      </c>
      <c r="Y282" s="80"/>
      <c r="Z282" s="80"/>
      <c r="AA282" s="86" t="s">
        <v>1805</v>
      </c>
      <c r="AB282" s="80"/>
      <c r="AC282" s="80" t="b">
        <v>0</v>
      </c>
      <c r="AD282" s="80">
        <v>0</v>
      </c>
      <c r="AE282" s="86" t="s">
        <v>2052</v>
      </c>
      <c r="AF282" s="80" t="b">
        <v>0</v>
      </c>
      <c r="AG282" s="80" t="s">
        <v>2064</v>
      </c>
      <c r="AH282" s="80"/>
      <c r="AI282" s="86" t="s">
        <v>2052</v>
      </c>
      <c r="AJ282" s="80" t="b">
        <v>0</v>
      </c>
      <c r="AK282" s="80">
        <v>6</v>
      </c>
      <c r="AL282" s="86" t="s">
        <v>1802</v>
      </c>
      <c r="AM282" s="80" t="s">
        <v>2074</v>
      </c>
      <c r="AN282" s="80" t="b">
        <v>0</v>
      </c>
      <c r="AO282" s="86" t="s">
        <v>1802</v>
      </c>
      <c r="AP282" s="80" t="s">
        <v>207</v>
      </c>
      <c r="AQ282" s="80">
        <v>0</v>
      </c>
      <c r="AR282" s="80">
        <v>0</v>
      </c>
      <c r="AS282" s="80"/>
      <c r="AT282" s="80"/>
      <c r="AU282" s="80"/>
      <c r="AV282" s="80"/>
      <c r="AW282" s="80"/>
      <c r="AX282" s="80"/>
      <c r="AY282" s="80"/>
      <c r="AZ282" s="80"/>
      <c r="BA282">
        <v>1</v>
      </c>
      <c r="BB282" s="79" t="str">
        <f>REPLACE(INDEX(GroupVertices[Group],MATCH(Edges[[#This Row],[Vertex 1]],GroupVertices[Vertex],0)),1,1,"")</f>
        <v>15</v>
      </c>
      <c r="BC282" s="79" t="str">
        <f>REPLACE(INDEX(GroupVertices[Group],MATCH(Edges[[#This Row],[Vertex 2]],GroupVertices[Vertex],0)),1,1,"")</f>
        <v>15</v>
      </c>
      <c r="BD282" s="48">
        <v>1</v>
      </c>
      <c r="BE282" s="49">
        <v>8.333333333333334</v>
      </c>
      <c r="BF282" s="48">
        <v>0</v>
      </c>
      <c r="BG282" s="49">
        <v>0</v>
      </c>
      <c r="BH282" s="48">
        <v>0</v>
      </c>
      <c r="BI282" s="49">
        <v>0</v>
      </c>
      <c r="BJ282" s="48">
        <v>11</v>
      </c>
      <c r="BK282" s="49">
        <v>91.66666666666667</v>
      </c>
      <c r="BL282" s="48">
        <v>12</v>
      </c>
    </row>
    <row r="283" spans="1:64" ht="15">
      <c r="A283" s="65" t="s">
        <v>334</v>
      </c>
      <c r="B283" s="83" t="s">
        <v>984</v>
      </c>
      <c r="C283" s="66" t="s">
        <v>3439</v>
      </c>
      <c r="D283" s="67">
        <v>3</v>
      </c>
      <c r="E283" s="68" t="s">
        <v>132</v>
      </c>
      <c r="F283" s="69">
        <v>32</v>
      </c>
      <c r="G283" s="66"/>
      <c r="H283" s="70"/>
      <c r="I283" s="71"/>
      <c r="J283" s="71"/>
      <c r="K283" s="34" t="s">
        <v>65</v>
      </c>
      <c r="L283" s="78">
        <v>283</v>
      </c>
      <c r="M283" s="78"/>
      <c r="N283" s="73" t="s">
        <v>348</v>
      </c>
      <c r="O283" s="80" t="s">
        <v>461</v>
      </c>
      <c r="P283" s="82">
        <v>43495.712175925924</v>
      </c>
      <c r="Q283" s="80" t="s">
        <v>487</v>
      </c>
      <c r="R283" s="80"/>
      <c r="S283" s="80"/>
      <c r="T283" s="80"/>
      <c r="U283" s="83" t="s">
        <v>984</v>
      </c>
      <c r="V283" s="83" t="s">
        <v>984</v>
      </c>
      <c r="W283" s="82">
        <v>43495.712175925924</v>
      </c>
      <c r="X283" s="83" t="s">
        <v>1451</v>
      </c>
      <c r="Y283" s="80"/>
      <c r="Z283" s="80"/>
      <c r="AA283" s="86" t="s">
        <v>1806</v>
      </c>
      <c r="AB283" s="80"/>
      <c r="AC283" s="80" t="b">
        <v>0</v>
      </c>
      <c r="AD283" s="80">
        <v>0</v>
      </c>
      <c r="AE283" s="86" t="s">
        <v>2052</v>
      </c>
      <c r="AF283" s="80" t="b">
        <v>0</v>
      </c>
      <c r="AG283" s="80" t="s">
        <v>2064</v>
      </c>
      <c r="AH283" s="80"/>
      <c r="AI283" s="86" t="s">
        <v>2052</v>
      </c>
      <c r="AJ283" s="80" t="b">
        <v>0</v>
      </c>
      <c r="AK283" s="80">
        <v>0</v>
      </c>
      <c r="AL283" s="86" t="s">
        <v>1802</v>
      </c>
      <c r="AM283" s="80" t="s">
        <v>2071</v>
      </c>
      <c r="AN283" s="80" t="b">
        <v>0</v>
      </c>
      <c r="AO283" s="86" t="s">
        <v>1802</v>
      </c>
      <c r="AP283" s="80" t="s">
        <v>207</v>
      </c>
      <c r="AQ283" s="80">
        <v>0</v>
      </c>
      <c r="AR283" s="80">
        <v>0</v>
      </c>
      <c r="AS283" s="80"/>
      <c r="AT283" s="80"/>
      <c r="AU283" s="80"/>
      <c r="AV283" s="80"/>
      <c r="AW283" s="80"/>
      <c r="AX283" s="80"/>
      <c r="AY283" s="80"/>
      <c r="AZ283" s="80"/>
      <c r="BA283">
        <v>1</v>
      </c>
      <c r="BB283" s="79" t="str">
        <f>REPLACE(INDEX(GroupVertices[Group],MATCH(Edges[[#This Row],[Vertex 1]],GroupVertices[Vertex],0)),1,1,"")</f>
        <v>15</v>
      </c>
      <c r="BC283" s="79" t="str">
        <f>REPLACE(INDEX(GroupVertices[Group],MATCH(Edges[[#This Row],[Vertex 2]],GroupVertices[Vertex],0)),1,1,"")</f>
        <v>15</v>
      </c>
      <c r="BD283" s="48">
        <v>1</v>
      </c>
      <c r="BE283" s="49">
        <v>8.333333333333334</v>
      </c>
      <c r="BF283" s="48">
        <v>0</v>
      </c>
      <c r="BG283" s="49">
        <v>0</v>
      </c>
      <c r="BH283" s="48">
        <v>0</v>
      </c>
      <c r="BI283" s="49">
        <v>0</v>
      </c>
      <c r="BJ283" s="48">
        <v>11</v>
      </c>
      <c r="BK283" s="49">
        <v>91.66666666666667</v>
      </c>
      <c r="BL283" s="48">
        <v>12</v>
      </c>
    </row>
    <row r="284" spans="1:64" ht="15">
      <c r="A284" s="65" t="s">
        <v>346</v>
      </c>
      <c r="B284" s="83" t="s">
        <v>984</v>
      </c>
      <c r="C284" s="66" t="s">
        <v>3439</v>
      </c>
      <c r="D284" s="67">
        <v>3</v>
      </c>
      <c r="E284" s="68" t="s">
        <v>132</v>
      </c>
      <c r="F284" s="69">
        <v>32</v>
      </c>
      <c r="G284" s="66"/>
      <c r="H284" s="70"/>
      <c r="I284" s="71"/>
      <c r="J284" s="71"/>
      <c r="K284" s="34" t="s">
        <v>65</v>
      </c>
      <c r="L284" s="78">
        <v>284</v>
      </c>
      <c r="M284" s="78"/>
      <c r="N284" s="73" t="s">
        <v>348</v>
      </c>
      <c r="O284" s="80" t="s">
        <v>461</v>
      </c>
      <c r="P284" s="82">
        <v>43495.91668981482</v>
      </c>
      <c r="Q284" s="80" t="s">
        <v>487</v>
      </c>
      <c r="R284" s="80"/>
      <c r="S284" s="80"/>
      <c r="T284" s="80"/>
      <c r="U284" s="83" t="s">
        <v>984</v>
      </c>
      <c r="V284" s="83" t="s">
        <v>984</v>
      </c>
      <c r="W284" s="82">
        <v>43495.91668981482</v>
      </c>
      <c r="X284" s="83" t="s">
        <v>1452</v>
      </c>
      <c r="Y284" s="80"/>
      <c r="Z284" s="80"/>
      <c r="AA284" s="86" t="s">
        <v>1807</v>
      </c>
      <c r="AB284" s="80"/>
      <c r="AC284" s="80" t="b">
        <v>0</v>
      </c>
      <c r="AD284" s="80">
        <v>0</v>
      </c>
      <c r="AE284" s="86" t="s">
        <v>2052</v>
      </c>
      <c r="AF284" s="80" t="b">
        <v>0</v>
      </c>
      <c r="AG284" s="80" t="s">
        <v>2064</v>
      </c>
      <c r="AH284" s="80"/>
      <c r="AI284" s="86" t="s">
        <v>2052</v>
      </c>
      <c r="AJ284" s="80" t="b">
        <v>0</v>
      </c>
      <c r="AK284" s="80">
        <v>6</v>
      </c>
      <c r="AL284" s="86" t="s">
        <v>1802</v>
      </c>
      <c r="AM284" s="80" t="s">
        <v>2074</v>
      </c>
      <c r="AN284" s="80" t="b">
        <v>0</v>
      </c>
      <c r="AO284" s="86" t="s">
        <v>1802</v>
      </c>
      <c r="AP284" s="80" t="s">
        <v>207</v>
      </c>
      <c r="AQ284" s="80">
        <v>0</v>
      </c>
      <c r="AR284" s="80">
        <v>0</v>
      </c>
      <c r="AS284" s="80"/>
      <c r="AT284" s="80"/>
      <c r="AU284" s="80"/>
      <c r="AV284" s="80"/>
      <c r="AW284" s="80"/>
      <c r="AX284" s="80"/>
      <c r="AY284" s="80"/>
      <c r="AZ284" s="80"/>
      <c r="BA284">
        <v>1</v>
      </c>
      <c r="BB284" s="79" t="str">
        <f>REPLACE(INDEX(GroupVertices[Group],MATCH(Edges[[#This Row],[Vertex 1]],GroupVertices[Vertex],0)),1,1,"")</f>
        <v>15</v>
      </c>
      <c r="BC284" s="79" t="str">
        <f>REPLACE(INDEX(GroupVertices[Group],MATCH(Edges[[#This Row],[Vertex 2]],GroupVertices[Vertex],0)),1,1,"")</f>
        <v>15</v>
      </c>
      <c r="BD284" s="48">
        <v>1</v>
      </c>
      <c r="BE284" s="49">
        <v>8.333333333333334</v>
      </c>
      <c r="BF284" s="48">
        <v>0</v>
      </c>
      <c r="BG284" s="49">
        <v>0</v>
      </c>
      <c r="BH284" s="48">
        <v>0</v>
      </c>
      <c r="BI284" s="49">
        <v>0</v>
      </c>
      <c r="BJ284" s="48">
        <v>11</v>
      </c>
      <c r="BK284" s="49">
        <v>91.66666666666667</v>
      </c>
      <c r="BL284" s="48">
        <v>12</v>
      </c>
    </row>
    <row r="285" spans="1:64" ht="15">
      <c r="A285" s="65" t="s">
        <v>302</v>
      </c>
      <c r="B285" s="83" t="s">
        <v>1137</v>
      </c>
      <c r="C285" s="66" t="s">
        <v>3439</v>
      </c>
      <c r="D285" s="67">
        <v>3</v>
      </c>
      <c r="E285" s="68" t="s">
        <v>132</v>
      </c>
      <c r="F285" s="69">
        <v>32</v>
      </c>
      <c r="G285" s="66"/>
      <c r="H285" s="70"/>
      <c r="I285" s="71"/>
      <c r="J285" s="71"/>
      <c r="K285" s="34" t="s">
        <v>65</v>
      </c>
      <c r="L285" s="78">
        <v>285</v>
      </c>
      <c r="M285" s="78"/>
      <c r="N285" s="73" t="s">
        <v>273</v>
      </c>
      <c r="O285" s="80" t="s">
        <v>461</v>
      </c>
      <c r="P285" s="82">
        <v>43495.48663194444</v>
      </c>
      <c r="Q285" s="80" t="s">
        <v>647</v>
      </c>
      <c r="R285" s="80"/>
      <c r="S285" s="80"/>
      <c r="T285" s="80" t="s">
        <v>880</v>
      </c>
      <c r="U285" s="83" t="s">
        <v>1137</v>
      </c>
      <c r="V285" s="83" t="s">
        <v>1137</v>
      </c>
      <c r="W285" s="82">
        <v>43495.48663194444</v>
      </c>
      <c r="X285" s="83" t="s">
        <v>1533</v>
      </c>
      <c r="Y285" s="80"/>
      <c r="Z285" s="80"/>
      <c r="AA285" s="86" t="s">
        <v>1889</v>
      </c>
      <c r="AB285" s="80"/>
      <c r="AC285" s="80" t="b">
        <v>0</v>
      </c>
      <c r="AD285" s="80">
        <v>7</v>
      </c>
      <c r="AE285" s="86" t="s">
        <v>2052</v>
      </c>
      <c r="AF285" s="80" t="b">
        <v>0</v>
      </c>
      <c r="AG285" s="80" t="s">
        <v>2064</v>
      </c>
      <c r="AH285" s="80"/>
      <c r="AI285" s="86" t="s">
        <v>2052</v>
      </c>
      <c r="AJ285" s="80" t="b">
        <v>0</v>
      </c>
      <c r="AK285" s="80">
        <v>0</v>
      </c>
      <c r="AL285" s="86" t="s">
        <v>2052</v>
      </c>
      <c r="AM285" s="80" t="s">
        <v>2071</v>
      </c>
      <c r="AN285" s="80" t="b">
        <v>0</v>
      </c>
      <c r="AO285" s="86" t="s">
        <v>1889</v>
      </c>
      <c r="AP285" s="80" t="s">
        <v>207</v>
      </c>
      <c r="AQ285" s="80">
        <v>0</v>
      </c>
      <c r="AR285" s="80">
        <v>0</v>
      </c>
      <c r="AS285" s="80"/>
      <c r="AT285" s="80"/>
      <c r="AU285" s="80"/>
      <c r="AV285" s="80"/>
      <c r="AW285" s="80"/>
      <c r="AX285" s="80"/>
      <c r="AY285" s="80"/>
      <c r="AZ285" s="80"/>
      <c r="BA285">
        <v>1</v>
      </c>
      <c r="BB285" s="79" t="str">
        <f>REPLACE(INDEX(GroupVertices[Group],MATCH(Edges[[#This Row],[Vertex 1]],GroupVertices[Vertex],0)),1,1,"")</f>
        <v>10</v>
      </c>
      <c r="BC285" s="79" t="str">
        <f>REPLACE(INDEX(GroupVertices[Group],MATCH(Edges[[#This Row],[Vertex 2]],GroupVertices[Vertex],0)),1,1,"")</f>
        <v>10</v>
      </c>
      <c r="BD285" s="48">
        <v>0</v>
      </c>
      <c r="BE285" s="49">
        <v>0</v>
      </c>
      <c r="BF285" s="48">
        <v>0</v>
      </c>
      <c r="BG285" s="49">
        <v>0</v>
      </c>
      <c r="BH285" s="48">
        <v>0</v>
      </c>
      <c r="BI285" s="49">
        <v>0</v>
      </c>
      <c r="BJ285" s="48">
        <v>29</v>
      </c>
      <c r="BK285" s="49">
        <v>100</v>
      </c>
      <c r="BL285" s="48">
        <v>29</v>
      </c>
    </row>
    <row r="286" spans="1:64" ht="15">
      <c r="A286" s="65" t="s">
        <v>319</v>
      </c>
      <c r="B286" s="83" t="s">
        <v>1254</v>
      </c>
      <c r="C286" s="66" t="s">
        <v>3439</v>
      </c>
      <c r="D286" s="67">
        <v>3</v>
      </c>
      <c r="E286" s="68" t="s">
        <v>132</v>
      </c>
      <c r="F286" s="69">
        <v>32</v>
      </c>
      <c r="G286" s="66"/>
      <c r="H286" s="70"/>
      <c r="I286" s="71"/>
      <c r="J286" s="71"/>
      <c r="K286" s="34" t="s">
        <v>65</v>
      </c>
      <c r="L286" s="78">
        <v>286</v>
      </c>
      <c r="M286" s="78"/>
      <c r="N286" s="73" t="s">
        <v>304</v>
      </c>
      <c r="O286" s="80" t="s">
        <v>461</v>
      </c>
      <c r="P286" s="82">
        <v>43495.56675925926</v>
      </c>
      <c r="Q286" s="80" t="s">
        <v>766</v>
      </c>
      <c r="R286" s="80"/>
      <c r="S286" s="80"/>
      <c r="T286" s="80" t="s">
        <v>923</v>
      </c>
      <c r="U286" s="83" t="s">
        <v>1254</v>
      </c>
      <c r="V286" s="83" t="s">
        <v>1254</v>
      </c>
      <c r="W286" s="82">
        <v>43495.56675925926</v>
      </c>
      <c r="X286" s="83" t="s">
        <v>1652</v>
      </c>
      <c r="Y286" s="80"/>
      <c r="Z286" s="80"/>
      <c r="AA286" s="86" t="s">
        <v>2008</v>
      </c>
      <c r="AB286" s="80"/>
      <c r="AC286" s="80" t="b">
        <v>0</v>
      </c>
      <c r="AD286" s="80">
        <v>6</v>
      </c>
      <c r="AE286" s="86" t="s">
        <v>2052</v>
      </c>
      <c r="AF286" s="80" t="b">
        <v>0</v>
      </c>
      <c r="AG286" s="80" t="s">
        <v>2064</v>
      </c>
      <c r="AH286" s="80"/>
      <c r="AI286" s="86" t="s">
        <v>2052</v>
      </c>
      <c r="AJ286" s="80" t="b">
        <v>0</v>
      </c>
      <c r="AK286" s="80">
        <v>2</v>
      </c>
      <c r="AL286" s="86" t="s">
        <v>2052</v>
      </c>
      <c r="AM286" s="80" t="s">
        <v>2071</v>
      </c>
      <c r="AN286" s="80" t="b">
        <v>0</v>
      </c>
      <c r="AO286" s="86" t="s">
        <v>2008</v>
      </c>
      <c r="AP286" s="80" t="s">
        <v>207</v>
      </c>
      <c r="AQ286" s="80">
        <v>0</v>
      </c>
      <c r="AR286" s="80">
        <v>0</v>
      </c>
      <c r="AS286" s="80"/>
      <c r="AT286" s="80"/>
      <c r="AU286" s="80"/>
      <c r="AV286" s="80"/>
      <c r="AW286" s="80"/>
      <c r="AX286" s="80"/>
      <c r="AY286" s="80"/>
      <c r="AZ286" s="80"/>
      <c r="BA286">
        <v>1</v>
      </c>
      <c r="BB286" s="79" t="str">
        <f>REPLACE(INDEX(GroupVertices[Group],MATCH(Edges[[#This Row],[Vertex 1]],GroupVertices[Vertex],0)),1,1,"")</f>
        <v>9</v>
      </c>
      <c r="BC286" s="79" t="str">
        <f>REPLACE(INDEX(GroupVertices[Group],MATCH(Edges[[#This Row],[Vertex 2]],GroupVertices[Vertex],0)),1,1,"")</f>
        <v>9</v>
      </c>
      <c r="BD286" s="48">
        <v>0</v>
      </c>
      <c r="BE286" s="49">
        <v>0</v>
      </c>
      <c r="BF286" s="48">
        <v>0</v>
      </c>
      <c r="BG286" s="49">
        <v>0</v>
      </c>
      <c r="BH286" s="48">
        <v>0</v>
      </c>
      <c r="BI286" s="49">
        <v>0</v>
      </c>
      <c r="BJ286" s="48">
        <v>28</v>
      </c>
      <c r="BK286" s="49">
        <v>100</v>
      </c>
      <c r="BL286" s="48">
        <v>28</v>
      </c>
    </row>
    <row r="287" spans="1:64" ht="15">
      <c r="A287" s="65" t="s">
        <v>298</v>
      </c>
      <c r="B287" s="83" t="s">
        <v>1012</v>
      </c>
      <c r="C287" s="66" t="s">
        <v>3439</v>
      </c>
      <c r="D287" s="67">
        <v>3</v>
      </c>
      <c r="E287" s="68" t="s">
        <v>132</v>
      </c>
      <c r="F287" s="69">
        <v>32</v>
      </c>
      <c r="G287" s="66"/>
      <c r="H287" s="70"/>
      <c r="I287" s="71"/>
      <c r="J287" s="71"/>
      <c r="K287" s="34" t="s">
        <v>65</v>
      </c>
      <c r="L287" s="78">
        <v>287</v>
      </c>
      <c r="M287" s="78"/>
      <c r="N287" s="73" t="s">
        <v>427</v>
      </c>
      <c r="O287" s="80" t="s">
        <v>461</v>
      </c>
      <c r="P287" s="82">
        <v>43500.722962962966</v>
      </c>
      <c r="Q287" s="80" t="s">
        <v>517</v>
      </c>
      <c r="R287" s="80"/>
      <c r="S287" s="80"/>
      <c r="T287" s="80" t="s">
        <v>924</v>
      </c>
      <c r="U287" s="83" t="s">
        <v>1012</v>
      </c>
      <c r="V287" s="83" t="s">
        <v>1012</v>
      </c>
      <c r="W287" s="82">
        <v>43500.722962962966</v>
      </c>
      <c r="X287" s="83" t="s">
        <v>1398</v>
      </c>
      <c r="Y287" s="80"/>
      <c r="Z287" s="80"/>
      <c r="AA287" s="86" t="s">
        <v>1748</v>
      </c>
      <c r="AB287" s="80"/>
      <c r="AC287" s="80" t="b">
        <v>0</v>
      </c>
      <c r="AD287" s="80">
        <v>5</v>
      </c>
      <c r="AE287" s="86" t="s">
        <v>2052</v>
      </c>
      <c r="AF287" s="80" t="b">
        <v>0</v>
      </c>
      <c r="AG287" s="80" t="s">
        <v>2064</v>
      </c>
      <c r="AH287" s="80"/>
      <c r="AI287" s="86" t="s">
        <v>2052</v>
      </c>
      <c r="AJ287" s="80" t="b">
        <v>0</v>
      </c>
      <c r="AK287" s="80">
        <v>3</v>
      </c>
      <c r="AL287" s="86" t="s">
        <v>2052</v>
      </c>
      <c r="AM287" s="80" t="s">
        <v>2071</v>
      </c>
      <c r="AN287" s="80" t="b">
        <v>0</v>
      </c>
      <c r="AO287" s="86" t="s">
        <v>1748</v>
      </c>
      <c r="AP287" s="80" t="s">
        <v>207</v>
      </c>
      <c r="AQ287" s="80">
        <v>0</v>
      </c>
      <c r="AR287" s="80">
        <v>0</v>
      </c>
      <c r="AS287" s="80"/>
      <c r="AT287" s="80"/>
      <c r="AU287" s="80"/>
      <c r="AV287" s="80"/>
      <c r="AW287" s="80"/>
      <c r="AX287" s="80"/>
      <c r="AY287" s="80"/>
      <c r="AZ287" s="80"/>
      <c r="BA287">
        <v>1</v>
      </c>
      <c r="BB287" s="79" t="str">
        <f>REPLACE(INDEX(GroupVertices[Group],MATCH(Edges[[#This Row],[Vertex 1]],GroupVertices[Vertex],0)),1,1,"")</f>
        <v>8</v>
      </c>
      <c r="BC287" s="79" t="str">
        <f>REPLACE(INDEX(GroupVertices[Group],MATCH(Edges[[#This Row],[Vertex 2]],GroupVertices[Vertex],0)),1,1,"")</f>
        <v>8</v>
      </c>
      <c r="BD287" s="48">
        <v>2</v>
      </c>
      <c r="BE287" s="49">
        <v>8.333333333333334</v>
      </c>
      <c r="BF287" s="48">
        <v>0</v>
      </c>
      <c r="BG287" s="49">
        <v>0</v>
      </c>
      <c r="BH287" s="48">
        <v>0</v>
      </c>
      <c r="BI287" s="49">
        <v>0</v>
      </c>
      <c r="BJ287" s="48">
        <v>22</v>
      </c>
      <c r="BK287" s="49">
        <v>91.66666666666667</v>
      </c>
      <c r="BL287" s="48">
        <v>24</v>
      </c>
    </row>
    <row r="288" spans="1:64" ht="15">
      <c r="A288" s="65" t="s">
        <v>292</v>
      </c>
      <c r="B288" s="83" t="s">
        <v>992</v>
      </c>
      <c r="C288" s="66" t="s">
        <v>3439</v>
      </c>
      <c r="D288" s="67">
        <v>3</v>
      </c>
      <c r="E288" s="68" t="s">
        <v>132</v>
      </c>
      <c r="F288" s="69">
        <v>32</v>
      </c>
      <c r="G288" s="66"/>
      <c r="H288" s="70"/>
      <c r="I288" s="71"/>
      <c r="J288" s="71"/>
      <c r="K288" s="34" t="s">
        <v>65</v>
      </c>
      <c r="L288" s="78">
        <v>288</v>
      </c>
      <c r="M288" s="78"/>
      <c r="N288" s="73" t="s">
        <v>275</v>
      </c>
      <c r="O288" s="80" t="s">
        <v>461</v>
      </c>
      <c r="P288" s="82">
        <v>43495.5787037037</v>
      </c>
      <c r="Q288" s="80" t="s">
        <v>497</v>
      </c>
      <c r="R288" s="83" t="s">
        <v>825</v>
      </c>
      <c r="S288" s="80" t="s">
        <v>850</v>
      </c>
      <c r="T288" s="80" t="s">
        <v>911</v>
      </c>
      <c r="U288" s="83" t="s">
        <v>992</v>
      </c>
      <c r="V288" s="83" t="s">
        <v>992</v>
      </c>
      <c r="W288" s="82">
        <v>43495.5787037037</v>
      </c>
      <c r="X288" s="83" t="s">
        <v>1378</v>
      </c>
      <c r="Y288" s="80"/>
      <c r="Z288" s="80"/>
      <c r="AA288" s="86" t="s">
        <v>1728</v>
      </c>
      <c r="AB288" s="80"/>
      <c r="AC288" s="80" t="b">
        <v>0</v>
      </c>
      <c r="AD288" s="80">
        <v>19</v>
      </c>
      <c r="AE288" s="86" t="s">
        <v>2052</v>
      </c>
      <c r="AF288" s="80" t="b">
        <v>0</v>
      </c>
      <c r="AG288" s="80" t="s">
        <v>2064</v>
      </c>
      <c r="AH288" s="80"/>
      <c r="AI288" s="86" t="s">
        <v>2052</v>
      </c>
      <c r="AJ288" s="80" t="b">
        <v>0</v>
      </c>
      <c r="AK288" s="80">
        <v>12</v>
      </c>
      <c r="AL288" s="86" t="s">
        <v>2052</v>
      </c>
      <c r="AM288" s="80" t="s">
        <v>2072</v>
      </c>
      <c r="AN288" s="80" t="b">
        <v>0</v>
      </c>
      <c r="AO288" s="86" t="s">
        <v>1728</v>
      </c>
      <c r="AP288" s="80" t="s">
        <v>207</v>
      </c>
      <c r="AQ288" s="80">
        <v>0</v>
      </c>
      <c r="AR288" s="80">
        <v>0</v>
      </c>
      <c r="AS288" s="80"/>
      <c r="AT288" s="80"/>
      <c r="AU288" s="80"/>
      <c r="AV288" s="80"/>
      <c r="AW288" s="80"/>
      <c r="AX288" s="80"/>
      <c r="AY288" s="80"/>
      <c r="AZ288" s="80"/>
      <c r="BA288">
        <v>1</v>
      </c>
      <c r="BB288" s="79" t="str">
        <f>REPLACE(INDEX(GroupVertices[Group],MATCH(Edges[[#This Row],[Vertex 1]],GroupVertices[Vertex],0)),1,1,"")</f>
        <v>17</v>
      </c>
      <c r="BC288" s="79" t="str">
        <f>REPLACE(INDEX(GroupVertices[Group],MATCH(Edges[[#This Row],[Vertex 2]],GroupVertices[Vertex],0)),1,1,"")</f>
        <v>17</v>
      </c>
      <c r="BD288" s="48">
        <v>2</v>
      </c>
      <c r="BE288" s="49">
        <v>8.695652173913043</v>
      </c>
      <c r="BF288" s="48">
        <v>0</v>
      </c>
      <c r="BG288" s="49">
        <v>0</v>
      </c>
      <c r="BH288" s="48">
        <v>0</v>
      </c>
      <c r="BI288" s="49">
        <v>0</v>
      </c>
      <c r="BJ288" s="48">
        <v>21</v>
      </c>
      <c r="BK288" s="49">
        <v>91.30434782608695</v>
      </c>
      <c r="BL288" s="48">
        <v>23</v>
      </c>
    </row>
    <row r="289" spans="1:64" ht="15">
      <c r="A289" s="65" t="s">
        <v>326</v>
      </c>
      <c r="B289" s="83" t="s">
        <v>992</v>
      </c>
      <c r="C289" s="66" t="s">
        <v>3439</v>
      </c>
      <c r="D289" s="67">
        <v>3</v>
      </c>
      <c r="E289" s="68" t="s">
        <v>132</v>
      </c>
      <c r="F289" s="69">
        <v>32</v>
      </c>
      <c r="G289" s="66"/>
      <c r="H289" s="70"/>
      <c r="I289" s="71"/>
      <c r="J289" s="71"/>
      <c r="K289" s="34" t="s">
        <v>65</v>
      </c>
      <c r="L289" s="78">
        <v>289</v>
      </c>
      <c r="M289" s="78"/>
      <c r="N289" s="73" t="s">
        <v>414</v>
      </c>
      <c r="O289" s="80" t="s">
        <v>461</v>
      </c>
      <c r="P289" s="82">
        <v>43495.5778587963</v>
      </c>
      <c r="Q289" s="80" t="s">
        <v>532</v>
      </c>
      <c r="R289" s="83" t="s">
        <v>825</v>
      </c>
      <c r="S289" s="80" t="s">
        <v>850</v>
      </c>
      <c r="T289" s="80" t="s">
        <v>932</v>
      </c>
      <c r="U289" s="83" t="s">
        <v>992</v>
      </c>
      <c r="V289" s="83" t="s">
        <v>992</v>
      </c>
      <c r="W289" s="82">
        <v>43495.5778587963</v>
      </c>
      <c r="X289" s="83" t="s">
        <v>1413</v>
      </c>
      <c r="Y289" s="80"/>
      <c r="Z289" s="80"/>
      <c r="AA289" s="86" t="s">
        <v>1763</v>
      </c>
      <c r="AB289" s="80"/>
      <c r="AC289" s="80" t="b">
        <v>0</v>
      </c>
      <c r="AD289" s="80">
        <v>17</v>
      </c>
      <c r="AE289" s="86" t="s">
        <v>2052</v>
      </c>
      <c r="AF289" s="80" t="b">
        <v>0</v>
      </c>
      <c r="AG289" s="80" t="s">
        <v>2064</v>
      </c>
      <c r="AH289" s="80"/>
      <c r="AI289" s="86" t="s">
        <v>2052</v>
      </c>
      <c r="AJ289" s="80" t="b">
        <v>0</v>
      </c>
      <c r="AK289" s="80">
        <v>11</v>
      </c>
      <c r="AL289" s="86" t="s">
        <v>2052</v>
      </c>
      <c r="AM289" s="80" t="s">
        <v>2071</v>
      </c>
      <c r="AN289" s="80" t="b">
        <v>0</v>
      </c>
      <c r="AO289" s="86" t="s">
        <v>1763</v>
      </c>
      <c r="AP289" s="80" t="s">
        <v>207</v>
      </c>
      <c r="AQ289" s="80">
        <v>0</v>
      </c>
      <c r="AR289" s="80">
        <v>0</v>
      </c>
      <c r="AS289" s="80"/>
      <c r="AT289" s="80"/>
      <c r="AU289" s="80"/>
      <c r="AV289" s="80"/>
      <c r="AW289" s="80"/>
      <c r="AX289" s="80"/>
      <c r="AY289" s="80"/>
      <c r="AZ289" s="80"/>
      <c r="BA289">
        <v>1</v>
      </c>
      <c r="BB289" s="79" t="str">
        <f>REPLACE(INDEX(GroupVertices[Group],MATCH(Edges[[#This Row],[Vertex 1]],GroupVertices[Vertex],0)),1,1,"")</f>
        <v>17</v>
      </c>
      <c r="BC289" s="79" t="str">
        <f>REPLACE(INDEX(GroupVertices[Group],MATCH(Edges[[#This Row],[Vertex 2]],GroupVertices[Vertex],0)),1,1,"")</f>
        <v>17</v>
      </c>
      <c r="BD289" s="48">
        <v>2</v>
      </c>
      <c r="BE289" s="49">
        <v>8.333333333333334</v>
      </c>
      <c r="BF289" s="48">
        <v>0</v>
      </c>
      <c r="BG289" s="49">
        <v>0</v>
      </c>
      <c r="BH289" s="48">
        <v>0</v>
      </c>
      <c r="BI289" s="49">
        <v>0</v>
      </c>
      <c r="BJ289" s="48">
        <v>22</v>
      </c>
      <c r="BK289" s="49">
        <v>91.66666666666667</v>
      </c>
      <c r="BL289" s="48">
        <v>24</v>
      </c>
    </row>
    <row r="290" spans="1:64" ht="15">
      <c r="A290" s="65" t="s">
        <v>315</v>
      </c>
      <c r="B290" s="83" t="s">
        <v>1164</v>
      </c>
      <c r="C290" s="66" t="s">
        <v>3439</v>
      </c>
      <c r="D290" s="67">
        <v>3</v>
      </c>
      <c r="E290" s="68" t="s">
        <v>132</v>
      </c>
      <c r="F290" s="69">
        <v>32</v>
      </c>
      <c r="G290" s="66"/>
      <c r="H290" s="70"/>
      <c r="I290" s="71"/>
      <c r="J290" s="71"/>
      <c r="K290" s="34" t="s">
        <v>65</v>
      </c>
      <c r="L290" s="78">
        <v>290</v>
      </c>
      <c r="M290" s="78"/>
      <c r="N290" s="73" t="s">
        <v>374</v>
      </c>
      <c r="O290" s="80" t="s">
        <v>461</v>
      </c>
      <c r="P290" s="82">
        <v>43495.58143518519</v>
      </c>
      <c r="Q290" s="80" t="s">
        <v>676</v>
      </c>
      <c r="R290" s="80"/>
      <c r="S290" s="80"/>
      <c r="T290" s="80" t="s">
        <v>923</v>
      </c>
      <c r="U290" s="83" t="s">
        <v>1164</v>
      </c>
      <c r="V290" s="83" t="s">
        <v>1164</v>
      </c>
      <c r="W290" s="82">
        <v>43495.58143518519</v>
      </c>
      <c r="X290" s="83" t="s">
        <v>1562</v>
      </c>
      <c r="Y290" s="80"/>
      <c r="Z290" s="80"/>
      <c r="AA290" s="86" t="s">
        <v>1918</v>
      </c>
      <c r="AB290" s="80"/>
      <c r="AC290" s="80" t="b">
        <v>0</v>
      </c>
      <c r="AD290" s="80">
        <v>12</v>
      </c>
      <c r="AE290" s="86" t="s">
        <v>2052</v>
      </c>
      <c r="AF290" s="80" t="b">
        <v>0</v>
      </c>
      <c r="AG290" s="80" t="s">
        <v>2064</v>
      </c>
      <c r="AH290" s="80"/>
      <c r="AI290" s="86" t="s">
        <v>2052</v>
      </c>
      <c r="AJ290" s="80" t="b">
        <v>0</v>
      </c>
      <c r="AK290" s="80">
        <v>3</v>
      </c>
      <c r="AL290" s="86" t="s">
        <v>2052</v>
      </c>
      <c r="AM290" s="80" t="s">
        <v>2071</v>
      </c>
      <c r="AN290" s="80" t="b">
        <v>0</v>
      </c>
      <c r="AO290" s="86" t="s">
        <v>1918</v>
      </c>
      <c r="AP290" s="80" t="s">
        <v>207</v>
      </c>
      <c r="AQ290" s="80">
        <v>0</v>
      </c>
      <c r="AR290" s="80">
        <v>0</v>
      </c>
      <c r="AS290" s="80"/>
      <c r="AT290" s="80"/>
      <c r="AU290" s="80"/>
      <c r="AV290" s="80"/>
      <c r="AW290" s="80"/>
      <c r="AX290" s="80"/>
      <c r="AY290" s="80"/>
      <c r="AZ290" s="80"/>
      <c r="BA290">
        <v>1</v>
      </c>
      <c r="BB290" s="79" t="str">
        <f>REPLACE(INDEX(GroupVertices[Group],MATCH(Edges[[#This Row],[Vertex 1]],GroupVertices[Vertex],0)),1,1,"")</f>
        <v>3</v>
      </c>
      <c r="BC290" s="79" t="str">
        <f>REPLACE(INDEX(GroupVertices[Group],MATCH(Edges[[#This Row],[Vertex 2]],GroupVertices[Vertex],0)),1,1,"")</f>
        <v>3</v>
      </c>
      <c r="BD290" s="48">
        <v>0</v>
      </c>
      <c r="BE290" s="49">
        <v>0</v>
      </c>
      <c r="BF290" s="48">
        <v>0</v>
      </c>
      <c r="BG290" s="49">
        <v>0</v>
      </c>
      <c r="BH290" s="48">
        <v>0</v>
      </c>
      <c r="BI290" s="49">
        <v>0</v>
      </c>
      <c r="BJ290" s="48">
        <v>28</v>
      </c>
      <c r="BK290" s="49">
        <v>100</v>
      </c>
      <c r="BL290" s="48">
        <v>28</v>
      </c>
    </row>
    <row r="291" spans="1:64" ht="15">
      <c r="A291" s="65" t="s">
        <v>301</v>
      </c>
      <c r="B291" s="83" t="s">
        <v>1117</v>
      </c>
      <c r="C291" s="66" t="s">
        <v>3439</v>
      </c>
      <c r="D291" s="67">
        <v>3</v>
      </c>
      <c r="E291" s="68" t="s">
        <v>132</v>
      </c>
      <c r="F291" s="69">
        <v>32</v>
      </c>
      <c r="G291" s="66"/>
      <c r="H291" s="70"/>
      <c r="I291" s="71"/>
      <c r="J291" s="71"/>
      <c r="K291" s="34" t="s">
        <v>65</v>
      </c>
      <c r="L291" s="78">
        <v>291</v>
      </c>
      <c r="M291" s="78"/>
      <c r="N291" s="73" t="s">
        <v>273</v>
      </c>
      <c r="O291" s="80" t="s">
        <v>461</v>
      </c>
      <c r="P291" s="82">
        <v>43500.653032407405</v>
      </c>
      <c r="Q291" s="80" t="s">
        <v>627</v>
      </c>
      <c r="R291" s="80"/>
      <c r="S291" s="80"/>
      <c r="T291" s="80" t="s">
        <v>880</v>
      </c>
      <c r="U291" s="83" t="s">
        <v>1117</v>
      </c>
      <c r="V291" s="83" t="s">
        <v>1117</v>
      </c>
      <c r="W291" s="82">
        <v>43500.653032407405</v>
      </c>
      <c r="X291" s="83" t="s">
        <v>1513</v>
      </c>
      <c r="Y291" s="80"/>
      <c r="Z291" s="80"/>
      <c r="AA291" s="86" t="s">
        <v>1869</v>
      </c>
      <c r="AB291" s="80"/>
      <c r="AC291" s="80" t="b">
        <v>0</v>
      </c>
      <c r="AD291" s="80">
        <v>9</v>
      </c>
      <c r="AE291" s="86" t="s">
        <v>2052</v>
      </c>
      <c r="AF291" s="80" t="b">
        <v>0</v>
      </c>
      <c r="AG291" s="80" t="s">
        <v>2064</v>
      </c>
      <c r="AH291" s="80"/>
      <c r="AI291" s="86" t="s">
        <v>2052</v>
      </c>
      <c r="AJ291" s="80" t="b">
        <v>0</v>
      </c>
      <c r="AK291" s="80">
        <v>7</v>
      </c>
      <c r="AL291" s="86" t="s">
        <v>2052</v>
      </c>
      <c r="AM291" s="80" t="s">
        <v>2071</v>
      </c>
      <c r="AN291" s="80" t="b">
        <v>0</v>
      </c>
      <c r="AO291" s="86" t="s">
        <v>1869</v>
      </c>
      <c r="AP291" s="80" t="s">
        <v>207</v>
      </c>
      <c r="AQ291" s="80">
        <v>0</v>
      </c>
      <c r="AR291" s="80">
        <v>0</v>
      </c>
      <c r="AS291" s="80"/>
      <c r="AT291" s="80"/>
      <c r="AU291" s="80"/>
      <c r="AV291" s="80"/>
      <c r="AW291" s="80"/>
      <c r="AX291" s="80"/>
      <c r="AY291" s="80"/>
      <c r="AZ291" s="80"/>
      <c r="BA291">
        <v>1</v>
      </c>
      <c r="BB291" s="79" t="str">
        <f>REPLACE(INDEX(GroupVertices[Group],MATCH(Edges[[#This Row],[Vertex 1]],GroupVertices[Vertex],0)),1,1,"")</f>
        <v>11</v>
      </c>
      <c r="BC291" s="79" t="str">
        <f>REPLACE(INDEX(GroupVertices[Group],MATCH(Edges[[#This Row],[Vertex 2]],GroupVertices[Vertex],0)),1,1,"")</f>
        <v>11</v>
      </c>
      <c r="BD291" s="48">
        <v>0</v>
      </c>
      <c r="BE291" s="49">
        <v>0</v>
      </c>
      <c r="BF291" s="48">
        <v>0</v>
      </c>
      <c r="BG291" s="49">
        <v>0</v>
      </c>
      <c r="BH291" s="48">
        <v>0</v>
      </c>
      <c r="BI291" s="49">
        <v>0</v>
      </c>
      <c r="BJ291" s="48">
        <v>29</v>
      </c>
      <c r="BK291" s="49">
        <v>100</v>
      </c>
      <c r="BL291" s="48">
        <v>29</v>
      </c>
    </row>
    <row r="292" spans="1:64" ht="15">
      <c r="A292" s="65" t="s">
        <v>355</v>
      </c>
      <c r="B292" s="83" t="s">
        <v>1272</v>
      </c>
      <c r="C292" s="66" t="s">
        <v>3439</v>
      </c>
      <c r="D292" s="67">
        <v>3</v>
      </c>
      <c r="E292" s="68" t="s">
        <v>132</v>
      </c>
      <c r="F292" s="69">
        <v>32</v>
      </c>
      <c r="G292" s="66"/>
      <c r="H292" s="70"/>
      <c r="I292" s="71"/>
      <c r="J292" s="71"/>
      <c r="K292" s="34" t="s">
        <v>65</v>
      </c>
      <c r="L292" s="78">
        <v>292</v>
      </c>
      <c r="M292" s="78"/>
      <c r="N292" s="73" t="s">
        <v>374</v>
      </c>
      <c r="O292" s="80" t="s">
        <v>461</v>
      </c>
      <c r="P292" s="82">
        <v>43500.59945601852</v>
      </c>
      <c r="Q292" s="80" t="s">
        <v>784</v>
      </c>
      <c r="R292" s="80"/>
      <c r="S292" s="80"/>
      <c r="T292" s="80" t="s">
        <v>948</v>
      </c>
      <c r="U292" s="83" t="s">
        <v>1272</v>
      </c>
      <c r="V292" s="83" t="s">
        <v>1272</v>
      </c>
      <c r="W292" s="82">
        <v>43500.59945601852</v>
      </c>
      <c r="X292" s="83" t="s">
        <v>1670</v>
      </c>
      <c r="Y292" s="80"/>
      <c r="Z292" s="80"/>
      <c r="AA292" s="86" t="s">
        <v>2026</v>
      </c>
      <c r="AB292" s="80"/>
      <c r="AC292" s="80" t="b">
        <v>0</v>
      </c>
      <c r="AD292" s="80">
        <v>5</v>
      </c>
      <c r="AE292" s="86" t="s">
        <v>2052</v>
      </c>
      <c r="AF292" s="80" t="b">
        <v>0</v>
      </c>
      <c r="AG292" s="80" t="s">
        <v>2064</v>
      </c>
      <c r="AH292" s="80"/>
      <c r="AI292" s="86" t="s">
        <v>2052</v>
      </c>
      <c r="AJ292" s="80" t="b">
        <v>0</v>
      </c>
      <c r="AK292" s="80">
        <v>3</v>
      </c>
      <c r="AL292" s="86" t="s">
        <v>2052</v>
      </c>
      <c r="AM292" s="80" t="s">
        <v>2071</v>
      </c>
      <c r="AN292" s="80" t="b">
        <v>0</v>
      </c>
      <c r="AO292" s="86" t="s">
        <v>2026</v>
      </c>
      <c r="AP292" s="80" t="s">
        <v>2082</v>
      </c>
      <c r="AQ292" s="80">
        <v>0</v>
      </c>
      <c r="AR292" s="80">
        <v>0</v>
      </c>
      <c r="AS292" s="80"/>
      <c r="AT292" s="80"/>
      <c r="AU292" s="80"/>
      <c r="AV292" s="80"/>
      <c r="AW292" s="80"/>
      <c r="AX292" s="80"/>
      <c r="AY292" s="80"/>
      <c r="AZ292" s="80"/>
      <c r="BA292">
        <v>1</v>
      </c>
      <c r="BB292" s="79" t="str">
        <f>REPLACE(INDEX(GroupVertices[Group],MATCH(Edges[[#This Row],[Vertex 1]],GroupVertices[Vertex],0)),1,1,"")</f>
        <v>5</v>
      </c>
      <c r="BC292" s="79" t="str">
        <f>REPLACE(INDEX(GroupVertices[Group],MATCH(Edges[[#This Row],[Vertex 2]],GroupVertices[Vertex],0)),1,1,"")</f>
        <v>5</v>
      </c>
      <c r="BD292" s="48">
        <v>0</v>
      </c>
      <c r="BE292" s="49">
        <v>0</v>
      </c>
      <c r="BF292" s="48">
        <v>0</v>
      </c>
      <c r="BG292" s="49">
        <v>0</v>
      </c>
      <c r="BH292" s="48">
        <v>0</v>
      </c>
      <c r="BI292" s="49">
        <v>0</v>
      </c>
      <c r="BJ292" s="48">
        <v>30</v>
      </c>
      <c r="BK292" s="49">
        <v>100</v>
      </c>
      <c r="BL292" s="48">
        <v>30</v>
      </c>
    </row>
    <row r="293" spans="1:64" ht="15">
      <c r="A293" s="65" t="s">
        <v>301</v>
      </c>
      <c r="B293" s="83" t="s">
        <v>1016</v>
      </c>
      <c r="C293" s="66" t="s">
        <v>3439</v>
      </c>
      <c r="D293" s="67">
        <v>3</v>
      </c>
      <c r="E293" s="68" t="s">
        <v>132</v>
      </c>
      <c r="F293" s="69">
        <v>32</v>
      </c>
      <c r="G293" s="66"/>
      <c r="H293" s="70"/>
      <c r="I293" s="71"/>
      <c r="J293" s="71"/>
      <c r="K293" s="34" t="s">
        <v>65</v>
      </c>
      <c r="L293" s="78">
        <v>293</v>
      </c>
      <c r="M293" s="78"/>
      <c r="N293" s="73" t="s">
        <v>432</v>
      </c>
      <c r="O293" s="80" t="s">
        <v>461</v>
      </c>
      <c r="P293" s="82">
        <v>43500.81092592593</v>
      </c>
      <c r="Q293" s="80" t="s">
        <v>521</v>
      </c>
      <c r="R293" s="80"/>
      <c r="S293" s="80"/>
      <c r="T293" s="80" t="s">
        <v>926</v>
      </c>
      <c r="U293" s="83" t="s">
        <v>1016</v>
      </c>
      <c r="V293" s="83" t="s">
        <v>1016</v>
      </c>
      <c r="W293" s="82">
        <v>43500.81092592593</v>
      </c>
      <c r="X293" s="83" t="s">
        <v>1402</v>
      </c>
      <c r="Y293" s="80"/>
      <c r="Z293" s="80"/>
      <c r="AA293" s="86" t="s">
        <v>1752</v>
      </c>
      <c r="AB293" s="80"/>
      <c r="AC293" s="80" t="b">
        <v>0</v>
      </c>
      <c r="AD293" s="80">
        <v>5</v>
      </c>
      <c r="AE293" s="86" t="s">
        <v>2052</v>
      </c>
      <c r="AF293" s="80" t="b">
        <v>0</v>
      </c>
      <c r="AG293" s="80" t="s">
        <v>2064</v>
      </c>
      <c r="AH293" s="80"/>
      <c r="AI293" s="86" t="s">
        <v>2052</v>
      </c>
      <c r="AJ293" s="80" t="b">
        <v>0</v>
      </c>
      <c r="AK293" s="80">
        <v>2</v>
      </c>
      <c r="AL293" s="86" t="s">
        <v>2052</v>
      </c>
      <c r="AM293" s="80" t="s">
        <v>2071</v>
      </c>
      <c r="AN293" s="80" t="b">
        <v>0</v>
      </c>
      <c r="AO293" s="86" t="s">
        <v>1752</v>
      </c>
      <c r="AP293" s="80" t="s">
        <v>207</v>
      </c>
      <c r="AQ293" s="80">
        <v>0</v>
      </c>
      <c r="AR293" s="80">
        <v>0</v>
      </c>
      <c r="AS293" s="80"/>
      <c r="AT293" s="80"/>
      <c r="AU293" s="80"/>
      <c r="AV293" s="80"/>
      <c r="AW293" s="80"/>
      <c r="AX293" s="80"/>
      <c r="AY293" s="80"/>
      <c r="AZ293" s="80"/>
      <c r="BA293">
        <v>1</v>
      </c>
      <c r="BB293" s="79" t="str">
        <f>REPLACE(INDEX(GroupVertices[Group],MATCH(Edges[[#This Row],[Vertex 1]],GroupVertices[Vertex],0)),1,1,"")</f>
        <v>11</v>
      </c>
      <c r="BC293" s="79" t="str">
        <f>REPLACE(INDEX(GroupVertices[Group],MATCH(Edges[[#This Row],[Vertex 2]],GroupVertices[Vertex],0)),1,1,"")</f>
        <v>11</v>
      </c>
      <c r="BD293" s="48">
        <v>0</v>
      </c>
      <c r="BE293" s="49">
        <v>0</v>
      </c>
      <c r="BF293" s="48">
        <v>0</v>
      </c>
      <c r="BG293" s="49">
        <v>0</v>
      </c>
      <c r="BH293" s="48">
        <v>0</v>
      </c>
      <c r="BI293" s="49">
        <v>0</v>
      </c>
      <c r="BJ293" s="48">
        <v>27</v>
      </c>
      <c r="BK293" s="49">
        <v>100</v>
      </c>
      <c r="BL293" s="48">
        <v>27</v>
      </c>
    </row>
    <row r="294" spans="1:64" ht="15">
      <c r="A294" s="65" t="s">
        <v>279</v>
      </c>
      <c r="B294" s="83" t="s">
        <v>1056</v>
      </c>
      <c r="C294" s="66" t="s">
        <v>3439</v>
      </c>
      <c r="D294" s="67">
        <v>3</v>
      </c>
      <c r="E294" s="68" t="s">
        <v>132</v>
      </c>
      <c r="F294" s="69">
        <v>32</v>
      </c>
      <c r="G294" s="66"/>
      <c r="H294" s="70"/>
      <c r="I294" s="71"/>
      <c r="J294" s="71"/>
      <c r="K294" s="34" t="s">
        <v>65</v>
      </c>
      <c r="L294" s="78">
        <v>294</v>
      </c>
      <c r="M294" s="78"/>
      <c r="N294" s="73" t="s">
        <v>280</v>
      </c>
      <c r="O294" s="80" t="s">
        <v>461</v>
      </c>
      <c r="P294" s="82">
        <v>43495.696921296294</v>
      </c>
      <c r="Q294" s="80" t="s">
        <v>563</v>
      </c>
      <c r="R294" s="80"/>
      <c r="S294" s="80"/>
      <c r="T294" s="80" t="s">
        <v>907</v>
      </c>
      <c r="U294" s="83" t="s">
        <v>1056</v>
      </c>
      <c r="V294" s="83" t="s">
        <v>1056</v>
      </c>
      <c r="W294" s="82">
        <v>43495.696921296294</v>
      </c>
      <c r="X294" s="83" t="s">
        <v>1444</v>
      </c>
      <c r="Y294" s="80"/>
      <c r="Z294" s="80"/>
      <c r="AA294" s="86" t="s">
        <v>1799</v>
      </c>
      <c r="AB294" s="80"/>
      <c r="AC294" s="80" t="b">
        <v>0</v>
      </c>
      <c r="AD294" s="80">
        <v>8</v>
      </c>
      <c r="AE294" s="86" t="s">
        <v>2052</v>
      </c>
      <c r="AF294" s="80" t="b">
        <v>0</v>
      </c>
      <c r="AG294" s="80" t="s">
        <v>2064</v>
      </c>
      <c r="AH294" s="80"/>
      <c r="AI294" s="86" t="s">
        <v>2052</v>
      </c>
      <c r="AJ294" s="80" t="b">
        <v>0</v>
      </c>
      <c r="AK294" s="80">
        <v>4</v>
      </c>
      <c r="AL294" s="86" t="s">
        <v>2052</v>
      </c>
      <c r="AM294" s="80" t="s">
        <v>2074</v>
      </c>
      <c r="AN294" s="80" t="b">
        <v>0</v>
      </c>
      <c r="AO294" s="86" t="s">
        <v>1799</v>
      </c>
      <c r="AP294" s="80" t="s">
        <v>207</v>
      </c>
      <c r="AQ294" s="80">
        <v>0</v>
      </c>
      <c r="AR294" s="80">
        <v>0</v>
      </c>
      <c r="AS294" s="80" t="s">
        <v>2087</v>
      </c>
      <c r="AT294" s="80" t="s">
        <v>2091</v>
      </c>
      <c r="AU294" s="80" t="s">
        <v>2097</v>
      </c>
      <c r="AV294" s="80" t="s">
        <v>2102</v>
      </c>
      <c r="AW294" s="80" t="s">
        <v>2109</v>
      </c>
      <c r="AX294" s="80" t="s">
        <v>2114</v>
      </c>
      <c r="AY294" s="80" t="s">
        <v>2118</v>
      </c>
      <c r="AZ294" s="83" t="s">
        <v>2121</v>
      </c>
      <c r="BA294">
        <v>1</v>
      </c>
      <c r="BB294" s="79" t="str">
        <f>REPLACE(INDEX(GroupVertices[Group],MATCH(Edges[[#This Row],[Vertex 1]],GroupVertices[Vertex],0)),1,1,"")</f>
        <v>19</v>
      </c>
      <c r="BC294" s="79" t="str">
        <f>REPLACE(INDEX(GroupVertices[Group],MATCH(Edges[[#This Row],[Vertex 2]],GroupVertices[Vertex],0)),1,1,"")</f>
        <v>19</v>
      </c>
      <c r="BD294" s="48">
        <v>0</v>
      </c>
      <c r="BE294" s="49">
        <v>0</v>
      </c>
      <c r="BF294" s="48">
        <v>0</v>
      </c>
      <c r="BG294" s="49">
        <v>0</v>
      </c>
      <c r="BH294" s="48">
        <v>0</v>
      </c>
      <c r="BI294" s="49">
        <v>0</v>
      </c>
      <c r="BJ294" s="48">
        <v>28</v>
      </c>
      <c r="BK294" s="49">
        <v>100</v>
      </c>
      <c r="BL294" s="48">
        <v>28</v>
      </c>
    </row>
    <row r="295" spans="1:64" ht="15">
      <c r="A295" s="65" t="s">
        <v>314</v>
      </c>
      <c r="B295" s="83" t="s">
        <v>1215</v>
      </c>
      <c r="C295" s="66" t="s">
        <v>3439</v>
      </c>
      <c r="D295" s="67">
        <v>3</v>
      </c>
      <c r="E295" s="68" t="s">
        <v>132</v>
      </c>
      <c r="F295" s="69">
        <v>32</v>
      </c>
      <c r="G295" s="66"/>
      <c r="H295" s="70"/>
      <c r="I295" s="71"/>
      <c r="J295" s="71"/>
      <c r="K295" s="34" t="s">
        <v>65</v>
      </c>
      <c r="L295" s="78">
        <v>295</v>
      </c>
      <c r="M295" s="78"/>
      <c r="N295" s="73" t="s">
        <v>304</v>
      </c>
      <c r="O295" s="80" t="s">
        <v>461</v>
      </c>
      <c r="P295" s="82">
        <v>43495.78512731481</v>
      </c>
      <c r="Q295" s="80" t="s">
        <v>727</v>
      </c>
      <c r="R295" s="80"/>
      <c r="S295" s="80"/>
      <c r="T295" s="80" t="s">
        <v>923</v>
      </c>
      <c r="U295" s="83" t="s">
        <v>1215</v>
      </c>
      <c r="V295" s="83" t="s">
        <v>1215</v>
      </c>
      <c r="W295" s="82">
        <v>43495.78512731481</v>
      </c>
      <c r="X295" s="83" t="s">
        <v>1613</v>
      </c>
      <c r="Y295" s="80"/>
      <c r="Z295" s="80"/>
      <c r="AA295" s="86" t="s">
        <v>1969</v>
      </c>
      <c r="AB295" s="80"/>
      <c r="AC295" s="80" t="b">
        <v>0</v>
      </c>
      <c r="AD295" s="80">
        <v>6</v>
      </c>
      <c r="AE295" s="86" t="s">
        <v>2052</v>
      </c>
      <c r="AF295" s="80" t="b">
        <v>0</v>
      </c>
      <c r="AG295" s="80" t="s">
        <v>2064</v>
      </c>
      <c r="AH295" s="80"/>
      <c r="AI295" s="86" t="s">
        <v>2052</v>
      </c>
      <c r="AJ295" s="80" t="b">
        <v>0</v>
      </c>
      <c r="AK295" s="80">
        <v>0</v>
      </c>
      <c r="AL295" s="86" t="s">
        <v>2052</v>
      </c>
      <c r="AM295" s="80" t="s">
        <v>2071</v>
      </c>
      <c r="AN295" s="80" t="b">
        <v>0</v>
      </c>
      <c r="AO295" s="86" t="s">
        <v>1969</v>
      </c>
      <c r="AP295" s="80" t="s">
        <v>207</v>
      </c>
      <c r="AQ295" s="80">
        <v>0</v>
      </c>
      <c r="AR295" s="80">
        <v>0</v>
      </c>
      <c r="AS295" s="80"/>
      <c r="AT295" s="80"/>
      <c r="AU295" s="80"/>
      <c r="AV295" s="80"/>
      <c r="AW295" s="80"/>
      <c r="AX295" s="80"/>
      <c r="AY295" s="80"/>
      <c r="AZ295" s="80"/>
      <c r="BA295">
        <v>1</v>
      </c>
      <c r="BB295" s="79" t="str">
        <f>REPLACE(INDEX(GroupVertices[Group],MATCH(Edges[[#This Row],[Vertex 1]],GroupVertices[Vertex],0)),1,1,"")</f>
        <v>4</v>
      </c>
      <c r="BC295" s="79" t="str">
        <f>REPLACE(INDEX(GroupVertices[Group],MATCH(Edges[[#This Row],[Vertex 2]],GroupVertices[Vertex],0)),1,1,"")</f>
        <v>4</v>
      </c>
      <c r="BD295" s="48">
        <v>0</v>
      </c>
      <c r="BE295" s="49">
        <v>0</v>
      </c>
      <c r="BF295" s="48">
        <v>0</v>
      </c>
      <c r="BG295" s="49">
        <v>0</v>
      </c>
      <c r="BH295" s="48">
        <v>0</v>
      </c>
      <c r="BI295" s="49">
        <v>0</v>
      </c>
      <c r="BJ295" s="48">
        <v>28</v>
      </c>
      <c r="BK295" s="49">
        <v>100</v>
      </c>
      <c r="BL295" s="48">
        <v>28</v>
      </c>
    </row>
    <row r="296" spans="1:64" ht="15">
      <c r="A296" s="65" t="s">
        <v>314</v>
      </c>
      <c r="B296" s="83" t="s">
        <v>1214</v>
      </c>
      <c r="C296" s="66" t="s">
        <v>3439</v>
      </c>
      <c r="D296" s="67">
        <v>3</v>
      </c>
      <c r="E296" s="68" t="s">
        <v>132</v>
      </c>
      <c r="F296" s="69">
        <v>32</v>
      </c>
      <c r="G296" s="66"/>
      <c r="H296" s="70"/>
      <c r="I296" s="71"/>
      <c r="J296" s="71"/>
      <c r="K296" s="34" t="s">
        <v>65</v>
      </c>
      <c r="L296" s="78">
        <v>296</v>
      </c>
      <c r="M296" s="78"/>
      <c r="N296" s="73" t="s">
        <v>374</v>
      </c>
      <c r="O296" s="80" t="s">
        <v>461</v>
      </c>
      <c r="P296" s="82">
        <v>43495.70899305555</v>
      </c>
      <c r="Q296" s="80" t="s">
        <v>726</v>
      </c>
      <c r="R296" s="80"/>
      <c r="S296" s="80"/>
      <c r="T296" s="80" t="s">
        <v>923</v>
      </c>
      <c r="U296" s="83" t="s">
        <v>1214</v>
      </c>
      <c r="V296" s="83" t="s">
        <v>1214</v>
      </c>
      <c r="W296" s="82">
        <v>43495.70899305555</v>
      </c>
      <c r="X296" s="83" t="s">
        <v>1612</v>
      </c>
      <c r="Y296" s="80"/>
      <c r="Z296" s="80"/>
      <c r="AA296" s="86" t="s">
        <v>1968</v>
      </c>
      <c r="AB296" s="80"/>
      <c r="AC296" s="80" t="b">
        <v>0</v>
      </c>
      <c r="AD296" s="80">
        <v>6</v>
      </c>
      <c r="AE296" s="86" t="s">
        <v>2052</v>
      </c>
      <c r="AF296" s="80" t="b">
        <v>0</v>
      </c>
      <c r="AG296" s="80" t="s">
        <v>2064</v>
      </c>
      <c r="AH296" s="80"/>
      <c r="AI296" s="86" t="s">
        <v>2052</v>
      </c>
      <c r="AJ296" s="80" t="b">
        <v>0</v>
      </c>
      <c r="AK296" s="80">
        <v>2</v>
      </c>
      <c r="AL296" s="86" t="s">
        <v>2052</v>
      </c>
      <c r="AM296" s="80" t="s">
        <v>2071</v>
      </c>
      <c r="AN296" s="80" t="b">
        <v>0</v>
      </c>
      <c r="AO296" s="86" t="s">
        <v>1968</v>
      </c>
      <c r="AP296" s="80" t="s">
        <v>207</v>
      </c>
      <c r="AQ296" s="80">
        <v>0</v>
      </c>
      <c r="AR296" s="80">
        <v>0</v>
      </c>
      <c r="AS296" s="80"/>
      <c r="AT296" s="80"/>
      <c r="AU296" s="80"/>
      <c r="AV296" s="80"/>
      <c r="AW296" s="80"/>
      <c r="AX296" s="80"/>
      <c r="AY296" s="80"/>
      <c r="AZ296" s="80"/>
      <c r="BA296">
        <v>1</v>
      </c>
      <c r="BB296" s="79" t="str">
        <f>REPLACE(INDEX(GroupVertices[Group],MATCH(Edges[[#This Row],[Vertex 1]],GroupVertices[Vertex],0)),1,1,"")</f>
        <v>4</v>
      </c>
      <c r="BC296" s="79" t="str">
        <f>REPLACE(INDEX(GroupVertices[Group],MATCH(Edges[[#This Row],[Vertex 2]],GroupVertices[Vertex],0)),1,1,"")</f>
        <v>4</v>
      </c>
      <c r="BD296" s="48">
        <v>0</v>
      </c>
      <c r="BE296" s="49">
        <v>0</v>
      </c>
      <c r="BF296" s="48">
        <v>0</v>
      </c>
      <c r="BG296" s="49">
        <v>0</v>
      </c>
      <c r="BH296" s="48">
        <v>0</v>
      </c>
      <c r="BI296" s="49">
        <v>0</v>
      </c>
      <c r="BJ296" s="48">
        <v>28</v>
      </c>
      <c r="BK296" s="49">
        <v>100</v>
      </c>
      <c r="BL296" s="48">
        <v>28</v>
      </c>
    </row>
    <row r="297" spans="1:64" ht="15">
      <c r="A297" s="65" t="s">
        <v>355</v>
      </c>
      <c r="B297" s="83" t="s">
        <v>1279</v>
      </c>
      <c r="C297" s="66" t="s">
        <v>3439</v>
      </c>
      <c r="D297" s="67">
        <v>3</v>
      </c>
      <c r="E297" s="68" t="s">
        <v>132</v>
      </c>
      <c r="F297" s="69">
        <v>32</v>
      </c>
      <c r="G297" s="66"/>
      <c r="H297" s="70"/>
      <c r="I297" s="71"/>
      <c r="J297" s="71"/>
      <c r="K297" s="34" t="s">
        <v>65</v>
      </c>
      <c r="L297" s="78">
        <v>297</v>
      </c>
      <c r="M297" s="78"/>
      <c r="N297" s="73" t="s">
        <v>374</v>
      </c>
      <c r="O297" s="80" t="s">
        <v>461</v>
      </c>
      <c r="P297" s="82">
        <v>43495.70769675926</v>
      </c>
      <c r="Q297" s="80" t="s">
        <v>791</v>
      </c>
      <c r="R297" s="80"/>
      <c r="S297" s="80"/>
      <c r="T297" s="80" t="s">
        <v>923</v>
      </c>
      <c r="U297" s="83" t="s">
        <v>1279</v>
      </c>
      <c r="V297" s="83" t="s">
        <v>1279</v>
      </c>
      <c r="W297" s="82">
        <v>43495.70769675926</v>
      </c>
      <c r="X297" s="83" t="s">
        <v>1677</v>
      </c>
      <c r="Y297" s="80"/>
      <c r="Z297" s="80"/>
      <c r="AA297" s="86" t="s">
        <v>2033</v>
      </c>
      <c r="AB297" s="80"/>
      <c r="AC297" s="80" t="b">
        <v>0</v>
      </c>
      <c r="AD297" s="80">
        <v>9</v>
      </c>
      <c r="AE297" s="86" t="s">
        <v>2052</v>
      </c>
      <c r="AF297" s="80" t="b">
        <v>0</v>
      </c>
      <c r="AG297" s="80" t="s">
        <v>2064</v>
      </c>
      <c r="AH297" s="80"/>
      <c r="AI297" s="86" t="s">
        <v>2052</v>
      </c>
      <c r="AJ297" s="80" t="b">
        <v>0</v>
      </c>
      <c r="AK297" s="80">
        <v>6</v>
      </c>
      <c r="AL297" s="86" t="s">
        <v>2052</v>
      </c>
      <c r="AM297" s="80" t="s">
        <v>2071</v>
      </c>
      <c r="AN297" s="80" t="b">
        <v>0</v>
      </c>
      <c r="AO297" s="86" t="s">
        <v>2033</v>
      </c>
      <c r="AP297" s="80" t="s">
        <v>207</v>
      </c>
      <c r="AQ297" s="80">
        <v>0</v>
      </c>
      <c r="AR297" s="80">
        <v>0</v>
      </c>
      <c r="AS297" s="80"/>
      <c r="AT297" s="80"/>
      <c r="AU297" s="80"/>
      <c r="AV297" s="80"/>
      <c r="AW297" s="80"/>
      <c r="AX297" s="80"/>
      <c r="AY297" s="80"/>
      <c r="AZ297" s="80"/>
      <c r="BA297">
        <v>1</v>
      </c>
      <c r="BB297" s="79" t="str">
        <f>REPLACE(INDEX(GroupVertices[Group],MATCH(Edges[[#This Row],[Vertex 1]],GroupVertices[Vertex],0)),1,1,"")</f>
        <v>5</v>
      </c>
      <c r="BC297" s="79" t="str">
        <f>REPLACE(INDEX(GroupVertices[Group],MATCH(Edges[[#This Row],[Vertex 2]],GroupVertices[Vertex],0)),1,1,"")</f>
        <v>5</v>
      </c>
      <c r="BD297" s="48">
        <v>0</v>
      </c>
      <c r="BE297" s="49">
        <v>0</v>
      </c>
      <c r="BF297" s="48">
        <v>0</v>
      </c>
      <c r="BG297" s="49">
        <v>0</v>
      </c>
      <c r="BH297" s="48">
        <v>0</v>
      </c>
      <c r="BI297" s="49">
        <v>0</v>
      </c>
      <c r="BJ297" s="48">
        <v>28</v>
      </c>
      <c r="BK297" s="49">
        <v>100</v>
      </c>
      <c r="BL297" s="48">
        <v>28</v>
      </c>
    </row>
    <row r="298" spans="1:64" ht="15">
      <c r="A298" s="65" t="s">
        <v>342</v>
      </c>
      <c r="B298" s="83" t="s">
        <v>1125</v>
      </c>
      <c r="C298" s="66" t="s">
        <v>3439</v>
      </c>
      <c r="D298" s="67">
        <v>3</v>
      </c>
      <c r="E298" s="68" t="s">
        <v>132</v>
      </c>
      <c r="F298" s="69">
        <v>32</v>
      </c>
      <c r="G298" s="66"/>
      <c r="H298" s="70"/>
      <c r="I298" s="71"/>
      <c r="J298" s="71"/>
      <c r="K298" s="34" t="s">
        <v>65</v>
      </c>
      <c r="L298" s="78">
        <v>298</v>
      </c>
      <c r="M298" s="78"/>
      <c r="N298" s="73" t="s">
        <v>342</v>
      </c>
      <c r="O298" s="80" t="s">
        <v>207</v>
      </c>
      <c r="P298" s="82">
        <v>43500.91747685185</v>
      </c>
      <c r="Q298" s="80" t="s">
        <v>635</v>
      </c>
      <c r="R298" s="80"/>
      <c r="S298" s="80"/>
      <c r="T298" s="80" t="s">
        <v>915</v>
      </c>
      <c r="U298" s="83" t="s">
        <v>1125</v>
      </c>
      <c r="V298" s="83" t="s">
        <v>1125</v>
      </c>
      <c r="W298" s="82">
        <v>43500.91747685185</v>
      </c>
      <c r="X298" s="83" t="s">
        <v>1521</v>
      </c>
      <c r="Y298" s="80"/>
      <c r="Z298" s="80"/>
      <c r="AA298" s="86" t="s">
        <v>1877</v>
      </c>
      <c r="AB298" s="80"/>
      <c r="AC298" s="80" t="b">
        <v>0</v>
      </c>
      <c r="AD298" s="80">
        <v>5</v>
      </c>
      <c r="AE298" s="86" t="s">
        <v>2052</v>
      </c>
      <c r="AF298" s="80" t="b">
        <v>0</v>
      </c>
      <c r="AG298" s="80" t="s">
        <v>2064</v>
      </c>
      <c r="AH298" s="80"/>
      <c r="AI298" s="86" t="s">
        <v>2052</v>
      </c>
      <c r="AJ298" s="80" t="b">
        <v>0</v>
      </c>
      <c r="AK298" s="80">
        <v>6</v>
      </c>
      <c r="AL298" s="86" t="s">
        <v>2052</v>
      </c>
      <c r="AM298" s="80" t="s">
        <v>2071</v>
      </c>
      <c r="AN298" s="80" t="b">
        <v>0</v>
      </c>
      <c r="AO298" s="86" t="s">
        <v>1877</v>
      </c>
      <c r="AP298" s="80" t="s">
        <v>207</v>
      </c>
      <c r="AQ298" s="80">
        <v>0</v>
      </c>
      <c r="AR298" s="80">
        <v>0</v>
      </c>
      <c r="AS298" s="80"/>
      <c r="AT298" s="80"/>
      <c r="AU298" s="80"/>
      <c r="AV298" s="80"/>
      <c r="AW298" s="80"/>
      <c r="AX298" s="80"/>
      <c r="AY298" s="80"/>
      <c r="AZ298" s="80"/>
      <c r="BA298">
        <v>1</v>
      </c>
      <c r="BB298" s="79" t="str">
        <f>REPLACE(INDEX(GroupVertices[Group],MATCH(Edges[[#This Row],[Vertex 1]],GroupVertices[Vertex],0)),1,1,"")</f>
        <v>14</v>
      </c>
      <c r="BC298" s="79" t="str">
        <f>REPLACE(INDEX(GroupVertices[Group],MATCH(Edges[[#This Row],[Vertex 2]],GroupVertices[Vertex],0)),1,1,"")</f>
        <v>14</v>
      </c>
      <c r="BD298" s="48">
        <v>0</v>
      </c>
      <c r="BE298" s="49">
        <v>0</v>
      </c>
      <c r="BF298" s="48">
        <v>0</v>
      </c>
      <c r="BG298" s="49">
        <v>0</v>
      </c>
      <c r="BH298" s="48">
        <v>0</v>
      </c>
      <c r="BI298" s="49">
        <v>0</v>
      </c>
      <c r="BJ298" s="48">
        <v>35</v>
      </c>
      <c r="BK298" s="49">
        <v>100</v>
      </c>
      <c r="BL298" s="48">
        <v>35</v>
      </c>
    </row>
    <row r="299" spans="1:64" ht="15">
      <c r="A299" s="65" t="s">
        <v>356</v>
      </c>
      <c r="B299" s="80" t="s">
        <v>1170</v>
      </c>
      <c r="C299" s="66" t="s">
        <v>3439</v>
      </c>
      <c r="D299" s="67">
        <v>3</v>
      </c>
      <c r="E299" s="68" t="s">
        <v>132</v>
      </c>
      <c r="F299" s="69">
        <v>32</v>
      </c>
      <c r="G299" s="66"/>
      <c r="H299" s="70"/>
      <c r="I299" s="71"/>
      <c r="J299" s="71"/>
      <c r="K299" s="34" t="s">
        <v>65</v>
      </c>
      <c r="L299" s="78">
        <v>299</v>
      </c>
      <c r="M299" s="78"/>
      <c r="N299" s="73" t="s">
        <v>361</v>
      </c>
      <c r="O299" s="80" t="s">
        <v>461</v>
      </c>
      <c r="P299" s="82">
        <v>43495.713692129626</v>
      </c>
      <c r="Q299" s="80" t="s">
        <v>682</v>
      </c>
      <c r="R299" s="83" t="s">
        <v>826</v>
      </c>
      <c r="S299" s="80" t="s">
        <v>850</v>
      </c>
      <c r="T299" s="80" t="s">
        <v>954</v>
      </c>
      <c r="U299" s="80" t="s">
        <v>1170</v>
      </c>
      <c r="V299" s="80" t="s">
        <v>1170</v>
      </c>
      <c r="W299" s="82">
        <v>43495.713692129626</v>
      </c>
      <c r="X299" s="83" t="s">
        <v>1568</v>
      </c>
      <c r="Y299" s="80"/>
      <c r="Z299" s="80"/>
      <c r="AA299" s="86" t="s">
        <v>1924</v>
      </c>
      <c r="AB299" s="80"/>
      <c r="AC299" s="80" t="b">
        <v>0</v>
      </c>
      <c r="AD299" s="80">
        <v>13</v>
      </c>
      <c r="AE299" s="86" t="s">
        <v>2052</v>
      </c>
      <c r="AF299" s="80" t="b">
        <v>0</v>
      </c>
      <c r="AG299" s="80" t="s">
        <v>2064</v>
      </c>
      <c r="AH299" s="80"/>
      <c r="AI299" s="86" t="s">
        <v>2052</v>
      </c>
      <c r="AJ299" s="80" t="b">
        <v>0</v>
      </c>
      <c r="AK299" s="80">
        <v>8</v>
      </c>
      <c r="AL299" s="86" t="s">
        <v>2052</v>
      </c>
      <c r="AM299" s="80" t="s">
        <v>2081</v>
      </c>
      <c r="AN299" s="80" t="b">
        <v>0</v>
      </c>
      <c r="AO299" s="86" t="s">
        <v>1924</v>
      </c>
      <c r="AP299" s="80" t="s">
        <v>207</v>
      </c>
      <c r="AQ299" s="80">
        <v>0</v>
      </c>
      <c r="AR299" s="80">
        <v>0</v>
      </c>
      <c r="AS299" s="80"/>
      <c r="AT299" s="80"/>
      <c r="AU299" s="80"/>
      <c r="AV299" s="80"/>
      <c r="AW299" s="80"/>
      <c r="AX299" s="80"/>
      <c r="AY299" s="80"/>
      <c r="AZ299" s="80"/>
      <c r="BA299">
        <v>1</v>
      </c>
      <c r="BB299" s="79" t="str">
        <f>REPLACE(INDEX(GroupVertices[Group],MATCH(Edges[[#This Row],[Vertex 1]],GroupVertices[Vertex],0)),1,1,"")</f>
        <v>36</v>
      </c>
      <c r="BC299" s="79" t="str">
        <f>REPLACE(INDEX(GroupVertices[Group],MATCH(Edges[[#This Row],[Vertex 2]],GroupVertices[Vertex],0)),1,1,"")</f>
        <v>36</v>
      </c>
      <c r="BD299" s="48">
        <v>2</v>
      </c>
      <c r="BE299" s="49">
        <v>7.407407407407407</v>
      </c>
      <c r="BF299" s="48">
        <v>0</v>
      </c>
      <c r="BG299" s="49">
        <v>0</v>
      </c>
      <c r="BH299" s="48">
        <v>0</v>
      </c>
      <c r="BI299" s="49">
        <v>0</v>
      </c>
      <c r="BJ299" s="48">
        <v>25</v>
      </c>
      <c r="BK299" s="49">
        <v>92.5925925925926</v>
      </c>
      <c r="BL299" s="48">
        <v>27</v>
      </c>
    </row>
    <row r="300" spans="1:64" ht="15">
      <c r="A300" s="65" t="s">
        <v>355</v>
      </c>
      <c r="B300" s="83" t="s">
        <v>1287</v>
      </c>
      <c r="C300" s="66" t="s">
        <v>3439</v>
      </c>
      <c r="D300" s="67">
        <v>3</v>
      </c>
      <c r="E300" s="68" t="s">
        <v>132</v>
      </c>
      <c r="F300" s="69">
        <v>32</v>
      </c>
      <c r="G300" s="66"/>
      <c r="H300" s="70"/>
      <c r="I300" s="71"/>
      <c r="J300" s="71"/>
      <c r="K300" s="34" t="s">
        <v>65</v>
      </c>
      <c r="L300" s="78">
        <v>300</v>
      </c>
      <c r="M300" s="78"/>
      <c r="N300" s="73" t="s">
        <v>273</v>
      </c>
      <c r="O300" s="80" t="s">
        <v>461</v>
      </c>
      <c r="P300" s="82">
        <v>43495.7990162037</v>
      </c>
      <c r="Q300" s="80" t="s">
        <v>800</v>
      </c>
      <c r="R300" s="80"/>
      <c r="S300" s="80"/>
      <c r="T300" s="80" t="s">
        <v>880</v>
      </c>
      <c r="U300" s="83" t="s">
        <v>1287</v>
      </c>
      <c r="V300" s="83" t="s">
        <v>1287</v>
      </c>
      <c r="W300" s="82">
        <v>43495.7990162037</v>
      </c>
      <c r="X300" s="83" t="s">
        <v>1686</v>
      </c>
      <c r="Y300" s="80"/>
      <c r="Z300" s="80"/>
      <c r="AA300" s="86" t="s">
        <v>2042</v>
      </c>
      <c r="AB300" s="80"/>
      <c r="AC300" s="80" t="b">
        <v>0</v>
      </c>
      <c r="AD300" s="80">
        <v>6</v>
      </c>
      <c r="AE300" s="86" t="s">
        <v>2052</v>
      </c>
      <c r="AF300" s="80" t="b">
        <v>0</v>
      </c>
      <c r="AG300" s="80" t="s">
        <v>2064</v>
      </c>
      <c r="AH300" s="80"/>
      <c r="AI300" s="86" t="s">
        <v>2052</v>
      </c>
      <c r="AJ300" s="80" t="b">
        <v>0</v>
      </c>
      <c r="AK300" s="80">
        <v>5</v>
      </c>
      <c r="AL300" s="86" t="s">
        <v>2052</v>
      </c>
      <c r="AM300" s="80" t="s">
        <v>2071</v>
      </c>
      <c r="AN300" s="80" t="b">
        <v>0</v>
      </c>
      <c r="AO300" s="86" t="s">
        <v>2042</v>
      </c>
      <c r="AP300" s="80" t="s">
        <v>207</v>
      </c>
      <c r="AQ300" s="80">
        <v>0</v>
      </c>
      <c r="AR300" s="80">
        <v>0</v>
      </c>
      <c r="AS300" s="80"/>
      <c r="AT300" s="80"/>
      <c r="AU300" s="80"/>
      <c r="AV300" s="80"/>
      <c r="AW300" s="80"/>
      <c r="AX300" s="80"/>
      <c r="AY300" s="80"/>
      <c r="AZ300" s="80"/>
      <c r="BA300">
        <v>1</v>
      </c>
      <c r="BB300" s="79" t="str">
        <f>REPLACE(INDEX(GroupVertices[Group],MATCH(Edges[[#This Row],[Vertex 1]],GroupVertices[Vertex],0)),1,1,"")</f>
        <v>5</v>
      </c>
      <c r="BC300" s="79" t="str">
        <f>REPLACE(INDEX(GroupVertices[Group],MATCH(Edges[[#This Row],[Vertex 2]],GroupVertices[Vertex],0)),1,1,"")</f>
        <v>5</v>
      </c>
      <c r="BD300" s="48">
        <v>0</v>
      </c>
      <c r="BE300" s="49">
        <v>0</v>
      </c>
      <c r="BF300" s="48">
        <v>0</v>
      </c>
      <c r="BG300" s="49">
        <v>0</v>
      </c>
      <c r="BH300" s="48">
        <v>0</v>
      </c>
      <c r="BI300" s="49">
        <v>0</v>
      </c>
      <c r="BJ300" s="48">
        <v>29</v>
      </c>
      <c r="BK300" s="49">
        <v>100</v>
      </c>
      <c r="BL300" s="48">
        <v>29</v>
      </c>
    </row>
    <row r="301" spans="1:64" ht="15">
      <c r="A301" s="65" t="s">
        <v>301</v>
      </c>
      <c r="B301" s="83" t="s">
        <v>1113</v>
      </c>
      <c r="C301" s="66" t="s">
        <v>3439</v>
      </c>
      <c r="D301" s="67">
        <v>3</v>
      </c>
      <c r="E301" s="68" t="s">
        <v>132</v>
      </c>
      <c r="F301" s="69">
        <v>32</v>
      </c>
      <c r="G301" s="66"/>
      <c r="H301" s="70"/>
      <c r="I301" s="71"/>
      <c r="J301" s="71"/>
      <c r="K301" s="34" t="s">
        <v>65</v>
      </c>
      <c r="L301" s="78">
        <v>301</v>
      </c>
      <c r="M301" s="78"/>
      <c r="N301" s="73" t="s">
        <v>374</v>
      </c>
      <c r="O301" s="80" t="s">
        <v>461</v>
      </c>
      <c r="P301" s="82">
        <v>43495.72170138889</v>
      </c>
      <c r="Q301" s="80" t="s">
        <v>623</v>
      </c>
      <c r="R301" s="80"/>
      <c r="S301" s="80"/>
      <c r="T301" s="80" t="s">
        <v>923</v>
      </c>
      <c r="U301" s="83" t="s">
        <v>1113</v>
      </c>
      <c r="V301" s="83" t="s">
        <v>1113</v>
      </c>
      <c r="W301" s="82">
        <v>43495.72170138889</v>
      </c>
      <c r="X301" s="83" t="s">
        <v>1509</v>
      </c>
      <c r="Y301" s="80"/>
      <c r="Z301" s="80"/>
      <c r="AA301" s="86" t="s">
        <v>1865</v>
      </c>
      <c r="AB301" s="80"/>
      <c r="AC301" s="80" t="b">
        <v>0</v>
      </c>
      <c r="AD301" s="80">
        <v>11</v>
      </c>
      <c r="AE301" s="86" t="s">
        <v>2052</v>
      </c>
      <c r="AF301" s="80" t="b">
        <v>0</v>
      </c>
      <c r="AG301" s="80" t="s">
        <v>2064</v>
      </c>
      <c r="AH301" s="80"/>
      <c r="AI301" s="86" t="s">
        <v>2052</v>
      </c>
      <c r="AJ301" s="80" t="b">
        <v>0</v>
      </c>
      <c r="AK301" s="80">
        <v>8</v>
      </c>
      <c r="AL301" s="86" t="s">
        <v>2052</v>
      </c>
      <c r="AM301" s="80" t="s">
        <v>2071</v>
      </c>
      <c r="AN301" s="80" t="b">
        <v>0</v>
      </c>
      <c r="AO301" s="86" t="s">
        <v>1865</v>
      </c>
      <c r="AP301" s="80" t="s">
        <v>207</v>
      </c>
      <c r="AQ301" s="80">
        <v>0</v>
      </c>
      <c r="AR301" s="80">
        <v>0</v>
      </c>
      <c r="AS301" s="80"/>
      <c r="AT301" s="80"/>
      <c r="AU301" s="80"/>
      <c r="AV301" s="80"/>
      <c r="AW301" s="80"/>
      <c r="AX301" s="80"/>
      <c r="AY301" s="80"/>
      <c r="AZ301" s="80"/>
      <c r="BA301">
        <v>1</v>
      </c>
      <c r="BB301" s="79" t="str">
        <f>REPLACE(INDEX(GroupVertices[Group],MATCH(Edges[[#This Row],[Vertex 1]],GroupVertices[Vertex],0)),1,1,"")</f>
        <v>11</v>
      </c>
      <c r="BC301" s="79" t="str">
        <f>REPLACE(INDEX(GroupVertices[Group],MATCH(Edges[[#This Row],[Vertex 2]],GroupVertices[Vertex],0)),1,1,"")</f>
        <v>11</v>
      </c>
      <c r="BD301" s="48">
        <v>0</v>
      </c>
      <c r="BE301" s="49">
        <v>0</v>
      </c>
      <c r="BF301" s="48">
        <v>0</v>
      </c>
      <c r="BG301" s="49">
        <v>0</v>
      </c>
      <c r="BH301" s="48">
        <v>0</v>
      </c>
      <c r="BI301" s="49">
        <v>0</v>
      </c>
      <c r="BJ301" s="48">
        <v>28</v>
      </c>
      <c r="BK301" s="49">
        <v>100</v>
      </c>
      <c r="BL301" s="48">
        <v>28</v>
      </c>
    </row>
    <row r="302" spans="1:64" ht="15">
      <c r="A302" s="65" t="s">
        <v>330</v>
      </c>
      <c r="B302" s="83" t="s">
        <v>1188</v>
      </c>
      <c r="C302" s="66" t="s">
        <v>3439</v>
      </c>
      <c r="D302" s="67">
        <v>3</v>
      </c>
      <c r="E302" s="68" t="s">
        <v>132</v>
      </c>
      <c r="F302" s="69">
        <v>32</v>
      </c>
      <c r="G302" s="66"/>
      <c r="H302" s="70"/>
      <c r="I302" s="71"/>
      <c r="J302" s="71"/>
      <c r="K302" s="34" t="s">
        <v>65</v>
      </c>
      <c r="L302" s="78">
        <v>302</v>
      </c>
      <c r="M302" s="78"/>
      <c r="N302" s="73" t="s">
        <v>374</v>
      </c>
      <c r="O302" s="80" t="s">
        <v>461</v>
      </c>
      <c r="P302" s="82">
        <v>43500.78341435185</v>
      </c>
      <c r="Q302" s="80" t="s">
        <v>700</v>
      </c>
      <c r="R302" s="80"/>
      <c r="S302" s="80"/>
      <c r="T302" s="80" t="s">
        <v>923</v>
      </c>
      <c r="U302" s="83" t="s">
        <v>1188</v>
      </c>
      <c r="V302" s="83" t="s">
        <v>1188</v>
      </c>
      <c r="W302" s="82">
        <v>43500.78341435185</v>
      </c>
      <c r="X302" s="83" t="s">
        <v>1586</v>
      </c>
      <c r="Y302" s="80"/>
      <c r="Z302" s="80"/>
      <c r="AA302" s="86" t="s">
        <v>1942</v>
      </c>
      <c r="AB302" s="80"/>
      <c r="AC302" s="80" t="b">
        <v>0</v>
      </c>
      <c r="AD302" s="80">
        <v>4</v>
      </c>
      <c r="AE302" s="86" t="s">
        <v>2052</v>
      </c>
      <c r="AF302" s="80" t="b">
        <v>0</v>
      </c>
      <c r="AG302" s="80" t="s">
        <v>2064</v>
      </c>
      <c r="AH302" s="80"/>
      <c r="AI302" s="86" t="s">
        <v>2052</v>
      </c>
      <c r="AJ302" s="80" t="b">
        <v>0</v>
      </c>
      <c r="AK302" s="80">
        <v>0</v>
      </c>
      <c r="AL302" s="86" t="s">
        <v>2052</v>
      </c>
      <c r="AM302" s="80" t="s">
        <v>2071</v>
      </c>
      <c r="AN302" s="80" t="b">
        <v>0</v>
      </c>
      <c r="AO302" s="86" t="s">
        <v>1942</v>
      </c>
      <c r="AP302" s="80" t="s">
        <v>207</v>
      </c>
      <c r="AQ302" s="80">
        <v>0</v>
      </c>
      <c r="AR302" s="80">
        <v>0</v>
      </c>
      <c r="AS302" s="80"/>
      <c r="AT302" s="80"/>
      <c r="AU302" s="80"/>
      <c r="AV302" s="80"/>
      <c r="AW302" s="80"/>
      <c r="AX302" s="80"/>
      <c r="AY302" s="80"/>
      <c r="AZ302" s="80"/>
      <c r="BA302">
        <v>1</v>
      </c>
      <c r="BB302" s="79" t="str">
        <f>REPLACE(INDEX(GroupVertices[Group],MATCH(Edges[[#This Row],[Vertex 1]],GroupVertices[Vertex],0)),1,1,"")</f>
        <v>2</v>
      </c>
      <c r="BC302" s="79" t="str">
        <f>REPLACE(INDEX(GroupVertices[Group],MATCH(Edges[[#This Row],[Vertex 2]],GroupVertices[Vertex],0)),1,1,"")</f>
        <v>2</v>
      </c>
      <c r="BD302" s="48">
        <v>0</v>
      </c>
      <c r="BE302" s="49">
        <v>0</v>
      </c>
      <c r="BF302" s="48">
        <v>0</v>
      </c>
      <c r="BG302" s="49">
        <v>0</v>
      </c>
      <c r="BH302" s="48">
        <v>0</v>
      </c>
      <c r="BI302" s="49">
        <v>0</v>
      </c>
      <c r="BJ302" s="48">
        <v>28</v>
      </c>
      <c r="BK302" s="49">
        <v>100</v>
      </c>
      <c r="BL302" s="48">
        <v>28</v>
      </c>
    </row>
    <row r="303" spans="1:64" ht="15">
      <c r="A303" s="65" t="s">
        <v>299</v>
      </c>
      <c r="B303" s="83" t="s">
        <v>1000</v>
      </c>
      <c r="C303" s="66" t="s">
        <v>3439</v>
      </c>
      <c r="D303" s="67">
        <v>3</v>
      </c>
      <c r="E303" s="68" t="s">
        <v>132</v>
      </c>
      <c r="F303" s="69">
        <v>32</v>
      </c>
      <c r="G303" s="66"/>
      <c r="H303" s="70"/>
      <c r="I303" s="71"/>
      <c r="J303" s="71"/>
      <c r="K303" s="34" t="s">
        <v>65</v>
      </c>
      <c r="L303" s="78">
        <v>303</v>
      </c>
      <c r="M303" s="78"/>
      <c r="N303" s="73" t="s">
        <v>271</v>
      </c>
      <c r="O303" s="80" t="s">
        <v>461</v>
      </c>
      <c r="P303" s="82">
        <v>43500.79253472222</v>
      </c>
      <c r="Q303" s="80" t="s">
        <v>505</v>
      </c>
      <c r="R303" s="83" t="s">
        <v>838</v>
      </c>
      <c r="S303" s="80" t="s">
        <v>865</v>
      </c>
      <c r="T303" s="80" t="s">
        <v>885</v>
      </c>
      <c r="U303" s="83" t="s">
        <v>1000</v>
      </c>
      <c r="V303" s="83" t="s">
        <v>1000</v>
      </c>
      <c r="W303" s="82">
        <v>43500.79253472222</v>
      </c>
      <c r="X303" s="83" t="s">
        <v>1386</v>
      </c>
      <c r="Y303" s="80"/>
      <c r="Z303" s="80"/>
      <c r="AA303" s="86" t="s">
        <v>1736</v>
      </c>
      <c r="AB303" s="80"/>
      <c r="AC303" s="80" t="b">
        <v>0</v>
      </c>
      <c r="AD303" s="80">
        <v>4</v>
      </c>
      <c r="AE303" s="86" t="s">
        <v>2052</v>
      </c>
      <c r="AF303" s="80" t="b">
        <v>0</v>
      </c>
      <c r="AG303" s="80" t="s">
        <v>2064</v>
      </c>
      <c r="AH303" s="80"/>
      <c r="AI303" s="86" t="s">
        <v>2052</v>
      </c>
      <c r="AJ303" s="80" t="b">
        <v>0</v>
      </c>
      <c r="AK303" s="80">
        <v>4</v>
      </c>
      <c r="AL303" s="86" t="s">
        <v>2052</v>
      </c>
      <c r="AM303" s="80" t="s">
        <v>2077</v>
      </c>
      <c r="AN303" s="80" t="b">
        <v>0</v>
      </c>
      <c r="AO303" s="86" t="s">
        <v>1736</v>
      </c>
      <c r="AP303" s="80" t="s">
        <v>207</v>
      </c>
      <c r="AQ303" s="80">
        <v>0</v>
      </c>
      <c r="AR303" s="80">
        <v>0</v>
      </c>
      <c r="AS303" s="80"/>
      <c r="AT303" s="80"/>
      <c r="AU303" s="80"/>
      <c r="AV303" s="80"/>
      <c r="AW303" s="80"/>
      <c r="AX303" s="80"/>
      <c r="AY303" s="80"/>
      <c r="AZ303" s="80"/>
      <c r="BA303">
        <v>1</v>
      </c>
      <c r="BB303" s="79" t="str">
        <f>REPLACE(INDEX(GroupVertices[Group],MATCH(Edges[[#This Row],[Vertex 1]],GroupVertices[Vertex],0)),1,1,"")</f>
        <v>18</v>
      </c>
      <c r="BC303" s="79" t="str">
        <f>REPLACE(INDEX(GroupVertices[Group],MATCH(Edges[[#This Row],[Vertex 2]],GroupVertices[Vertex],0)),1,1,"")</f>
        <v>18</v>
      </c>
      <c r="BD303" s="48">
        <v>1</v>
      </c>
      <c r="BE303" s="49">
        <v>3.3333333333333335</v>
      </c>
      <c r="BF303" s="48">
        <v>0</v>
      </c>
      <c r="BG303" s="49">
        <v>0</v>
      </c>
      <c r="BH303" s="48">
        <v>0</v>
      </c>
      <c r="BI303" s="49">
        <v>0</v>
      </c>
      <c r="BJ303" s="48">
        <v>29</v>
      </c>
      <c r="BK303" s="49">
        <v>96.66666666666667</v>
      </c>
      <c r="BL303" s="48">
        <v>30</v>
      </c>
    </row>
    <row r="304" spans="1:64" ht="15">
      <c r="A304" s="65" t="s">
        <v>302</v>
      </c>
      <c r="B304" s="80" t="s">
        <v>1004</v>
      </c>
      <c r="C304" s="66" t="s">
        <v>3439</v>
      </c>
      <c r="D304" s="67">
        <v>3</v>
      </c>
      <c r="E304" s="68" t="s">
        <v>132</v>
      </c>
      <c r="F304" s="69">
        <v>32</v>
      </c>
      <c r="G304" s="66"/>
      <c r="H304" s="70"/>
      <c r="I304" s="71"/>
      <c r="J304" s="71"/>
      <c r="K304" s="34" t="s">
        <v>65</v>
      </c>
      <c r="L304" s="78">
        <v>304</v>
      </c>
      <c r="M304" s="78"/>
      <c r="N304" s="73" t="s">
        <v>383</v>
      </c>
      <c r="O304" s="80" t="s">
        <v>461</v>
      </c>
      <c r="P304" s="82">
        <v>43500.80024305556</v>
      </c>
      <c r="Q304" s="80" t="s">
        <v>509</v>
      </c>
      <c r="R304" s="83" t="s">
        <v>813</v>
      </c>
      <c r="S304" s="80" t="s">
        <v>850</v>
      </c>
      <c r="T304" s="80" t="s">
        <v>918</v>
      </c>
      <c r="U304" s="80" t="s">
        <v>1004</v>
      </c>
      <c r="V304" s="80" t="s">
        <v>1004</v>
      </c>
      <c r="W304" s="82">
        <v>43500.80024305556</v>
      </c>
      <c r="X304" s="83" t="s">
        <v>1390</v>
      </c>
      <c r="Y304" s="80"/>
      <c r="Z304" s="80"/>
      <c r="AA304" s="86" t="s">
        <v>1740</v>
      </c>
      <c r="AB304" s="80"/>
      <c r="AC304" s="80" t="b">
        <v>0</v>
      </c>
      <c r="AD304" s="80">
        <v>4</v>
      </c>
      <c r="AE304" s="86" t="s">
        <v>2052</v>
      </c>
      <c r="AF304" s="80" t="b">
        <v>0</v>
      </c>
      <c r="AG304" s="80" t="s">
        <v>2064</v>
      </c>
      <c r="AH304" s="80"/>
      <c r="AI304" s="86" t="s">
        <v>2052</v>
      </c>
      <c r="AJ304" s="80" t="b">
        <v>0</v>
      </c>
      <c r="AK304" s="80">
        <v>0</v>
      </c>
      <c r="AL304" s="86" t="s">
        <v>2052</v>
      </c>
      <c r="AM304" s="80" t="s">
        <v>2071</v>
      </c>
      <c r="AN304" s="80" t="b">
        <v>0</v>
      </c>
      <c r="AO304" s="86" t="s">
        <v>1740</v>
      </c>
      <c r="AP304" s="80" t="s">
        <v>207</v>
      </c>
      <c r="AQ304" s="80">
        <v>0</v>
      </c>
      <c r="AR304" s="80">
        <v>0</v>
      </c>
      <c r="AS304" s="80"/>
      <c r="AT304" s="80"/>
      <c r="AU304" s="80"/>
      <c r="AV304" s="80"/>
      <c r="AW304" s="80"/>
      <c r="AX304" s="80"/>
      <c r="AY304" s="80"/>
      <c r="AZ304" s="80"/>
      <c r="BA304">
        <v>1</v>
      </c>
      <c r="BB304" s="79" t="str">
        <f>REPLACE(INDEX(GroupVertices[Group],MATCH(Edges[[#This Row],[Vertex 1]],GroupVertices[Vertex],0)),1,1,"")</f>
        <v>10</v>
      </c>
      <c r="BC304" s="79" t="str">
        <f>REPLACE(INDEX(GroupVertices[Group],MATCH(Edges[[#This Row],[Vertex 2]],GroupVertices[Vertex],0)),1,1,"")</f>
        <v>10</v>
      </c>
      <c r="BD304" s="48">
        <v>1</v>
      </c>
      <c r="BE304" s="49">
        <v>5.555555555555555</v>
      </c>
      <c r="BF304" s="48">
        <v>0</v>
      </c>
      <c r="BG304" s="49">
        <v>0</v>
      </c>
      <c r="BH304" s="48">
        <v>0</v>
      </c>
      <c r="BI304" s="49">
        <v>0</v>
      </c>
      <c r="BJ304" s="48">
        <v>17</v>
      </c>
      <c r="BK304" s="49">
        <v>94.44444444444444</v>
      </c>
      <c r="BL304" s="48">
        <v>18</v>
      </c>
    </row>
    <row r="305" spans="1:64" ht="15">
      <c r="A305" s="65" t="s">
        <v>272</v>
      </c>
      <c r="B305" s="83" t="s">
        <v>985</v>
      </c>
      <c r="C305" s="66" t="s">
        <v>3439</v>
      </c>
      <c r="D305" s="67">
        <v>3</v>
      </c>
      <c r="E305" s="68" t="s">
        <v>132</v>
      </c>
      <c r="F305" s="69">
        <v>32</v>
      </c>
      <c r="G305" s="66"/>
      <c r="H305" s="70"/>
      <c r="I305" s="71"/>
      <c r="J305" s="71"/>
      <c r="K305" s="34" t="s">
        <v>65</v>
      </c>
      <c r="L305" s="78">
        <v>305</v>
      </c>
      <c r="M305" s="78"/>
      <c r="N305" s="73" t="s">
        <v>320</v>
      </c>
      <c r="O305" s="80" t="s">
        <v>462</v>
      </c>
      <c r="P305" s="82">
        <v>43495.750185185185</v>
      </c>
      <c r="Q305" s="80" t="s">
        <v>488</v>
      </c>
      <c r="R305" s="80"/>
      <c r="S305" s="80"/>
      <c r="T305" s="80" t="s">
        <v>904</v>
      </c>
      <c r="U305" s="83" t="s">
        <v>985</v>
      </c>
      <c r="V305" s="83" t="s">
        <v>985</v>
      </c>
      <c r="W305" s="82">
        <v>43495.750185185185</v>
      </c>
      <c r="X305" s="83" t="s">
        <v>1369</v>
      </c>
      <c r="Y305" s="80"/>
      <c r="Z305" s="80"/>
      <c r="AA305" s="86" t="s">
        <v>1719</v>
      </c>
      <c r="AB305" s="80"/>
      <c r="AC305" s="80" t="b">
        <v>0</v>
      </c>
      <c r="AD305" s="80">
        <v>5</v>
      </c>
      <c r="AE305" s="86" t="s">
        <v>2055</v>
      </c>
      <c r="AF305" s="80" t="b">
        <v>0</v>
      </c>
      <c r="AG305" s="80" t="s">
        <v>2063</v>
      </c>
      <c r="AH305" s="80"/>
      <c r="AI305" s="86" t="s">
        <v>2052</v>
      </c>
      <c r="AJ305" s="80" t="b">
        <v>0</v>
      </c>
      <c r="AK305" s="80">
        <v>0</v>
      </c>
      <c r="AL305" s="86" t="s">
        <v>2052</v>
      </c>
      <c r="AM305" s="80" t="s">
        <v>2073</v>
      </c>
      <c r="AN305" s="80" t="b">
        <v>0</v>
      </c>
      <c r="AO305" s="86" t="s">
        <v>1719</v>
      </c>
      <c r="AP305" s="80" t="s">
        <v>207</v>
      </c>
      <c r="AQ305" s="80">
        <v>0</v>
      </c>
      <c r="AR305" s="80">
        <v>0</v>
      </c>
      <c r="AS305" s="80"/>
      <c r="AT305" s="80"/>
      <c r="AU305" s="80"/>
      <c r="AV305" s="80"/>
      <c r="AW305" s="80"/>
      <c r="AX305" s="80"/>
      <c r="AY305" s="80"/>
      <c r="AZ305" s="80"/>
      <c r="BA305">
        <v>1</v>
      </c>
      <c r="BB305" s="79" t="str">
        <f>REPLACE(INDEX(GroupVertices[Group],MATCH(Edges[[#This Row],[Vertex 1]],GroupVertices[Vertex],0)),1,1,"")</f>
        <v>35</v>
      </c>
      <c r="BC305" s="79" t="str">
        <f>REPLACE(INDEX(GroupVertices[Group],MATCH(Edges[[#This Row],[Vertex 2]],GroupVertices[Vertex],0)),1,1,"")</f>
        <v>35</v>
      </c>
      <c r="BD305" s="48">
        <v>0</v>
      </c>
      <c r="BE305" s="49">
        <v>0</v>
      </c>
      <c r="BF305" s="48">
        <v>0</v>
      </c>
      <c r="BG305" s="49">
        <v>0</v>
      </c>
      <c r="BH305" s="48">
        <v>0</v>
      </c>
      <c r="BI305" s="49">
        <v>0</v>
      </c>
      <c r="BJ305" s="48">
        <v>3</v>
      </c>
      <c r="BK305" s="49">
        <v>100</v>
      </c>
      <c r="BL305" s="48">
        <v>3</v>
      </c>
    </row>
    <row r="306" spans="1:64" ht="15">
      <c r="A306" s="65" t="s">
        <v>294</v>
      </c>
      <c r="B306" s="83" t="s">
        <v>993</v>
      </c>
      <c r="C306" s="66" t="s">
        <v>3439</v>
      </c>
      <c r="D306" s="67">
        <v>3</v>
      </c>
      <c r="E306" s="68" t="s">
        <v>132</v>
      </c>
      <c r="F306" s="69">
        <v>32</v>
      </c>
      <c r="G306" s="66"/>
      <c r="H306" s="70"/>
      <c r="I306" s="71"/>
      <c r="J306" s="71"/>
      <c r="K306" s="34" t="s">
        <v>65</v>
      </c>
      <c r="L306" s="78">
        <v>306</v>
      </c>
      <c r="M306" s="78"/>
      <c r="N306" s="73" t="s">
        <v>287</v>
      </c>
      <c r="O306" s="80" t="s">
        <v>461</v>
      </c>
      <c r="P306" s="82">
        <v>43495.752800925926</v>
      </c>
      <c r="Q306" s="80" t="s">
        <v>498</v>
      </c>
      <c r="R306" s="80" t="s">
        <v>834</v>
      </c>
      <c r="S306" s="80" t="s">
        <v>862</v>
      </c>
      <c r="T306" s="80" t="s">
        <v>894</v>
      </c>
      <c r="U306" s="83" t="s">
        <v>993</v>
      </c>
      <c r="V306" s="83" t="s">
        <v>993</v>
      </c>
      <c r="W306" s="82">
        <v>43495.752800925926</v>
      </c>
      <c r="X306" s="83" t="s">
        <v>1379</v>
      </c>
      <c r="Y306" s="80"/>
      <c r="Z306" s="80"/>
      <c r="AA306" s="86" t="s">
        <v>1729</v>
      </c>
      <c r="AB306" s="80"/>
      <c r="AC306" s="80" t="b">
        <v>0</v>
      </c>
      <c r="AD306" s="80">
        <v>0</v>
      </c>
      <c r="AE306" s="86" t="s">
        <v>2052</v>
      </c>
      <c r="AF306" s="80" t="b">
        <v>0</v>
      </c>
      <c r="AG306" s="80" t="s">
        <v>2064</v>
      </c>
      <c r="AH306" s="80"/>
      <c r="AI306" s="86" t="s">
        <v>2052</v>
      </c>
      <c r="AJ306" s="80" t="b">
        <v>0</v>
      </c>
      <c r="AK306" s="80">
        <v>4</v>
      </c>
      <c r="AL306" s="86" t="s">
        <v>2052</v>
      </c>
      <c r="AM306" s="80" t="s">
        <v>2075</v>
      </c>
      <c r="AN306" s="80" t="b">
        <v>0</v>
      </c>
      <c r="AO306" s="86" t="s">
        <v>1729</v>
      </c>
      <c r="AP306" s="80" t="s">
        <v>207</v>
      </c>
      <c r="AQ306" s="80">
        <v>0</v>
      </c>
      <c r="AR306" s="80">
        <v>0</v>
      </c>
      <c r="AS306" s="80"/>
      <c r="AT306" s="80"/>
      <c r="AU306" s="80"/>
      <c r="AV306" s="80"/>
      <c r="AW306" s="80"/>
      <c r="AX306" s="80"/>
      <c r="AY306" s="80"/>
      <c r="AZ306" s="80"/>
      <c r="BA306">
        <v>1</v>
      </c>
      <c r="BB306" s="79" t="str">
        <f>REPLACE(INDEX(GroupVertices[Group],MATCH(Edges[[#This Row],[Vertex 1]],GroupVertices[Vertex],0)),1,1,"")</f>
        <v>34</v>
      </c>
      <c r="BC306" s="79" t="str">
        <f>REPLACE(INDEX(GroupVertices[Group],MATCH(Edges[[#This Row],[Vertex 2]],GroupVertices[Vertex],0)),1,1,"")</f>
        <v>34</v>
      </c>
      <c r="BD306" s="48">
        <v>0</v>
      </c>
      <c r="BE306" s="49">
        <v>0</v>
      </c>
      <c r="BF306" s="48">
        <v>0</v>
      </c>
      <c r="BG306" s="49">
        <v>0</v>
      </c>
      <c r="BH306" s="48">
        <v>0</v>
      </c>
      <c r="BI306" s="49">
        <v>0</v>
      </c>
      <c r="BJ306" s="48">
        <v>22</v>
      </c>
      <c r="BK306" s="49">
        <v>100</v>
      </c>
      <c r="BL306" s="48">
        <v>22</v>
      </c>
    </row>
    <row r="307" spans="1:64" ht="15">
      <c r="A307" s="65" t="s">
        <v>340</v>
      </c>
      <c r="B307" s="83" t="s">
        <v>1042</v>
      </c>
      <c r="C307" s="66" t="s">
        <v>3439</v>
      </c>
      <c r="D307" s="67">
        <v>3</v>
      </c>
      <c r="E307" s="68" t="s">
        <v>132</v>
      </c>
      <c r="F307" s="69">
        <v>32</v>
      </c>
      <c r="G307" s="66"/>
      <c r="H307" s="70"/>
      <c r="I307" s="71"/>
      <c r="J307" s="71"/>
      <c r="K307" s="34" t="s">
        <v>65</v>
      </c>
      <c r="L307" s="78">
        <v>307</v>
      </c>
      <c r="M307" s="78"/>
      <c r="N307" s="73" t="s">
        <v>402</v>
      </c>
      <c r="O307" s="80" t="s">
        <v>461</v>
      </c>
      <c r="P307" s="82">
        <v>43495.956041666665</v>
      </c>
      <c r="Q307" s="80" t="s">
        <v>549</v>
      </c>
      <c r="R307" s="80"/>
      <c r="S307" s="80"/>
      <c r="T307" s="80" t="s">
        <v>935</v>
      </c>
      <c r="U307" s="83" t="s">
        <v>1042</v>
      </c>
      <c r="V307" s="83" t="s">
        <v>1042</v>
      </c>
      <c r="W307" s="82">
        <v>43495.956041666665</v>
      </c>
      <c r="X307" s="83" t="s">
        <v>1430</v>
      </c>
      <c r="Y307" s="80"/>
      <c r="Z307" s="80"/>
      <c r="AA307" s="86" t="s">
        <v>1785</v>
      </c>
      <c r="AB307" s="80"/>
      <c r="AC307" s="80" t="b">
        <v>0</v>
      </c>
      <c r="AD307" s="80">
        <v>2</v>
      </c>
      <c r="AE307" s="86" t="s">
        <v>2052</v>
      </c>
      <c r="AF307" s="80" t="b">
        <v>0</v>
      </c>
      <c r="AG307" s="80" t="s">
        <v>2064</v>
      </c>
      <c r="AH307" s="80"/>
      <c r="AI307" s="86" t="s">
        <v>2052</v>
      </c>
      <c r="AJ307" s="80" t="b">
        <v>0</v>
      </c>
      <c r="AK307" s="80">
        <v>3</v>
      </c>
      <c r="AL307" s="86" t="s">
        <v>2052</v>
      </c>
      <c r="AM307" s="80" t="s">
        <v>2071</v>
      </c>
      <c r="AN307" s="80" t="b">
        <v>0</v>
      </c>
      <c r="AO307" s="86" t="s">
        <v>1785</v>
      </c>
      <c r="AP307" s="80" t="s">
        <v>207</v>
      </c>
      <c r="AQ307" s="80">
        <v>0</v>
      </c>
      <c r="AR307" s="80">
        <v>0</v>
      </c>
      <c r="AS307" s="80"/>
      <c r="AT307" s="80"/>
      <c r="AU307" s="80"/>
      <c r="AV307" s="80"/>
      <c r="AW307" s="80"/>
      <c r="AX307" s="80"/>
      <c r="AY307" s="80"/>
      <c r="AZ307" s="80"/>
      <c r="BA307">
        <v>1</v>
      </c>
      <c r="BB307" s="79" t="str">
        <f>REPLACE(INDEX(GroupVertices[Group],MATCH(Edges[[#This Row],[Vertex 1]],GroupVertices[Vertex],0)),1,1,"")</f>
        <v>12</v>
      </c>
      <c r="BC307" s="79" t="str">
        <f>REPLACE(INDEX(GroupVertices[Group],MATCH(Edges[[#This Row],[Vertex 2]],GroupVertices[Vertex],0)),1,1,"")</f>
        <v>12</v>
      </c>
      <c r="BD307" s="48">
        <v>0</v>
      </c>
      <c r="BE307" s="49">
        <v>0</v>
      </c>
      <c r="BF307" s="48">
        <v>0</v>
      </c>
      <c r="BG307" s="49">
        <v>0</v>
      </c>
      <c r="BH307" s="48">
        <v>0</v>
      </c>
      <c r="BI307" s="49">
        <v>0</v>
      </c>
      <c r="BJ307" s="48">
        <v>30</v>
      </c>
      <c r="BK307" s="49">
        <v>100</v>
      </c>
      <c r="BL307" s="48">
        <v>30</v>
      </c>
    </row>
    <row r="308" spans="1:64" ht="15">
      <c r="A308" s="65" t="s">
        <v>302</v>
      </c>
      <c r="B308" s="83" t="s">
        <v>1031</v>
      </c>
      <c r="C308" s="66" t="s">
        <v>3439</v>
      </c>
      <c r="D308" s="67">
        <v>3</v>
      </c>
      <c r="E308" s="68" t="s">
        <v>132</v>
      </c>
      <c r="F308" s="69">
        <v>32</v>
      </c>
      <c r="G308" s="66"/>
      <c r="H308" s="70"/>
      <c r="I308" s="71"/>
      <c r="J308" s="71"/>
      <c r="K308" s="34" t="s">
        <v>65</v>
      </c>
      <c r="L308" s="78">
        <v>308</v>
      </c>
      <c r="M308" s="78"/>
      <c r="N308" s="73" t="s">
        <v>405</v>
      </c>
      <c r="O308" s="80" t="s">
        <v>461</v>
      </c>
      <c r="P308" s="82">
        <v>43500.93126157407</v>
      </c>
      <c r="Q308" s="80" t="s">
        <v>538</v>
      </c>
      <c r="R308" s="80"/>
      <c r="S308" s="80"/>
      <c r="T308" s="80" t="s">
        <v>915</v>
      </c>
      <c r="U308" s="83" t="s">
        <v>1031</v>
      </c>
      <c r="V308" s="83" t="s">
        <v>1031</v>
      </c>
      <c r="W308" s="82">
        <v>43500.93126157407</v>
      </c>
      <c r="X308" s="83" t="s">
        <v>1419</v>
      </c>
      <c r="Y308" s="80"/>
      <c r="Z308" s="80"/>
      <c r="AA308" s="86" t="s">
        <v>1771</v>
      </c>
      <c r="AB308" s="80"/>
      <c r="AC308" s="80" t="b">
        <v>0</v>
      </c>
      <c r="AD308" s="80">
        <v>5</v>
      </c>
      <c r="AE308" s="86" t="s">
        <v>2052</v>
      </c>
      <c r="AF308" s="80" t="b">
        <v>0</v>
      </c>
      <c r="AG308" s="80" t="s">
        <v>2064</v>
      </c>
      <c r="AH308" s="80"/>
      <c r="AI308" s="86" t="s">
        <v>2052</v>
      </c>
      <c r="AJ308" s="80" t="b">
        <v>0</v>
      </c>
      <c r="AK308" s="80">
        <v>2</v>
      </c>
      <c r="AL308" s="86" t="s">
        <v>2052</v>
      </c>
      <c r="AM308" s="80" t="s">
        <v>2071</v>
      </c>
      <c r="AN308" s="80" t="b">
        <v>0</v>
      </c>
      <c r="AO308" s="86" t="s">
        <v>1771</v>
      </c>
      <c r="AP308" s="80" t="s">
        <v>207</v>
      </c>
      <c r="AQ308" s="80">
        <v>0</v>
      </c>
      <c r="AR308" s="80">
        <v>0</v>
      </c>
      <c r="AS308" s="80"/>
      <c r="AT308" s="80"/>
      <c r="AU308" s="80"/>
      <c r="AV308" s="80"/>
      <c r="AW308" s="80"/>
      <c r="AX308" s="80"/>
      <c r="AY308" s="80"/>
      <c r="AZ308" s="80"/>
      <c r="BA308">
        <v>1</v>
      </c>
      <c r="BB308" s="79" t="str">
        <f>REPLACE(INDEX(GroupVertices[Group],MATCH(Edges[[#This Row],[Vertex 1]],GroupVertices[Vertex],0)),1,1,"")</f>
        <v>10</v>
      </c>
      <c r="BC308" s="79" t="str">
        <f>REPLACE(INDEX(GroupVertices[Group],MATCH(Edges[[#This Row],[Vertex 2]],GroupVertices[Vertex],0)),1,1,"")</f>
        <v>10</v>
      </c>
      <c r="BD308" s="48">
        <v>0</v>
      </c>
      <c r="BE308" s="49">
        <v>0</v>
      </c>
      <c r="BF308" s="48">
        <v>0</v>
      </c>
      <c r="BG308" s="49">
        <v>0</v>
      </c>
      <c r="BH308" s="48">
        <v>0</v>
      </c>
      <c r="BI308" s="49">
        <v>0</v>
      </c>
      <c r="BJ308" s="48">
        <v>38</v>
      </c>
      <c r="BK308" s="49">
        <v>100</v>
      </c>
      <c r="BL308" s="48">
        <v>38</v>
      </c>
    </row>
    <row r="309" spans="1:64" ht="15">
      <c r="A309" s="65" t="s">
        <v>315</v>
      </c>
      <c r="B309" s="83" t="s">
        <v>1165</v>
      </c>
      <c r="C309" s="66" t="s">
        <v>3439</v>
      </c>
      <c r="D309" s="67">
        <v>3</v>
      </c>
      <c r="E309" s="68" t="s">
        <v>132</v>
      </c>
      <c r="F309" s="69">
        <v>32</v>
      </c>
      <c r="G309" s="66"/>
      <c r="H309" s="70"/>
      <c r="I309" s="71"/>
      <c r="J309" s="71"/>
      <c r="K309" s="34" t="s">
        <v>65</v>
      </c>
      <c r="L309" s="78">
        <v>309</v>
      </c>
      <c r="M309" s="78"/>
      <c r="N309" s="73" t="s">
        <v>374</v>
      </c>
      <c r="O309" s="80" t="s">
        <v>461</v>
      </c>
      <c r="P309" s="82">
        <v>43495.96449074074</v>
      </c>
      <c r="Q309" s="80" t="s">
        <v>677</v>
      </c>
      <c r="R309" s="80"/>
      <c r="S309" s="80"/>
      <c r="T309" s="80" t="s">
        <v>923</v>
      </c>
      <c r="U309" s="83" t="s">
        <v>1165</v>
      </c>
      <c r="V309" s="83" t="s">
        <v>1165</v>
      </c>
      <c r="W309" s="82">
        <v>43495.96449074074</v>
      </c>
      <c r="X309" s="83" t="s">
        <v>1563</v>
      </c>
      <c r="Y309" s="80"/>
      <c r="Z309" s="80"/>
      <c r="AA309" s="86" t="s">
        <v>1919</v>
      </c>
      <c r="AB309" s="80"/>
      <c r="AC309" s="80" t="b">
        <v>0</v>
      </c>
      <c r="AD309" s="80">
        <v>2</v>
      </c>
      <c r="AE309" s="86" t="s">
        <v>2052</v>
      </c>
      <c r="AF309" s="80" t="b">
        <v>0</v>
      </c>
      <c r="AG309" s="80" t="s">
        <v>2064</v>
      </c>
      <c r="AH309" s="80"/>
      <c r="AI309" s="86" t="s">
        <v>2052</v>
      </c>
      <c r="AJ309" s="80" t="b">
        <v>0</v>
      </c>
      <c r="AK309" s="80">
        <v>0</v>
      </c>
      <c r="AL309" s="86" t="s">
        <v>2052</v>
      </c>
      <c r="AM309" s="80" t="s">
        <v>2071</v>
      </c>
      <c r="AN309" s="80" t="b">
        <v>0</v>
      </c>
      <c r="AO309" s="86" t="s">
        <v>1919</v>
      </c>
      <c r="AP309" s="80" t="s">
        <v>207</v>
      </c>
      <c r="AQ309" s="80">
        <v>0</v>
      </c>
      <c r="AR309" s="80">
        <v>0</v>
      </c>
      <c r="AS309" s="80"/>
      <c r="AT309" s="80"/>
      <c r="AU309" s="80"/>
      <c r="AV309" s="80"/>
      <c r="AW309" s="80"/>
      <c r="AX309" s="80"/>
      <c r="AY309" s="80"/>
      <c r="AZ309" s="80"/>
      <c r="BA309">
        <v>1</v>
      </c>
      <c r="BB309" s="79" t="str">
        <f>REPLACE(INDEX(GroupVertices[Group],MATCH(Edges[[#This Row],[Vertex 1]],GroupVertices[Vertex],0)),1,1,"")</f>
        <v>3</v>
      </c>
      <c r="BC309" s="79" t="str">
        <f>REPLACE(INDEX(GroupVertices[Group],MATCH(Edges[[#This Row],[Vertex 2]],GroupVertices[Vertex],0)),1,1,"")</f>
        <v>3</v>
      </c>
      <c r="BD309" s="48">
        <v>0</v>
      </c>
      <c r="BE309" s="49">
        <v>0</v>
      </c>
      <c r="BF309" s="48">
        <v>0</v>
      </c>
      <c r="BG309" s="49">
        <v>0</v>
      </c>
      <c r="BH309" s="48">
        <v>0</v>
      </c>
      <c r="BI309" s="49">
        <v>0</v>
      </c>
      <c r="BJ309" s="48">
        <v>28</v>
      </c>
      <c r="BK309" s="49">
        <v>100</v>
      </c>
      <c r="BL309" s="48">
        <v>28</v>
      </c>
    </row>
    <row r="310" spans="1:64" ht="15">
      <c r="A310" s="65" t="s">
        <v>319</v>
      </c>
      <c r="B310" s="83" t="s">
        <v>1258</v>
      </c>
      <c r="C310" s="66" t="s">
        <v>3439</v>
      </c>
      <c r="D310" s="67">
        <v>3</v>
      </c>
      <c r="E310" s="68" t="s">
        <v>132</v>
      </c>
      <c r="F310" s="69">
        <v>32</v>
      </c>
      <c r="G310" s="66"/>
      <c r="H310" s="70"/>
      <c r="I310" s="71"/>
      <c r="J310" s="71"/>
      <c r="K310" s="34" t="s">
        <v>65</v>
      </c>
      <c r="L310" s="78">
        <v>310</v>
      </c>
      <c r="M310" s="78"/>
      <c r="N310" s="73" t="s">
        <v>374</v>
      </c>
      <c r="O310" s="80" t="s">
        <v>461</v>
      </c>
      <c r="P310" s="82">
        <v>43500.969976851855</v>
      </c>
      <c r="Q310" s="80" t="s">
        <v>770</v>
      </c>
      <c r="R310" s="80"/>
      <c r="S310" s="80"/>
      <c r="T310" s="80" t="s">
        <v>923</v>
      </c>
      <c r="U310" s="83" t="s">
        <v>1258</v>
      </c>
      <c r="V310" s="83" t="s">
        <v>1258</v>
      </c>
      <c r="W310" s="82">
        <v>43500.969976851855</v>
      </c>
      <c r="X310" s="83" t="s">
        <v>1656</v>
      </c>
      <c r="Y310" s="80"/>
      <c r="Z310" s="80"/>
      <c r="AA310" s="86" t="s">
        <v>2012</v>
      </c>
      <c r="AB310" s="80"/>
      <c r="AC310" s="80" t="b">
        <v>0</v>
      </c>
      <c r="AD310" s="80">
        <v>4</v>
      </c>
      <c r="AE310" s="86" t="s">
        <v>2052</v>
      </c>
      <c r="AF310" s="80" t="b">
        <v>0</v>
      </c>
      <c r="AG310" s="80" t="s">
        <v>2064</v>
      </c>
      <c r="AH310" s="80"/>
      <c r="AI310" s="86" t="s">
        <v>2052</v>
      </c>
      <c r="AJ310" s="80" t="b">
        <v>0</v>
      </c>
      <c r="AK310" s="80">
        <v>0</v>
      </c>
      <c r="AL310" s="86" t="s">
        <v>2052</v>
      </c>
      <c r="AM310" s="80" t="s">
        <v>2071</v>
      </c>
      <c r="AN310" s="80" t="b">
        <v>0</v>
      </c>
      <c r="AO310" s="86" t="s">
        <v>2012</v>
      </c>
      <c r="AP310" s="80" t="s">
        <v>207</v>
      </c>
      <c r="AQ310" s="80">
        <v>0</v>
      </c>
      <c r="AR310" s="80">
        <v>0</v>
      </c>
      <c r="AS310" s="80"/>
      <c r="AT310" s="80"/>
      <c r="AU310" s="80"/>
      <c r="AV310" s="80"/>
      <c r="AW310" s="80"/>
      <c r="AX310" s="80"/>
      <c r="AY310" s="80"/>
      <c r="AZ310" s="80"/>
      <c r="BA310">
        <v>1</v>
      </c>
      <c r="BB310" s="79" t="str">
        <f>REPLACE(INDEX(GroupVertices[Group],MATCH(Edges[[#This Row],[Vertex 1]],GroupVertices[Vertex],0)),1,1,"")</f>
        <v>9</v>
      </c>
      <c r="BC310" s="79" t="str">
        <f>REPLACE(INDEX(GroupVertices[Group],MATCH(Edges[[#This Row],[Vertex 2]],GroupVertices[Vertex],0)),1,1,"")</f>
        <v>9</v>
      </c>
      <c r="BD310" s="48">
        <v>0</v>
      </c>
      <c r="BE310" s="49">
        <v>0</v>
      </c>
      <c r="BF310" s="48">
        <v>0</v>
      </c>
      <c r="BG310" s="49">
        <v>0</v>
      </c>
      <c r="BH310" s="48">
        <v>0</v>
      </c>
      <c r="BI310" s="49">
        <v>0</v>
      </c>
      <c r="BJ310" s="48">
        <v>28</v>
      </c>
      <c r="BK310" s="49">
        <v>100</v>
      </c>
      <c r="BL310" s="48">
        <v>28</v>
      </c>
    </row>
    <row r="311" spans="1:64" ht="15">
      <c r="A311" s="65" t="s">
        <v>309</v>
      </c>
      <c r="B311" s="83" t="s">
        <v>1007</v>
      </c>
      <c r="C311" s="66" t="s">
        <v>3439</v>
      </c>
      <c r="D311" s="67">
        <v>3</v>
      </c>
      <c r="E311" s="68" t="s">
        <v>132</v>
      </c>
      <c r="F311" s="69">
        <v>32</v>
      </c>
      <c r="G311" s="66"/>
      <c r="H311" s="70"/>
      <c r="I311" s="71"/>
      <c r="J311" s="71"/>
      <c r="K311" s="34" t="s">
        <v>65</v>
      </c>
      <c r="L311" s="78">
        <v>311</v>
      </c>
      <c r="M311" s="78"/>
      <c r="N311" s="73" t="s">
        <v>364</v>
      </c>
      <c r="O311" s="80" t="s">
        <v>461</v>
      </c>
      <c r="P311" s="82">
        <v>43501.05197916667</v>
      </c>
      <c r="Q311" s="80" t="s">
        <v>512</v>
      </c>
      <c r="R311" s="80"/>
      <c r="S311" s="80"/>
      <c r="T311" s="80" t="s">
        <v>920</v>
      </c>
      <c r="U311" s="83" t="s">
        <v>1007</v>
      </c>
      <c r="V311" s="83" t="s">
        <v>1007</v>
      </c>
      <c r="W311" s="82">
        <v>43501.05197916667</v>
      </c>
      <c r="X311" s="83" t="s">
        <v>1393</v>
      </c>
      <c r="Y311" s="80"/>
      <c r="Z311" s="80"/>
      <c r="AA311" s="86" t="s">
        <v>1743</v>
      </c>
      <c r="AB311" s="80"/>
      <c r="AC311" s="80" t="b">
        <v>0</v>
      </c>
      <c r="AD311" s="80">
        <v>0</v>
      </c>
      <c r="AE311" s="86" t="s">
        <v>2052</v>
      </c>
      <c r="AF311" s="80" t="b">
        <v>0</v>
      </c>
      <c r="AG311" s="80" t="s">
        <v>2064</v>
      </c>
      <c r="AH311" s="80"/>
      <c r="AI311" s="86" t="s">
        <v>2052</v>
      </c>
      <c r="AJ311" s="80" t="b">
        <v>0</v>
      </c>
      <c r="AK311" s="80">
        <v>4</v>
      </c>
      <c r="AL311" s="86" t="s">
        <v>2052</v>
      </c>
      <c r="AM311" s="80" t="s">
        <v>2071</v>
      </c>
      <c r="AN311" s="80" t="b">
        <v>0</v>
      </c>
      <c r="AO311" s="86" t="s">
        <v>1743</v>
      </c>
      <c r="AP311" s="80" t="s">
        <v>207</v>
      </c>
      <c r="AQ311" s="80">
        <v>0</v>
      </c>
      <c r="AR311" s="80">
        <v>0</v>
      </c>
      <c r="AS311" s="80"/>
      <c r="AT311" s="80"/>
      <c r="AU311" s="80"/>
      <c r="AV311" s="80"/>
      <c r="AW311" s="80"/>
      <c r="AX311" s="80"/>
      <c r="AY311" s="80"/>
      <c r="AZ311" s="80"/>
      <c r="BA311">
        <v>1</v>
      </c>
      <c r="BB311" s="79" t="str">
        <f>REPLACE(INDEX(GroupVertices[Group],MATCH(Edges[[#This Row],[Vertex 1]],GroupVertices[Vertex],0)),1,1,"")</f>
        <v>13</v>
      </c>
      <c r="BC311" s="79" t="str">
        <f>REPLACE(INDEX(GroupVertices[Group],MATCH(Edges[[#This Row],[Vertex 2]],GroupVertices[Vertex],0)),1,1,"")</f>
        <v>13</v>
      </c>
      <c r="BD311" s="48">
        <v>1</v>
      </c>
      <c r="BE311" s="49">
        <v>4.3478260869565215</v>
      </c>
      <c r="BF311" s="48">
        <v>0</v>
      </c>
      <c r="BG311" s="49">
        <v>0</v>
      </c>
      <c r="BH311" s="48">
        <v>0</v>
      </c>
      <c r="BI311" s="49">
        <v>0</v>
      </c>
      <c r="BJ311" s="48">
        <v>22</v>
      </c>
      <c r="BK311" s="49">
        <v>95.65217391304348</v>
      </c>
      <c r="BL311" s="48">
        <v>23</v>
      </c>
    </row>
    <row r="312" spans="1:64" ht="15">
      <c r="A312" s="65" t="s">
        <v>302</v>
      </c>
      <c r="B312" s="83" t="s">
        <v>1140</v>
      </c>
      <c r="C312" s="66" t="s">
        <v>3439</v>
      </c>
      <c r="D312" s="67">
        <v>3</v>
      </c>
      <c r="E312" s="68" t="s">
        <v>132</v>
      </c>
      <c r="F312" s="69">
        <v>32</v>
      </c>
      <c r="G312" s="66"/>
      <c r="H312" s="70"/>
      <c r="I312" s="71"/>
      <c r="J312" s="71"/>
      <c r="K312" s="34" t="s">
        <v>65</v>
      </c>
      <c r="L312" s="78">
        <v>312</v>
      </c>
      <c r="M312" s="78"/>
      <c r="N312" s="73" t="s">
        <v>273</v>
      </c>
      <c r="O312" s="80" t="s">
        <v>461</v>
      </c>
      <c r="P312" s="82">
        <v>43500.987280092595</v>
      </c>
      <c r="Q312" s="80" t="s">
        <v>650</v>
      </c>
      <c r="R312" s="83" t="s">
        <v>817</v>
      </c>
      <c r="S312" s="80" t="s">
        <v>850</v>
      </c>
      <c r="T312" s="80" t="s">
        <v>915</v>
      </c>
      <c r="U312" s="83" t="s">
        <v>1140</v>
      </c>
      <c r="V312" s="83" t="s">
        <v>1140</v>
      </c>
      <c r="W312" s="82">
        <v>43500.987280092595</v>
      </c>
      <c r="X312" s="83" t="s">
        <v>1536</v>
      </c>
      <c r="Y312" s="80"/>
      <c r="Z312" s="80"/>
      <c r="AA312" s="86" t="s">
        <v>1892</v>
      </c>
      <c r="AB312" s="80"/>
      <c r="AC312" s="80" t="b">
        <v>0</v>
      </c>
      <c r="AD312" s="80">
        <v>4</v>
      </c>
      <c r="AE312" s="86" t="s">
        <v>2052</v>
      </c>
      <c r="AF312" s="80" t="b">
        <v>0</v>
      </c>
      <c r="AG312" s="80" t="s">
        <v>2064</v>
      </c>
      <c r="AH312" s="80"/>
      <c r="AI312" s="86" t="s">
        <v>2052</v>
      </c>
      <c r="AJ312" s="80" t="b">
        <v>0</v>
      </c>
      <c r="AK312" s="80">
        <v>2</v>
      </c>
      <c r="AL312" s="86" t="s">
        <v>2052</v>
      </c>
      <c r="AM312" s="80" t="s">
        <v>2071</v>
      </c>
      <c r="AN312" s="80" t="b">
        <v>0</v>
      </c>
      <c r="AO312" s="86" t="s">
        <v>1892</v>
      </c>
      <c r="AP312" s="80" t="s">
        <v>207</v>
      </c>
      <c r="AQ312" s="80">
        <v>0</v>
      </c>
      <c r="AR312" s="80">
        <v>0</v>
      </c>
      <c r="AS312" s="80"/>
      <c r="AT312" s="80"/>
      <c r="AU312" s="80"/>
      <c r="AV312" s="80"/>
      <c r="AW312" s="80"/>
      <c r="AX312" s="80"/>
      <c r="AY312" s="80"/>
      <c r="AZ312" s="80"/>
      <c r="BA312">
        <v>1</v>
      </c>
      <c r="BB312" s="79" t="str">
        <f>REPLACE(INDEX(GroupVertices[Group],MATCH(Edges[[#This Row],[Vertex 1]],GroupVertices[Vertex],0)),1,1,"")</f>
        <v>10</v>
      </c>
      <c r="BC312" s="79" t="str">
        <f>REPLACE(INDEX(GroupVertices[Group],MATCH(Edges[[#This Row],[Vertex 2]],GroupVertices[Vertex],0)),1,1,"")</f>
        <v>10</v>
      </c>
      <c r="BD312" s="48">
        <v>0</v>
      </c>
      <c r="BE312" s="49">
        <v>0</v>
      </c>
      <c r="BF312" s="48">
        <v>0</v>
      </c>
      <c r="BG312" s="49">
        <v>0</v>
      </c>
      <c r="BH312" s="48">
        <v>0</v>
      </c>
      <c r="BI312" s="49">
        <v>0</v>
      </c>
      <c r="BJ312" s="48">
        <v>36</v>
      </c>
      <c r="BK312" s="49">
        <v>100</v>
      </c>
      <c r="BL312" s="48">
        <v>36</v>
      </c>
    </row>
    <row r="313" spans="1:64" ht="15">
      <c r="A313" s="65" t="s">
        <v>344</v>
      </c>
      <c r="B313" s="83" t="s">
        <v>1052</v>
      </c>
      <c r="C313" s="66" t="s">
        <v>3439</v>
      </c>
      <c r="D313" s="67">
        <v>3</v>
      </c>
      <c r="E313" s="68" t="s">
        <v>132</v>
      </c>
      <c r="F313" s="69">
        <v>32</v>
      </c>
      <c r="G313" s="66"/>
      <c r="H313" s="70"/>
      <c r="I313" s="71"/>
      <c r="J313" s="71"/>
      <c r="K313" s="34" t="s">
        <v>65</v>
      </c>
      <c r="L313" s="78">
        <v>313</v>
      </c>
      <c r="M313" s="78"/>
      <c r="N313" s="73" t="s">
        <v>408</v>
      </c>
      <c r="O313" s="80" t="s">
        <v>461</v>
      </c>
      <c r="P313" s="82">
        <v>43501.27564814815</v>
      </c>
      <c r="Q313" s="80" t="s">
        <v>559</v>
      </c>
      <c r="R313" s="80"/>
      <c r="S313" s="80"/>
      <c r="T313" s="80" t="s">
        <v>923</v>
      </c>
      <c r="U313" s="83" t="s">
        <v>1052</v>
      </c>
      <c r="V313" s="83" t="s">
        <v>1052</v>
      </c>
      <c r="W313" s="82">
        <v>43501.27564814815</v>
      </c>
      <c r="X313" s="83" t="s">
        <v>1440</v>
      </c>
      <c r="Y313" s="80"/>
      <c r="Z313" s="80"/>
      <c r="AA313" s="86" t="s">
        <v>1795</v>
      </c>
      <c r="AB313" s="80"/>
      <c r="AC313" s="80" t="b">
        <v>0</v>
      </c>
      <c r="AD313" s="80">
        <v>8</v>
      </c>
      <c r="AE313" s="86" t="s">
        <v>2052</v>
      </c>
      <c r="AF313" s="80" t="b">
        <v>0</v>
      </c>
      <c r="AG313" s="80" t="s">
        <v>2064</v>
      </c>
      <c r="AH313" s="80"/>
      <c r="AI313" s="86" t="s">
        <v>2052</v>
      </c>
      <c r="AJ313" s="80" t="b">
        <v>0</v>
      </c>
      <c r="AK313" s="80">
        <v>2</v>
      </c>
      <c r="AL313" s="86" t="s">
        <v>2052</v>
      </c>
      <c r="AM313" s="80" t="s">
        <v>2071</v>
      </c>
      <c r="AN313" s="80" t="b">
        <v>0</v>
      </c>
      <c r="AO313" s="86" t="s">
        <v>1795</v>
      </c>
      <c r="AP313" s="80" t="s">
        <v>2082</v>
      </c>
      <c r="AQ313" s="80">
        <v>0</v>
      </c>
      <c r="AR313" s="80">
        <v>0</v>
      </c>
      <c r="AS313" s="80"/>
      <c r="AT313" s="80"/>
      <c r="AU313" s="80"/>
      <c r="AV313" s="80"/>
      <c r="AW313" s="80"/>
      <c r="AX313" s="80"/>
      <c r="AY313" s="80"/>
      <c r="AZ313" s="80"/>
      <c r="BA313">
        <v>1</v>
      </c>
      <c r="BB313" s="79" t="str">
        <f>REPLACE(INDEX(GroupVertices[Group],MATCH(Edges[[#This Row],[Vertex 1]],GroupVertices[Vertex],0)),1,1,"")</f>
        <v>7</v>
      </c>
      <c r="BC313" s="79" t="str">
        <f>REPLACE(INDEX(GroupVertices[Group],MATCH(Edges[[#This Row],[Vertex 2]],GroupVertices[Vertex],0)),1,1,"")</f>
        <v>7</v>
      </c>
      <c r="BD313" s="48">
        <v>0</v>
      </c>
      <c r="BE313" s="49">
        <v>0</v>
      </c>
      <c r="BF313" s="48">
        <v>0</v>
      </c>
      <c r="BG313" s="49">
        <v>0</v>
      </c>
      <c r="BH313" s="48">
        <v>0</v>
      </c>
      <c r="BI313" s="49">
        <v>0</v>
      </c>
      <c r="BJ313" s="48">
        <v>28</v>
      </c>
      <c r="BK313" s="49">
        <v>100</v>
      </c>
      <c r="BL313" s="48">
        <v>28</v>
      </c>
    </row>
    <row r="314" spans="1:64" ht="15">
      <c r="A314" s="65" t="s">
        <v>340</v>
      </c>
      <c r="B314" s="83" t="s">
        <v>1194</v>
      </c>
      <c r="C314" s="66" t="s">
        <v>3439</v>
      </c>
      <c r="D314" s="67">
        <v>3</v>
      </c>
      <c r="E314" s="68" t="s">
        <v>132</v>
      </c>
      <c r="F314" s="69">
        <v>32</v>
      </c>
      <c r="G314" s="66"/>
      <c r="H314" s="70"/>
      <c r="I314" s="71"/>
      <c r="J314" s="71"/>
      <c r="K314" s="34" t="s">
        <v>65</v>
      </c>
      <c r="L314" s="78">
        <v>314</v>
      </c>
      <c r="M314" s="78"/>
      <c r="N314" s="73" t="s">
        <v>374</v>
      </c>
      <c r="O314" s="80" t="s">
        <v>461</v>
      </c>
      <c r="P314" s="82">
        <v>43501.32585648148</v>
      </c>
      <c r="Q314" s="80" t="s">
        <v>706</v>
      </c>
      <c r="R314" s="80"/>
      <c r="S314" s="80"/>
      <c r="T314" s="80" t="s">
        <v>923</v>
      </c>
      <c r="U314" s="83" t="s">
        <v>1194</v>
      </c>
      <c r="V314" s="83" t="s">
        <v>1194</v>
      </c>
      <c r="W314" s="82">
        <v>43501.32585648148</v>
      </c>
      <c r="X314" s="83" t="s">
        <v>1592</v>
      </c>
      <c r="Y314" s="80"/>
      <c r="Z314" s="80"/>
      <c r="AA314" s="86" t="s">
        <v>1948</v>
      </c>
      <c r="AB314" s="80"/>
      <c r="AC314" s="80" t="b">
        <v>0</v>
      </c>
      <c r="AD314" s="80">
        <v>3</v>
      </c>
      <c r="AE314" s="86" t="s">
        <v>2052</v>
      </c>
      <c r="AF314" s="80" t="b">
        <v>0</v>
      </c>
      <c r="AG314" s="80" t="s">
        <v>2064</v>
      </c>
      <c r="AH314" s="80"/>
      <c r="AI314" s="86" t="s">
        <v>2052</v>
      </c>
      <c r="AJ314" s="80" t="b">
        <v>0</v>
      </c>
      <c r="AK314" s="80">
        <v>2</v>
      </c>
      <c r="AL314" s="86" t="s">
        <v>2052</v>
      </c>
      <c r="AM314" s="80" t="s">
        <v>2071</v>
      </c>
      <c r="AN314" s="80" t="b">
        <v>0</v>
      </c>
      <c r="AO314" s="86" t="s">
        <v>1948</v>
      </c>
      <c r="AP314" s="80" t="s">
        <v>2082</v>
      </c>
      <c r="AQ314" s="80">
        <v>0</v>
      </c>
      <c r="AR314" s="80">
        <v>0</v>
      </c>
      <c r="AS314" s="80"/>
      <c r="AT314" s="80"/>
      <c r="AU314" s="80"/>
      <c r="AV314" s="80"/>
      <c r="AW314" s="80"/>
      <c r="AX314" s="80"/>
      <c r="AY314" s="80"/>
      <c r="AZ314" s="80"/>
      <c r="BA314">
        <v>1</v>
      </c>
      <c r="BB314" s="79" t="str">
        <f>REPLACE(INDEX(GroupVertices[Group],MATCH(Edges[[#This Row],[Vertex 1]],GroupVertices[Vertex],0)),1,1,"")</f>
        <v>12</v>
      </c>
      <c r="BC314" s="79" t="str">
        <f>REPLACE(INDEX(GroupVertices[Group],MATCH(Edges[[#This Row],[Vertex 2]],GroupVertices[Vertex],0)),1,1,"")</f>
        <v>12</v>
      </c>
      <c r="BD314" s="48">
        <v>0</v>
      </c>
      <c r="BE314" s="49">
        <v>0</v>
      </c>
      <c r="BF314" s="48">
        <v>0</v>
      </c>
      <c r="BG314" s="49">
        <v>0</v>
      </c>
      <c r="BH314" s="48">
        <v>0</v>
      </c>
      <c r="BI314" s="49">
        <v>0</v>
      </c>
      <c r="BJ314" s="48">
        <v>28</v>
      </c>
      <c r="BK314" s="49">
        <v>100</v>
      </c>
      <c r="BL314" s="48">
        <v>28</v>
      </c>
    </row>
    <row r="315" spans="1:64" ht="15">
      <c r="A315" s="65" t="s">
        <v>344</v>
      </c>
      <c r="B315" s="83" t="s">
        <v>1191</v>
      </c>
      <c r="C315" s="66" t="s">
        <v>3439</v>
      </c>
      <c r="D315" s="67">
        <v>3</v>
      </c>
      <c r="E315" s="68" t="s">
        <v>132</v>
      </c>
      <c r="F315" s="69">
        <v>32</v>
      </c>
      <c r="G315" s="66"/>
      <c r="H315" s="70"/>
      <c r="I315" s="71"/>
      <c r="J315" s="71"/>
      <c r="K315" s="34" t="s">
        <v>65</v>
      </c>
      <c r="L315" s="78">
        <v>315</v>
      </c>
      <c r="M315" s="78"/>
      <c r="N315" s="73" t="s">
        <v>459</v>
      </c>
      <c r="O315" s="80" t="s">
        <v>461</v>
      </c>
      <c r="P315" s="82">
        <v>43501.424675925926</v>
      </c>
      <c r="Q315" s="80" t="s">
        <v>703</v>
      </c>
      <c r="R315" s="83" t="s">
        <v>806</v>
      </c>
      <c r="S315" s="80" t="s">
        <v>850</v>
      </c>
      <c r="T315" s="80" t="s">
        <v>956</v>
      </c>
      <c r="U315" s="83" t="s">
        <v>1191</v>
      </c>
      <c r="V315" s="83" t="s">
        <v>1191</v>
      </c>
      <c r="W315" s="82">
        <v>43501.424675925926</v>
      </c>
      <c r="X315" s="83" t="s">
        <v>1589</v>
      </c>
      <c r="Y315" s="80"/>
      <c r="Z315" s="80"/>
      <c r="AA315" s="86" t="s">
        <v>1945</v>
      </c>
      <c r="AB315" s="80"/>
      <c r="AC315" s="80" t="b">
        <v>0</v>
      </c>
      <c r="AD315" s="80">
        <v>8</v>
      </c>
      <c r="AE315" s="86" t="s">
        <v>2052</v>
      </c>
      <c r="AF315" s="80" t="b">
        <v>0</v>
      </c>
      <c r="AG315" s="80" t="s">
        <v>2064</v>
      </c>
      <c r="AH315" s="80"/>
      <c r="AI315" s="86" t="s">
        <v>2052</v>
      </c>
      <c r="AJ315" s="80" t="b">
        <v>0</v>
      </c>
      <c r="AK315" s="80">
        <v>4</v>
      </c>
      <c r="AL315" s="86" t="s">
        <v>2052</v>
      </c>
      <c r="AM315" s="80" t="s">
        <v>2071</v>
      </c>
      <c r="AN315" s="80" t="b">
        <v>0</v>
      </c>
      <c r="AO315" s="86" t="s">
        <v>1945</v>
      </c>
      <c r="AP315" s="80" t="s">
        <v>2082</v>
      </c>
      <c r="AQ315" s="80">
        <v>0</v>
      </c>
      <c r="AR315" s="80">
        <v>0</v>
      </c>
      <c r="AS315" s="80"/>
      <c r="AT315" s="80"/>
      <c r="AU315" s="80"/>
      <c r="AV315" s="80"/>
      <c r="AW315" s="80"/>
      <c r="AX315" s="80"/>
      <c r="AY315" s="80"/>
      <c r="AZ315" s="80"/>
      <c r="BA315">
        <v>1</v>
      </c>
      <c r="BB315" s="79" t="str">
        <f>REPLACE(INDEX(GroupVertices[Group],MATCH(Edges[[#This Row],[Vertex 1]],GroupVertices[Vertex],0)),1,1,"")</f>
        <v>7</v>
      </c>
      <c r="BC315" s="79" t="str">
        <f>REPLACE(INDEX(GroupVertices[Group],MATCH(Edges[[#This Row],[Vertex 2]],GroupVertices[Vertex],0)),1,1,"")</f>
        <v>7</v>
      </c>
      <c r="BD315" s="48">
        <v>1</v>
      </c>
      <c r="BE315" s="49">
        <v>4.545454545454546</v>
      </c>
      <c r="BF315" s="48">
        <v>0</v>
      </c>
      <c r="BG315" s="49">
        <v>0</v>
      </c>
      <c r="BH315" s="48">
        <v>0</v>
      </c>
      <c r="BI315" s="49">
        <v>0</v>
      </c>
      <c r="BJ315" s="48">
        <v>21</v>
      </c>
      <c r="BK315" s="49">
        <v>95.45454545454545</v>
      </c>
      <c r="BL315" s="48">
        <v>22</v>
      </c>
    </row>
    <row r="316" spans="1:64" ht="15">
      <c r="A316" s="65" t="s">
        <v>318</v>
      </c>
      <c r="B316" s="83" t="s">
        <v>1219</v>
      </c>
      <c r="C316" s="66" t="s">
        <v>3439</v>
      </c>
      <c r="D316" s="67">
        <v>3</v>
      </c>
      <c r="E316" s="68" t="s">
        <v>132</v>
      </c>
      <c r="F316" s="69">
        <v>32</v>
      </c>
      <c r="G316" s="66"/>
      <c r="H316" s="70"/>
      <c r="I316" s="71"/>
      <c r="J316" s="71"/>
      <c r="K316" s="34" t="s">
        <v>65</v>
      </c>
      <c r="L316" s="78">
        <v>316</v>
      </c>
      <c r="M316" s="78"/>
      <c r="N316" s="73" t="s">
        <v>273</v>
      </c>
      <c r="O316" s="80" t="s">
        <v>461</v>
      </c>
      <c r="P316" s="82">
        <v>43501.51572916667</v>
      </c>
      <c r="Q316" s="80" t="s">
        <v>731</v>
      </c>
      <c r="R316" s="80"/>
      <c r="S316" s="80"/>
      <c r="T316" s="80" t="s">
        <v>880</v>
      </c>
      <c r="U316" s="83" t="s">
        <v>1219</v>
      </c>
      <c r="V316" s="83" t="s">
        <v>1219</v>
      </c>
      <c r="W316" s="82">
        <v>43501.51572916667</v>
      </c>
      <c r="X316" s="83" t="s">
        <v>1617</v>
      </c>
      <c r="Y316" s="80"/>
      <c r="Z316" s="80"/>
      <c r="AA316" s="86" t="s">
        <v>1973</v>
      </c>
      <c r="AB316" s="80"/>
      <c r="AC316" s="80" t="b">
        <v>0</v>
      </c>
      <c r="AD316" s="80">
        <v>7</v>
      </c>
      <c r="AE316" s="86" t="s">
        <v>2052</v>
      </c>
      <c r="AF316" s="80" t="b">
        <v>0</v>
      </c>
      <c r="AG316" s="80" t="s">
        <v>2064</v>
      </c>
      <c r="AH316" s="80"/>
      <c r="AI316" s="86" t="s">
        <v>2052</v>
      </c>
      <c r="AJ316" s="80" t="b">
        <v>0</v>
      </c>
      <c r="AK316" s="80">
        <v>4</v>
      </c>
      <c r="AL316" s="86" t="s">
        <v>2052</v>
      </c>
      <c r="AM316" s="80" t="s">
        <v>2071</v>
      </c>
      <c r="AN316" s="80" t="b">
        <v>0</v>
      </c>
      <c r="AO316" s="86" t="s">
        <v>1973</v>
      </c>
      <c r="AP316" s="80" t="s">
        <v>2082</v>
      </c>
      <c r="AQ316" s="80">
        <v>0</v>
      </c>
      <c r="AR316" s="80">
        <v>0</v>
      </c>
      <c r="AS316" s="80"/>
      <c r="AT316" s="80"/>
      <c r="AU316" s="80"/>
      <c r="AV316" s="80"/>
      <c r="AW316" s="80"/>
      <c r="AX316" s="80"/>
      <c r="AY316" s="80"/>
      <c r="AZ316" s="80"/>
      <c r="BA316">
        <v>1</v>
      </c>
      <c r="BB316" s="79" t="str">
        <f>REPLACE(INDEX(GroupVertices[Group],MATCH(Edges[[#This Row],[Vertex 1]],GroupVertices[Vertex],0)),1,1,"")</f>
        <v>6</v>
      </c>
      <c r="BC316" s="79" t="str">
        <f>REPLACE(INDEX(GroupVertices[Group],MATCH(Edges[[#This Row],[Vertex 2]],GroupVertices[Vertex],0)),1,1,"")</f>
        <v>6</v>
      </c>
      <c r="BD316" s="48">
        <v>0</v>
      </c>
      <c r="BE316" s="49">
        <v>0</v>
      </c>
      <c r="BF316" s="48">
        <v>0</v>
      </c>
      <c r="BG316" s="49">
        <v>0</v>
      </c>
      <c r="BH316" s="48">
        <v>0</v>
      </c>
      <c r="BI316" s="49">
        <v>0</v>
      </c>
      <c r="BJ316" s="48">
        <v>29</v>
      </c>
      <c r="BK316" s="49">
        <v>100</v>
      </c>
      <c r="BL316" s="48">
        <v>29</v>
      </c>
    </row>
    <row r="317" spans="1:64" ht="15">
      <c r="A317" s="65" t="s">
        <v>330</v>
      </c>
      <c r="B317" s="83" t="s">
        <v>1176</v>
      </c>
      <c r="C317" s="66" t="s">
        <v>3439</v>
      </c>
      <c r="D317" s="67">
        <v>3</v>
      </c>
      <c r="E317" s="68" t="s">
        <v>132</v>
      </c>
      <c r="F317" s="69">
        <v>32</v>
      </c>
      <c r="G317" s="66"/>
      <c r="H317" s="70"/>
      <c r="I317" s="71"/>
      <c r="J317" s="71"/>
      <c r="K317" s="34" t="s">
        <v>65</v>
      </c>
      <c r="L317" s="78">
        <v>317</v>
      </c>
      <c r="M317" s="78"/>
      <c r="N317" s="73" t="s">
        <v>273</v>
      </c>
      <c r="O317" s="80" t="s">
        <v>461</v>
      </c>
      <c r="P317" s="82">
        <v>43501.523726851854</v>
      </c>
      <c r="Q317" s="80" t="s">
        <v>688</v>
      </c>
      <c r="R317" s="80"/>
      <c r="S317" s="80"/>
      <c r="T317" s="80" t="s">
        <v>898</v>
      </c>
      <c r="U317" s="83" t="s">
        <v>1176</v>
      </c>
      <c r="V317" s="83" t="s">
        <v>1176</v>
      </c>
      <c r="W317" s="82">
        <v>43501.523726851854</v>
      </c>
      <c r="X317" s="83" t="s">
        <v>1574</v>
      </c>
      <c r="Y317" s="80"/>
      <c r="Z317" s="80"/>
      <c r="AA317" s="86" t="s">
        <v>1930</v>
      </c>
      <c r="AB317" s="80"/>
      <c r="AC317" s="80" t="b">
        <v>0</v>
      </c>
      <c r="AD317" s="80">
        <v>10</v>
      </c>
      <c r="AE317" s="86" t="s">
        <v>2052</v>
      </c>
      <c r="AF317" s="80" t="b">
        <v>0</v>
      </c>
      <c r="AG317" s="80" t="s">
        <v>2064</v>
      </c>
      <c r="AH317" s="80"/>
      <c r="AI317" s="86" t="s">
        <v>2052</v>
      </c>
      <c r="AJ317" s="80" t="b">
        <v>0</v>
      </c>
      <c r="AK317" s="80">
        <v>8</v>
      </c>
      <c r="AL317" s="86" t="s">
        <v>2052</v>
      </c>
      <c r="AM317" s="80" t="s">
        <v>2071</v>
      </c>
      <c r="AN317" s="80" t="b">
        <v>0</v>
      </c>
      <c r="AO317" s="86" t="s">
        <v>1930</v>
      </c>
      <c r="AP317" s="80" t="s">
        <v>2082</v>
      </c>
      <c r="AQ317" s="80">
        <v>0</v>
      </c>
      <c r="AR317" s="80">
        <v>0</v>
      </c>
      <c r="AS317" s="80"/>
      <c r="AT317" s="80"/>
      <c r="AU317" s="80"/>
      <c r="AV317" s="80"/>
      <c r="AW317" s="80"/>
      <c r="AX317" s="80"/>
      <c r="AY317" s="80"/>
      <c r="AZ317" s="80"/>
      <c r="BA317">
        <v>1</v>
      </c>
      <c r="BB317" s="79" t="str">
        <f>REPLACE(INDEX(GroupVertices[Group],MATCH(Edges[[#This Row],[Vertex 1]],GroupVertices[Vertex],0)),1,1,"")</f>
        <v>2</v>
      </c>
      <c r="BC317" s="79" t="str">
        <f>REPLACE(INDEX(GroupVertices[Group],MATCH(Edges[[#This Row],[Vertex 2]],GroupVertices[Vertex],0)),1,1,"")</f>
        <v>2</v>
      </c>
      <c r="BD317" s="48">
        <v>0</v>
      </c>
      <c r="BE317" s="49">
        <v>0</v>
      </c>
      <c r="BF317" s="48">
        <v>0</v>
      </c>
      <c r="BG317" s="49">
        <v>0</v>
      </c>
      <c r="BH317" s="48">
        <v>0</v>
      </c>
      <c r="BI317" s="49">
        <v>0</v>
      </c>
      <c r="BJ317" s="48">
        <v>29</v>
      </c>
      <c r="BK317" s="49">
        <v>100</v>
      </c>
      <c r="BL317" s="48">
        <v>29</v>
      </c>
    </row>
    <row r="318" spans="1:64" ht="15">
      <c r="A318" s="65" t="s">
        <v>301</v>
      </c>
      <c r="B318" s="83" t="s">
        <v>1114</v>
      </c>
      <c r="C318" s="66" t="s">
        <v>3439</v>
      </c>
      <c r="D318" s="67">
        <v>3</v>
      </c>
      <c r="E318" s="68" t="s">
        <v>132</v>
      </c>
      <c r="F318" s="69">
        <v>32</v>
      </c>
      <c r="G318" s="66"/>
      <c r="H318" s="70"/>
      <c r="I318" s="71"/>
      <c r="J318" s="71"/>
      <c r="K318" s="34" t="s">
        <v>65</v>
      </c>
      <c r="L318" s="78">
        <v>318</v>
      </c>
      <c r="M318" s="78"/>
      <c r="N318" s="73" t="s">
        <v>374</v>
      </c>
      <c r="O318" s="80" t="s">
        <v>461</v>
      </c>
      <c r="P318" s="82">
        <v>43496.8121875</v>
      </c>
      <c r="Q318" s="80" t="s">
        <v>624</v>
      </c>
      <c r="R318" s="80"/>
      <c r="S318" s="80"/>
      <c r="T318" s="80" t="s">
        <v>923</v>
      </c>
      <c r="U318" s="83" t="s">
        <v>1114</v>
      </c>
      <c r="V318" s="83" t="s">
        <v>1114</v>
      </c>
      <c r="W318" s="82">
        <v>43496.8121875</v>
      </c>
      <c r="X318" s="83" t="s">
        <v>1510</v>
      </c>
      <c r="Y318" s="80"/>
      <c r="Z318" s="80"/>
      <c r="AA318" s="86" t="s">
        <v>1866</v>
      </c>
      <c r="AB318" s="80"/>
      <c r="AC318" s="80" t="b">
        <v>0</v>
      </c>
      <c r="AD318" s="80">
        <v>3</v>
      </c>
      <c r="AE318" s="86" t="s">
        <v>2052</v>
      </c>
      <c r="AF318" s="80" t="b">
        <v>0</v>
      </c>
      <c r="AG318" s="80" t="s">
        <v>2064</v>
      </c>
      <c r="AH318" s="80"/>
      <c r="AI318" s="86" t="s">
        <v>2052</v>
      </c>
      <c r="AJ318" s="80" t="b">
        <v>0</v>
      </c>
      <c r="AK318" s="80">
        <v>6</v>
      </c>
      <c r="AL318" s="86" t="s">
        <v>2052</v>
      </c>
      <c r="AM318" s="80" t="s">
        <v>2071</v>
      </c>
      <c r="AN318" s="80" t="b">
        <v>0</v>
      </c>
      <c r="AO318" s="86" t="s">
        <v>1866</v>
      </c>
      <c r="AP318" s="80" t="s">
        <v>207</v>
      </c>
      <c r="AQ318" s="80">
        <v>0</v>
      </c>
      <c r="AR318" s="80">
        <v>0</v>
      </c>
      <c r="AS318" s="80"/>
      <c r="AT318" s="80"/>
      <c r="AU318" s="80"/>
      <c r="AV318" s="80"/>
      <c r="AW318" s="80"/>
      <c r="AX318" s="80"/>
      <c r="AY318" s="80"/>
      <c r="AZ318" s="80"/>
      <c r="BA318">
        <v>1</v>
      </c>
      <c r="BB318" s="79" t="str">
        <f>REPLACE(INDEX(GroupVertices[Group],MATCH(Edges[[#This Row],[Vertex 1]],GroupVertices[Vertex],0)),1,1,"")</f>
        <v>11</v>
      </c>
      <c r="BC318" s="79" t="str">
        <f>REPLACE(INDEX(GroupVertices[Group],MATCH(Edges[[#This Row],[Vertex 2]],GroupVertices[Vertex],0)),1,1,"")</f>
        <v>11</v>
      </c>
      <c r="BD318" s="48">
        <v>0</v>
      </c>
      <c r="BE318" s="49">
        <v>0</v>
      </c>
      <c r="BF318" s="48">
        <v>0</v>
      </c>
      <c r="BG318" s="49">
        <v>0</v>
      </c>
      <c r="BH318" s="48">
        <v>0</v>
      </c>
      <c r="BI318" s="49">
        <v>0</v>
      </c>
      <c r="BJ318" s="48">
        <v>28</v>
      </c>
      <c r="BK318" s="49">
        <v>100</v>
      </c>
      <c r="BL318" s="48">
        <v>28</v>
      </c>
    </row>
    <row r="319" spans="1:64" ht="15">
      <c r="A319" s="65" t="s">
        <v>309</v>
      </c>
      <c r="B319" s="83" t="s">
        <v>1242</v>
      </c>
      <c r="C319" s="66" t="s">
        <v>3439</v>
      </c>
      <c r="D319" s="67">
        <v>3</v>
      </c>
      <c r="E319" s="68" t="s">
        <v>132</v>
      </c>
      <c r="F319" s="69">
        <v>32</v>
      </c>
      <c r="G319" s="66"/>
      <c r="H319" s="70"/>
      <c r="I319" s="71"/>
      <c r="J319" s="71"/>
      <c r="K319" s="34" t="s">
        <v>65</v>
      </c>
      <c r="L319" s="78">
        <v>319</v>
      </c>
      <c r="M319" s="78"/>
      <c r="N319" s="73" t="s">
        <v>273</v>
      </c>
      <c r="O319" s="80" t="s">
        <v>461</v>
      </c>
      <c r="P319" s="82">
        <v>43496.82136574074</v>
      </c>
      <c r="Q319" s="80" t="s">
        <v>754</v>
      </c>
      <c r="R319" s="80"/>
      <c r="S319" s="80"/>
      <c r="T319" s="80" t="s">
        <v>880</v>
      </c>
      <c r="U319" s="83" t="s">
        <v>1242</v>
      </c>
      <c r="V319" s="83" t="s">
        <v>1242</v>
      </c>
      <c r="W319" s="82">
        <v>43496.82136574074</v>
      </c>
      <c r="X319" s="83" t="s">
        <v>1640</v>
      </c>
      <c r="Y319" s="80"/>
      <c r="Z319" s="80"/>
      <c r="AA319" s="86" t="s">
        <v>1996</v>
      </c>
      <c r="AB319" s="80"/>
      <c r="AC319" s="80" t="b">
        <v>0</v>
      </c>
      <c r="AD319" s="80">
        <v>6</v>
      </c>
      <c r="AE319" s="86" t="s">
        <v>2052</v>
      </c>
      <c r="AF319" s="80" t="b">
        <v>0</v>
      </c>
      <c r="AG319" s="80" t="s">
        <v>2064</v>
      </c>
      <c r="AH319" s="80"/>
      <c r="AI319" s="86" t="s">
        <v>2052</v>
      </c>
      <c r="AJ319" s="80" t="b">
        <v>0</v>
      </c>
      <c r="AK319" s="80">
        <v>7</v>
      </c>
      <c r="AL319" s="86" t="s">
        <v>2052</v>
      </c>
      <c r="AM319" s="80" t="s">
        <v>2071</v>
      </c>
      <c r="AN319" s="80" t="b">
        <v>0</v>
      </c>
      <c r="AO319" s="86" t="s">
        <v>1996</v>
      </c>
      <c r="AP319" s="80" t="s">
        <v>207</v>
      </c>
      <c r="AQ319" s="80">
        <v>0</v>
      </c>
      <c r="AR319" s="80">
        <v>0</v>
      </c>
      <c r="AS319" s="80"/>
      <c r="AT319" s="80"/>
      <c r="AU319" s="80"/>
      <c r="AV319" s="80"/>
      <c r="AW319" s="80"/>
      <c r="AX319" s="80"/>
      <c r="AY319" s="80"/>
      <c r="AZ319" s="80"/>
      <c r="BA319">
        <v>1</v>
      </c>
      <c r="BB319" s="79" t="str">
        <f>REPLACE(INDEX(GroupVertices[Group],MATCH(Edges[[#This Row],[Vertex 1]],GroupVertices[Vertex],0)),1,1,"")</f>
        <v>13</v>
      </c>
      <c r="BC319" s="79" t="str">
        <f>REPLACE(INDEX(GroupVertices[Group],MATCH(Edges[[#This Row],[Vertex 2]],GroupVertices[Vertex],0)),1,1,"")</f>
        <v>13</v>
      </c>
      <c r="BD319" s="48">
        <v>0</v>
      </c>
      <c r="BE319" s="49">
        <v>0</v>
      </c>
      <c r="BF319" s="48">
        <v>0</v>
      </c>
      <c r="BG319" s="49">
        <v>0</v>
      </c>
      <c r="BH319" s="48">
        <v>0</v>
      </c>
      <c r="BI319" s="49">
        <v>0</v>
      </c>
      <c r="BJ319" s="48">
        <v>29</v>
      </c>
      <c r="BK319" s="49">
        <v>100</v>
      </c>
      <c r="BL319" s="48">
        <v>29</v>
      </c>
    </row>
    <row r="320" spans="1:64" ht="15">
      <c r="A320" s="65" t="s">
        <v>330</v>
      </c>
      <c r="B320" s="83" t="s">
        <v>1190</v>
      </c>
      <c r="C320" s="66" t="s">
        <v>3439</v>
      </c>
      <c r="D320" s="67">
        <v>3</v>
      </c>
      <c r="E320" s="68" t="s">
        <v>132</v>
      </c>
      <c r="F320" s="69">
        <v>32</v>
      </c>
      <c r="G320" s="66"/>
      <c r="H320" s="70"/>
      <c r="I320" s="71"/>
      <c r="J320" s="71"/>
      <c r="K320" s="34" t="s">
        <v>65</v>
      </c>
      <c r="L320" s="78">
        <v>320</v>
      </c>
      <c r="M320" s="78"/>
      <c r="N320" s="73" t="s">
        <v>374</v>
      </c>
      <c r="O320" s="80" t="s">
        <v>461</v>
      </c>
      <c r="P320" s="82">
        <v>43501.875972222224</v>
      </c>
      <c r="Q320" s="80" t="s">
        <v>702</v>
      </c>
      <c r="R320" s="80"/>
      <c r="S320" s="80"/>
      <c r="T320" s="80" t="s">
        <v>923</v>
      </c>
      <c r="U320" s="83" t="s">
        <v>1190</v>
      </c>
      <c r="V320" s="83" t="s">
        <v>1190</v>
      </c>
      <c r="W320" s="82">
        <v>43501.875972222224</v>
      </c>
      <c r="X320" s="83" t="s">
        <v>1588</v>
      </c>
      <c r="Y320" s="80"/>
      <c r="Z320" s="80"/>
      <c r="AA320" s="86" t="s">
        <v>1944</v>
      </c>
      <c r="AB320" s="80"/>
      <c r="AC320" s="80" t="b">
        <v>0</v>
      </c>
      <c r="AD320" s="80">
        <v>4</v>
      </c>
      <c r="AE320" s="86" t="s">
        <v>2052</v>
      </c>
      <c r="AF320" s="80" t="b">
        <v>0</v>
      </c>
      <c r="AG320" s="80" t="s">
        <v>2064</v>
      </c>
      <c r="AH320" s="80"/>
      <c r="AI320" s="86" t="s">
        <v>2052</v>
      </c>
      <c r="AJ320" s="80" t="b">
        <v>0</v>
      </c>
      <c r="AK320" s="80">
        <v>2</v>
      </c>
      <c r="AL320" s="86" t="s">
        <v>2052</v>
      </c>
      <c r="AM320" s="80" t="s">
        <v>2071</v>
      </c>
      <c r="AN320" s="80" t="b">
        <v>0</v>
      </c>
      <c r="AO320" s="86" t="s">
        <v>1944</v>
      </c>
      <c r="AP320" s="80" t="s">
        <v>207</v>
      </c>
      <c r="AQ320" s="80">
        <v>0</v>
      </c>
      <c r="AR320" s="80">
        <v>0</v>
      </c>
      <c r="AS320" s="80"/>
      <c r="AT320" s="80"/>
      <c r="AU320" s="80"/>
      <c r="AV320" s="80"/>
      <c r="AW320" s="80"/>
      <c r="AX320" s="80"/>
      <c r="AY320" s="80"/>
      <c r="AZ320" s="80"/>
      <c r="BA320">
        <v>1</v>
      </c>
      <c r="BB320" s="79" t="str">
        <f>REPLACE(INDEX(GroupVertices[Group],MATCH(Edges[[#This Row],[Vertex 1]],GroupVertices[Vertex],0)),1,1,"")</f>
        <v>2</v>
      </c>
      <c r="BC320" s="79" t="str">
        <f>REPLACE(INDEX(GroupVertices[Group],MATCH(Edges[[#This Row],[Vertex 2]],GroupVertices[Vertex],0)),1,1,"")</f>
        <v>2</v>
      </c>
      <c r="BD320" s="48">
        <v>0</v>
      </c>
      <c r="BE320" s="49">
        <v>0</v>
      </c>
      <c r="BF320" s="48">
        <v>0</v>
      </c>
      <c r="BG320" s="49">
        <v>0</v>
      </c>
      <c r="BH320" s="48">
        <v>0</v>
      </c>
      <c r="BI320" s="49">
        <v>0</v>
      </c>
      <c r="BJ320" s="48">
        <v>28</v>
      </c>
      <c r="BK320" s="49">
        <v>100</v>
      </c>
      <c r="BL320" s="48">
        <v>28</v>
      </c>
    </row>
    <row r="321" spans="1:64" ht="15">
      <c r="A321" s="65" t="s">
        <v>315</v>
      </c>
      <c r="B321" s="83" t="s">
        <v>1166</v>
      </c>
      <c r="C321" s="66" t="s">
        <v>3439</v>
      </c>
      <c r="D321" s="67">
        <v>3</v>
      </c>
      <c r="E321" s="68" t="s">
        <v>132</v>
      </c>
      <c r="F321" s="69">
        <v>32</v>
      </c>
      <c r="G321" s="66"/>
      <c r="H321" s="70"/>
      <c r="I321" s="71"/>
      <c r="J321" s="71"/>
      <c r="K321" s="34" t="s">
        <v>65</v>
      </c>
      <c r="L321" s="78">
        <v>321</v>
      </c>
      <c r="M321" s="78"/>
      <c r="N321" s="73" t="s">
        <v>374</v>
      </c>
      <c r="O321" s="80" t="s">
        <v>461</v>
      </c>
      <c r="P321" s="82">
        <v>43496.65144675926</v>
      </c>
      <c r="Q321" s="80" t="s">
        <v>678</v>
      </c>
      <c r="R321" s="80"/>
      <c r="S321" s="80"/>
      <c r="T321" s="80" t="s">
        <v>923</v>
      </c>
      <c r="U321" s="83" t="s">
        <v>1166</v>
      </c>
      <c r="V321" s="83" t="s">
        <v>1166</v>
      </c>
      <c r="W321" s="82">
        <v>43496.65144675926</v>
      </c>
      <c r="X321" s="83" t="s">
        <v>1564</v>
      </c>
      <c r="Y321" s="80"/>
      <c r="Z321" s="80"/>
      <c r="AA321" s="86" t="s">
        <v>1920</v>
      </c>
      <c r="AB321" s="80"/>
      <c r="AC321" s="80" t="b">
        <v>0</v>
      </c>
      <c r="AD321" s="80">
        <v>7</v>
      </c>
      <c r="AE321" s="86" t="s">
        <v>2052</v>
      </c>
      <c r="AF321" s="80" t="b">
        <v>0</v>
      </c>
      <c r="AG321" s="80" t="s">
        <v>2064</v>
      </c>
      <c r="AH321" s="80"/>
      <c r="AI321" s="86" t="s">
        <v>2052</v>
      </c>
      <c r="AJ321" s="80" t="b">
        <v>0</v>
      </c>
      <c r="AK321" s="80">
        <v>0</v>
      </c>
      <c r="AL321" s="86" t="s">
        <v>2052</v>
      </c>
      <c r="AM321" s="80" t="s">
        <v>2071</v>
      </c>
      <c r="AN321" s="80" t="b">
        <v>0</v>
      </c>
      <c r="AO321" s="86" t="s">
        <v>1920</v>
      </c>
      <c r="AP321" s="80" t="s">
        <v>207</v>
      </c>
      <c r="AQ321" s="80">
        <v>0</v>
      </c>
      <c r="AR321" s="80">
        <v>0</v>
      </c>
      <c r="AS321" s="80"/>
      <c r="AT321" s="80"/>
      <c r="AU321" s="80"/>
      <c r="AV321" s="80"/>
      <c r="AW321" s="80"/>
      <c r="AX321" s="80"/>
      <c r="AY321" s="80"/>
      <c r="AZ321" s="80"/>
      <c r="BA321">
        <v>1</v>
      </c>
      <c r="BB321" s="79" t="str">
        <f>REPLACE(INDEX(GroupVertices[Group],MATCH(Edges[[#This Row],[Vertex 1]],GroupVertices[Vertex],0)),1,1,"")</f>
        <v>3</v>
      </c>
      <c r="BC321" s="79" t="str">
        <f>REPLACE(INDEX(GroupVertices[Group],MATCH(Edges[[#This Row],[Vertex 2]],GroupVertices[Vertex],0)),1,1,"")</f>
        <v>3</v>
      </c>
      <c r="BD321" s="48">
        <v>0</v>
      </c>
      <c r="BE321" s="49">
        <v>0</v>
      </c>
      <c r="BF321" s="48">
        <v>0</v>
      </c>
      <c r="BG321" s="49">
        <v>0</v>
      </c>
      <c r="BH321" s="48">
        <v>0</v>
      </c>
      <c r="BI321" s="49">
        <v>0</v>
      </c>
      <c r="BJ321" s="48">
        <v>28</v>
      </c>
      <c r="BK321" s="49">
        <v>100</v>
      </c>
      <c r="BL321" s="48">
        <v>28</v>
      </c>
    </row>
    <row r="322" spans="1:64" ht="15">
      <c r="A322" s="65" t="s">
        <v>302</v>
      </c>
      <c r="B322" s="83" t="s">
        <v>1002</v>
      </c>
      <c r="C322" s="66" t="s">
        <v>3439</v>
      </c>
      <c r="D322" s="67">
        <v>3</v>
      </c>
      <c r="E322" s="68" t="s">
        <v>132</v>
      </c>
      <c r="F322" s="69">
        <v>32</v>
      </c>
      <c r="G322" s="66"/>
      <c r="H322" s="70"/>
      <c r="I322" s="71"/>
      <c r="J322" s="71"/>
      <c r="K322" s="34" t="s">
        <v>65</v>
      </c>
      <c r="L322" s="78">
        <v>322</v>
      </c>
      <c r="M322" s="78"/>
      <c r="N322" s="73" t="s">
        <v>423</v>
      </c>
      <c r="O322" s="80" t="s">
        <v>461</v>
      </c>
      <c r="P322" s="82">
        <v>43496.72993055556</v>
      </c>
      <c r="Q322" s="80" t="s">
        <v>507</v>
      </c>
      <c r="R322" s="83" t="s">
        <v>839</v>
      </c>
      <c r="S322" s="80" t="s">
        <v>850</v>
      </c>
      <c r="T322" s="80" t="s">
        <v>916</v>
      </c>
      <c r="U322" s="83" t="s">
        <v>1002</v>
      </c>
      <c r="V322" s="83" t="s">
        <v>1002</v>
      </c>
      <c r="W322" s="82">
        <v>43496.72993055556</v>
      </c>
      <c r="X322" s="83" t="s">
        <v>1388</v>
      </c>
      <c r="Y322" s="80"/>
      <c r="Z322" s="80"/>
      <c r="AA322" s="86" t="s">
        <v>1738</v>
      </c>
      <c r="AB322" s="80"/>
      <c r="AC322" s="80" t="b">
        <v>0</v>
      </c>
      <c r="AD322" s="80">
        <v>4</v>
      </c>
      <c r="AE322" s="86" t="s">
        <v>2052</v>
      </c>
      <c r="AF322" s="80" t="b">
        <v>0</v>
      </c>
      <c r="AG322" s="80" t="s">
        <v>2064</v>
      </c>
      <c r="AH322" s="80"/>
      <c r="AI322" s="86" t="s">
        <v>2052</v>
      </c>
      <c r="AJ322" s="80" t="b">
        <v>0</v>
      </c>
      <c r="AK322" s="80">
        <v>0</v>
      </c>
      <c r="AL322" s="86" t="s">
        <v>2052</v>
      </c>
      <c r="AM322" s="80" t="s">
        <v>2071</v>
      </c>
      <c r="AN322" s="80" t="b">
        <v>0</v>
      </c>
      <c r="AO322" s="86" t="s">
        <v>1738</v>
      </c>
      <c r="AP322" s="80" t="s">
        <v>207</v>
      </c>
      <c r="AQ322" s="80">
        <v>0</v>
      </c>
      <c r="AR322" s="80">
        <v>0</v>
      </c>
      <c r="AS322" s="80"/>
      <c r="AT322" s="80"/>
      <c r="AU322" s="80"/>
      <c r="AV322" s="80"/>
      <c r="AW322" s="80"/>
      <c r="AX322" s="80"/>
      <c r="AY322" s="80"/>
      <c r="AZ322" s="80"/>
      <c r="BA322">
        <v>1</v>
      </c>
      <c r="BB322" s="79" t="str">
        <f>REPLACE(INDEX(GroupVertices[Group],MATCH(Edges[[#This Row],[Vertex 1]],GroupVertices[Vertex],0)),1,1,"")</f>
        <v>10</v>
      </c>
      <c r="BC322" s="79" t="str">
        <f>REPLACE(INDEX(GroupVertices[Group],MATCH(Edges[[#This Row],[Vertex 2]],GroupVertices[Vertex],0)),1,1,"")</f>
        <v>10</v>
      </c>
      <c r="BD322" s="48">
        <v>1</v>
      </c>
      <c r="BE322" s="49">
        <v>4.166666666666667</v>
      </c>
      <c r="BF322" s="48">
        <v>0</v>
      </c>
      <c r="BG322" s="49">
        <v>0</v>
      </c>
      <c r="BH322" s="48">
        <v>0</v>
      </c>
      <c r="BI322" s="49">
        <v>0</v>
      </c>
      <c r="BJ322" s="48">
        <v>23</v>
      </c>
      <c r="BK322" s="49">
        <v>95.83333333333333</v>
      </c>
      <c r="BL322" s="48">
        <v>24</v>
      </c>
    </row>
    <row r="323" spans="1:64" ht="15">
      <c r="A323" s="65" t="s">
        <v>355</v>
      </c>
      <c r="B323" s="83" t="s">
        <v>1280</v>
      </c>
      <c r="C323" s="66" t="s">
        <v>3439</v>
      </c>
      <c r="D323" s="67">
        <v>3</v>
      </c>
      <c r="E323" s="68" t="s">
        <v>132</v>
      </c>
      <c r="F323" s="69">
        <v>32</v>
      </c>
      <c r="G323" s="66"/>
      <c r="H323" s="70"/>
      <c r="I323" s="71"/>
      <c r="J323" s="71"/>
      <c r="K323" s="34" t="s">
        <v>65</v>
      </c>
      <c r="L323" s="78">
        <v>323</v>
      </c>
      <c r="M323" s="78"/>
      <c r="N323" s="73" t="s">
        <v>374</v>
      </c>
      <c r="O323" s="80" t="s">
        <v>461</v>
      </c>
      <c r="P323" s="82">
        <v>43496.73349537037</v>
      </c>
      <c r="Q323" s="80" t="s">
        <v>792</v>
      </c>
      <c r="R323" s="80"/>
      <c r="S323" s="80"/>
      <c r="T323" s="80" t="s">
        <v>923</v>
      </c>
      <c r="U323" s="83" t="s">
        <v>1280</v>
      </c>
      <c r="V323" s="83" t="s">
        <v>1280</v>
      </c>
      <c r="W323" s="82">
        <v>43496.73349537037</v>
      </c>
      <c r="X323" s="83" t="s">
        <v>1678</v>
      </c>
      <c r="Y323" s="80"/>
      <c r="Z323" s="80"/>
      <c r="AA323" s="86" t="s">
        <v>2034</v>
      </c>
      <c r="AB323" s="80"/>
      <c r="AC323" s="80" t="b">
        <v>0</v>
      </c>
      <c r="AD323" s="80">
        <v>4</v>
      </c>
      <c r="AE323" s="86" t="s">
        <v>2052</v>
      </c>
      <c r="AF323" s="80" t="b">
        <v>0</v>
      </c>
      <c r="AG323" s="80" t="s">
        <v>2064</v>
      </c>
      <c r="AH323" s="80"/>
      <c r="AI323" s="86" t="s">
        <v>2052</v>
      </c>
      <c r="AJ323" s="80" t="b">
        <v>0</v>
      </c>
      <c r="AK323" s="80">
        <v>4</v>
      </c>
      <c r="AL323" s="86" t="s">
        <v>2052</v>
      </c>
      <c r="AM323" s="80" t="s">
        <v>2071</v>
      </c>
      <c r="AN323" s="80" t="b">
        <v>0</v>
      </c>
      <c r="AO323" s="86" t="s">
        <v>2034</v>
      </c>
      <c r="AP323" s="80" t="s">
        <v>207</v>
      </c>
      <c r="AQ323" s="80">
        <v>0</v>
      </c>
      <c r="AR323" s="80">
        <v>0</v>
      </c>
      <c r="AS323" s="80"/>
      <c r="AT323" s="80"/>
      <c r="AU323" s="80"/>
      <c r="AV323" s="80"/>
      <c r="AW323" s="80"/>
      <c r="AX323" s="80"/>
      <c r="AY323" s="80"/>
      <c r="AZ323" s="80"/>
      <c r="BA323">
        <v>1</v>
      </c>
      <c r="BB323" s="79" t="str">
        <f>REPLACE(INDEX(GroupVertices[Group],MATCH(Edges[[#This Row],[Vertex 1]],GroupVertices[Vertex],0)),1,1,"")</f>
        <v>5</v>
      </c>
      <c r="BC323" s="79" t="str">
        <f>REPLACE(INDEX(GroupVertices[Group],MATCH(Edges[[#This Row],[Vertex 2]],GroupVertices[Vertex],0)),1,1,"")</f>
        <v>5</v>
      </c>
      <c r="BD323" s="48">
        <v>0</v>
      </c>
      <c r="BE323" s="49">
        <v>0</v>
      </c>
      <c r="BF323" s="48">
        <v>0</v>
      </c>
      <c r="BG323" s="49">
        <v>0</v>
      </c>
      <c r="BH323" s="48">
        <v>0</v>
      </c>
      <c r="BI323" s="49">
        <v>0</v>
      </c>
      <c r="BJ323" s="48">
        <v>28</v>
      </c>
      <c r="BK323" s="49">
        <v>100</v>
      </c>
      <c r="BL323" s="48">
        <v>28</v>
      </c>
    </row>
    <row r="324" spans="1:64" ht="15">
      <c r="A324" s="65" t="s">
        <v>319</v>
      </c>
      <c r="B324" s="83" t="s">
        <v>1255</v>
      </c>
      <c r="C324" s="66" t="s">
        <v>3439</v>
      </c>
      <c r="D324" s="67">
        <v>3</v>
      </c>
      <c r="E324" s="68" t="s">
        <v>132</v>
      </c>
      <c r="F324" s="69">
        <v>32</v>
      </c>
      <c r="G324" s="66"/>
      <c r="H324" s="70"/>
      <c r="I324" s="71"/>
      <c r="J324" s="71"/>
      <c r="K324" s="34" t="s">
        <v>65</v>
      </c>
      <c r="L324" s="78">
        <v>324</v>
      </c>
      <c r="M324" s="78"/>
      <c r="N324" s="73" t="s">
        <v>374</v>
      </c>
      <c r="O324" s="80" t="s">
        <v>461</v>
      </c>
      <c r="P324" s="82">
        <v>43496.6541087963</v>
      </c>
      <c r="Q324" s="80" t="s">
        <v>767</v>
      </c>
      <c r="R324" s="80"/>
      <c r="S324" s="80"/>
      <c r="T324" s="80" t="s">
        <v>948</v>
      </c>
      <c r="U324" s="83" t="s">
        <v>1255</v>
      </c>
      <c r="V324" s="83" t="s">
        <v>1255</v>
      </c>
      <c r="W324" s="82">
        <v>43496.6541087963</v>
      </c>
      <c r="X324" s="83" t="s">
        <v>1653</v>
      </c>
      <c r="Y324" s="80"/>
      <c r="Z324" s="80"/>
      <c r="AA324" s="86" t="s">
        <v>2009</v>
      </c>
      <c r="AB324" s="80"/>
      <c r="AC324" s="80" t="b">
        <v>0</v>
      </c>
      <c r="AD324" s="80">
        <v>5</v>
      </c>
      <c r="AE324" s="86" t="s">
        <v>2052</v>
      </c>
      <c r="AF324" s="80" t="b">
        <v>0</v>
      </c>
      <c r="AG324" s="80" t="s">
        <v>2064</v>
      </c>
      <c r="AH324" s="80"/>
      <c r="AI324" s="86" t="s">
        <v>2052</v>
      </c>
      <c r="AJ324" s="80" t="b">
        <v>0</v>
      </c>
      <c r="AK324" s="80">
        <v>0</v>
      </c>
      <c r="AL324" s="86" t="s">
        <v>2052</v>
      </c>
      <c r="AM324" s="80" t="s">
        <v>2071</v>
      </c>
      <c r="AN324" s="80" t="b">
        <v>0</v>
      </c>
      <c r="AO324" s="86" t="s">
        <v>2009</v>
      </c>
      <c r="AP324" s="80" t="s">
        <v>207</v>
      </c>
      <c r="AQ324" s="80">
        <v>0</v>
      </c>
      <c r="AR324" s="80">
        <v>0</v>
      </c>
      <c r="AS324" s="80"/>
      <c r="AT324" s="80"/>
      <c r="AU324" s="80"/>
      <c r="AV324" s="80"/>
      <c r="AW324" s="80"/>
      <c r="AX324" s="80"/>
      <c r="AY324" s="80"/>
      <c r="AZ324" s="80"/>
      <c r="BA324">
        <v>1</v>
      </c>
      <c r="BB324" s="79" t="str">
        <f>REPLACE(INDEX(GroupVertices[Group],MATCH(Edges[[#This Row],[Vertex 1]],GroupVertices[Vertex],0)),1,1,"")</f>
        <v>9</v>
      </c>
      <c r="BC324" s="79" t="str">
        <f>REPLACE(INDEX(GroupVertices[Group],MATCH(Edges[[#This Row],[Vertex 2]],GroupVertices[Vertex],0)),1,1,"")</f>
        <v>9</v>
      </c>
      <c r="BD324" s="48">
        <v>0</v>
      </c>
      <c r="BE324" s="49">
        <v>0</v>
      </c>
      <c r="BF324" s="48">
        <v>0</v>
      </c>
      <c r="BG324" s="49">
        <v>0</v>
      </c>
      <c r="BH324" s="48">
        <v>0</v>
      </c>
      <c r="BI324" s="49">
        <v>0</v>
      </c>
      <c r="BJ324" s="48">
        <v>30</v>
      </c>
      <c r="BK324" s="49">
        <v>100</v>
      </c>
      <c r="BL324" s="48">
        <v>30</v>
      </c>
    </row>
    <row r="325" spans="1:64" ht="15">
      <c r="A325" s="65" t="s">
        <v>312</v>
      </c>
      <c r="B325" s="83" t="s">
        <v>1008</v>
      </c>
      <c r="C325" s="66" t="s">
        <v>3439</v>
      </c>
      <c r="D325" s="67">
        <v>3</v>
      </c>
      <c r="E325" s="68" t="s">
        <v>132</v>
      </c>
      <c r="F325" s="69">
        <v>32</v>
      </c>
      <c r="G325" s="66"/>
      <c r="H325" s="70"/>
      <c r="I325" s="71"/>
      <c r="J325" s="71"/>
      <c r="K325" s="34" t="s">
        <v>65</v>
      </c>
      <c r="L325" s="78">
        <v>325</v>
      </c>
      <c r="M325" s="78"/>
      <c r="N325" s="73" t="s">
        <v>426</v>
      </c>
      <c r="O325" s="80" t="s">
        <v>461</v>
      </c>
      <c r="P325" s="82">
        <v>43501.79640046296</v>
      </c>
      <c r="Q325" s="80" t="s">
        <v>513</v>
      </c>
      <c r="R325" s="83" t="s">
        <v>807</v>
      </c>
      <c r="S325" s="80" t="s">
        <v>850</v>
      </c>
      <c r="T325" s="80" t="s">
        <v>921</v>
      </c>
      <c r="U325" s="83" t="s">
        <v>1008</v>
      </c>
      <c r="V325" s="83" t="s">
        <v>1008</v>
      </c>
      <c r="W325" s="82">
        <v>43501.79640046296</v>
      </c>
      <c r="X325" s="83" t="s">
        <v>1394</v>
      </c>
      <c r="Y325" s="80"/>
      <c r="Z325" s="80"/>
      <c r="AA325" s="86" t="s">
        <v>1744</v>
      </c>
      <c r="AB325" s="80"/>
      <c r="AC325" s="80" t="b">
        <v>0</v>
      </c>
      <c r="AD325" s="80">
        <v>3</v>
      </c>
      <c r="AE325" s="86" t="s">
        <v>2052</v>
      </c>
      <c r="AF325" s="80" t="b">
        <v>0</v>
      </c>
      <c r="AG325" s="80" t="s">
        <v>2064</v>
      </c>
      <c r="AH325" s="80"/>
      <c r="AI325" s="86" t="s">
        <v>2052</v>
      </c>
      <c r="AJ325" s="80" t="b">
        <v>0</v>
      </c>
      <c r="AK325" s="80">
        <v>0</v>
      </c>
      <c r="AL325" s="86" t="s">
        <v>2052</v>
      </c>
      <c r="AM325" s="80" t="s">
        <v>2071</v>
      </c>
      <c r="AN325" s="80" t="b">
        <v>0</v>
      </c>
      <c r="AO325" s="86" t="s">
        <v>1744</v>
      </c>
      <c r="AP325" s="80" t="s">
        <v>207</v>
      </c>
      <c r="AQ325" s="80">
        <v>0</v>
      </c>
      <c r="AR325" s="80">
        <v>0</v>
      </c>
      <c r="AS325" s="80"/>
      <c r="AT325" s="80"/>
      <c r="AU325" s="80"/>
      <c r="AV325" s="80"/>
      <c r="AW325" s="80"/>
      <c r="AX325" s="80"/>
      <c r="AY325" s="80"/>
      <c r="AZ325" s="80"/>
      <c r="BA325">
        <v>1</v>
      </c>
      <c r="BB325" s="79" t="str">
        <f>REPLACE(INDEX(GroupVertices[Group],MATCH(Edges[[#This Row],[Vertex 1]],GroupVertices[Vertex],0)),1,1,"")</f>
        <v>33</v>
      </c>
      <c r="BC325" s="79" t="str">
        <f>REPLACE(INDEX(GroupVertices[Group],MATCH(Edges[[#This Row],[Vertex 2]],GroupVertices[Vertex],0)),1,1,"")</f>
        <v>33</v>
      </c>
      <c r="BD325" s="48">
        <v>1</v>
      </c>
      <c r="BE325" s="49">
        <v>4.3478260869565215</v>
      </c>
      <c r="BF325" s="48">
        <v>0</v>
      </c>
      <c r="BG325" s="49">
        <v>0</v>
      </c>
      <c r="BH325" s="48">
        <v>0</v>
      </c>
      <c r="BI325" s="49">
        <v>0</v>
      </c>
      <c r="BJ325" s="48">
        <v>22</v>
      </c>
      <c r="BK325" s="49">
        <v>95.65217391304348</v>
      </c>
      <c r="BL325" s="48">
        <v>23</v>
      </c>
    </row>
    <row r="326" spans="1:64" ht="15">
      <c r="A326" s="65" t="s">
        <v>314</v>
      </c>
      <c r="B326" s="83" t="s">
        <v>1217</v>
      </c>
      <c r="C326" s="66" t="s">
        <v>3439</v>
      </c>
      <c r="D326" s="67">
        <v>3</v>
      </c>
      <c r="E326" s="68" t="s">
        <v>132</v>
      </c>
      <c r="F326" s="69">
        <v>32</v>
      </c>
      <c r="G326" s="66"/>
      <c r="H326" s="70"/>
      <c r="I326" s="71"/>
      <c r="J326" s="71"/>
      <c r="K326" s="34" t="s">
        <v>65</v>
      </c>
      <c r="L326" s="78">
        <v>326</v>
      </c>
      <c r="M326" s="78"/>
      <c r="N326" s="73" t="s">
        <v>304</v>
      </c>
      <c r="O326" s="80" t="s">
        <v>461</v>
      </c>
      <c r="P326" s="82">
        <v>43501.806284722225</v>
      </c>
      <c r="Q326" s="80" t="s">
        <v>729</v>
      </c>
      <c r="R326" s="80"/>
      <c r="S326" s="80"/>
      <c r="T326" s="80" t="s">
        <v>923</v>
      </c>
      <c r="U326" s="83" t="s">
        <v>1217</v>
      </c>
      <c r="V326" s="83" t="s">
        <v>1217</v>
      </c>
      <c r="W326" s="82">
        <v>43501.806284722225</v>
      </c>
      <c r="X326" s="83" t="s">
        <v>1615</v>
      </c>
      <c r="Y326" s="80"/>
      <c r="Z326" s="80"/>
      <c r="AA326" s="86" t="s">
        <v>1971</v>
      </c>
      <c r="AB326" s="80"/>
      <c r="AC326" s="80" t="b">
        <v>0</v>
      </c>
      <c r="AD326" s="80">
        <v>3</v>
      </c>
      <c r="AE326" s="86" t="s">
        <v>2052</v>
      </c>
      <c r="AF326" s="80" t="b">
        <v>0</v>
      </c>
      <c r="AG326" s="80" t="s">
        <v>2064</v>
      </c>
      <c r="AH326" s="80"/>
      <c r="AI326" s="86" t="s">
        <v>2052</v>
      </c>
      <c r="AJ326" s="80" t="b">
        <v>0</v>
      </c>
      <c r="AK326" s="80">
        <v>2</v>
      </c>
      <c r="AL326" s="86" t="s">
        <v>2052</v>
      </c>
      <c r="AM326" s="80" t="s">
        <v>2071</v>
      </c>
      <c r="AN326" s="80" t="b">
        <v>0</v>
      </c>
      <c r="AO326" s="86" t="s">
        <v>1971</v>
      </c>
      <c r="AP326" s="80" t="s">
        <v>207</v>
      </c>
      <c r="AQ326" s="80">
        <v>0</v>
      </c>
      <c r="AR326" s="80">
        <v>0</v>
      </c>
      <c r="AS326" s="80"/>
      <c r="AT326" s="80"/>
      <c r="AU326" s="80"/>
      <c r="AV326" s="80"/>
      <c r="AW326" s="80"/>
      <c r="AX326" s="80"/>
      <c r="AY326" s="80"/>
      <c r="AZ326" s="80"/>
      <c r="BA326">
        <v>1</v>
      </c>
      <c r="BB326" s="79" t="str">
        <f>REPLACE(INDEX(GroupVertices[Group],MATCH(Edges[[#This Row],[Vertex 1]],GroupVertices[Vertex],0)),1,1,"")</f>
        <v>4</v>
      </c>
      <c r="BC326" s="79" t="str">
        <f>REPLACE(INDEX(GroupVertices[Group],MATCH(Edges[[#This Row],[Vertex 2]],GroupVertices[Vertex],0)),1,1,"")</f>
        <v>4</v>
      </c>
      <c r="BD326" s="48">
        <v>0</v>
      </c>
      <c r="BE326" s="49">
        <v>0</v>
      </c>
      <c r="BF326" s="48">
        <v>0</v>
      </c>
      <c r="BG326" s="49">
        <v>0</v>
      </c>
      <c r="BH326" s="48">
        <v>0</v>
      </c>
      <c r="BI326" s="49">
        <v>0</v>
      </c>
      <c r="BJ326" s="48">
        <v>28</v>
      </c>
      <c r="BK326" s="49">
        <v>100</v>
      </c>
      <c r="BL326" s="48">
        <v>28</v>
      </c>
    </row>
    <row r="327" spans="1:64" ht="15">
      <c r="A327" s="65" t="s">
        <v>330</v>
      </c>
      <c r="B327" s="83" t="s">
        <v>1036</v>
      </c>
      <c r="C327" s="66" t="s">
        <v>3439</v>
      </c>
      <c r="D327" s="67">
        <v>3</v>
      </c>
      <c r="E327" s="68" t="s">
        <v>132</v>
      </c>
      <c r="F327" s="69">
        <v>32</v>
      </c>
      <c r="G327" s="66"/>
      <c r="H327" s="70"/>
      <c r="I327" s="71"/>
      <c r="J327" s="71"/>
      <c r="K327" s="34" t="s">
        <v>65</v>
      </c>
      <c r="L327" s="78">
        <v>327</v>
      </c>
      <c r="M327" s="78"/>
      <c r="N327" s="73" t="s">
        <v>405</v>
      </c>
      <c r="O327" s="80" t="s">
        <v>461</v>
      </c>
      <c r="P327" s="82">
        <v>43501.8119212963</v>
      </c>
      <c r="Q327" s="80" t="s">
        <v>543</v>
      </c>
      <c r="R327" s="80"/>
      <c r="S327" s="80"/>
      <c r="T327" s="80" t="s">
        <v>915</v>
      </c>
      <c r="U327" s="83" t="s">
        <v>1036</v>
      </c>
      <c r="V327" s="83" t="s">
        <v>1036</v>
      </c>
      <c r="W327" s="82">
        <v>43501.8119212963</v>
      </c>
      <c r="X327" s="83" t="s">
        <v>1424</v>
      </c>
      <c r="Y327" s="80"/>
      <c r="Z327" s="80"/>
      <c r="AA327" s="86" t="s">
        <v>1776</v>
      </c>
      <c r="AB327" s="80"/>
      <c r="AC327" s="80" t="b">
        <v>0</v>
      </c>
      <c r="AD327" s="80">
        <v>5</v>
      </c>
      <c r="AE327" s="86" t="s">
        <v>2052</v>
      </c>
      <c r="AF327" s="80" t="b">
        <v>0</v>
      </c>
      <c r="AG327" s="80" t="s">
        <v>2064</v>
      </c>
      <c r="AH327" s="80"/>
      <c r="AI327" s="86" t="s">
        <v>2052</v>
      </c>
      <c r="AJ327" s="80" t="b">
        <v>0</v>
      </c>
      <c r="AK327" s="80">
        <v>3</v>
      </c>
      <c r="AL327" s="86" t="s">
        <v>2052</v>
      </c>
      <c r="AM327" s="80" t="s">
        <v>2071</v>
      </c>
      <c r="AN327" s="80" t="b">
        <v>0</v>
      </c>
      <c r="AO327" s="86" t="s">
        <v>1776</v>
      </c>
      <c r="AP327" s="80" t="s">
        <v>207</v>
      </c>
      <c r="AQ327" s="80">
        <v>0</v>
      </c>
      <c r="AR327" s="80">
        <v>0</v>
      </c>
      <c r="AS327" s="80"/>
      <c r="AT327" s="80"/>
      <c r="AU327" s="80"/>
      <c r="AV327" s="80"/>
      <c r="AW327" s="80"/>
      <c r="AX327" s="80"/>
      <c r="AY327" s="80"/>
      <c r="AZ327" s="80"/>
      <c r="BA327">
        <v>1</v>
      </c>
      <c r="BB327" s="79" t="str">
        <f>REPLACE(INDEX(GroupVertices[Group],MATCH(Edges[[#This Row],[Vertex 1]],GroupVertices[Vertex],0)),1,1,"")</f>
        <v>2</v>
      </c>
      <c r="BC327" s="79" t="str">
        <f>REPLACE(INDEX(GroupVertices[Group],MATCH(Edges[[#This Row],[Vertex 2]],GroupVertices[Vertex],0)),1,1,"")</f>
        <v>2</v>
      </c>
      <c r="BD327" s="48">
        <v>0</v>
      </c>
      <c r="BE327" s="49">
        <v>0</v>
      </c>
      <c r="BF327" s="48">
        <v>0</v>
      </c>
      <c r="BG327" s="49">
        <v>0</v>
      </c>
      <c r="BH327" s="48">
        <v>0</v>
      </c>
      <c r="BI327" s="49">
        <v>0</v>
      </c>
      <c r="BJ327" s="48">
        <v>38</v>
      </c>
      <c r="BK327" s="49">
        <v>100</v>
      </c>
      <c r="BL327" s="48">
        <v>38</v>
      </c>
    </row>
    <row r="328" spans="1:64" ht="15">
      <c r="A328" s="65" t="s">
        <v>319</v>
      </c>
      <c r="B328" s="83" t="s">
        <v>1256</v>
      </c>
      <c r="C328" s="66" t="s">
        <v>3439</v>
      </c>
      <c r="D328" s="67">
        <v>3</v>
      </c>
      <c r="E328" s="68" t="s">
        <v>132</v>
      </c>
      <c r="F328" s="69">
        <v>32</v>
      </c>
      <c r="G328" s="66"/>
      <c r="H328" s="70"/>
      <c r="I328" s="71"/>
      <c r="J328" s="71"/>
      <c r="K328" s="34" t="s">
        <v>65</v>
      </c>
      <c r="L328" s="78">
        <v>328</v>
      </c>
      <c r="M328" s="78"/>
      <c r="N328" s="73" t="s">
        <v>374</v>
      </c>
      <c r="O328" s="80" t="s">
        <v>461</v>
      </c>
      <c r="P328" s="82">
        <v>43496.77967592593</v>
      </c>
      <c r="Q328" s="80" t="s">
        <v>768</v>
      </c>
      <c r="R328" s="80"/>
      <c r="S328" s="80"/>
      <c r="T328" s="80" t="s">
        <v>923</v>
      </c>
      <c r="U328" s="83" t="s">
        <v>1256</v>
      </c>
      <c r="V328" s="83" t="s">
        <v>1256</v>
      </c>
      <c r="W328" s="82">
        <v>43496.77967592593</v>
      </c>
      <c r="X328" s="83" t="s">
        <v>1654</v>
      </c>
      <c r="Y328" s="80"/>
      <c r="Z328" s="80"/>
      <c r="AA328" s="86" t="s">
        <v>2010</v>
      </c>
      <c r="AB328" s="80"/>
      <c r="AC328" s="80" t="b">
        <v>0</v>
      </c>
      <c r="AD328" s="80">
        <v>4</v>
      </c>
      <c r="AE328" s="86" t="s">
        <v>2052</v>
      </c>
      <c r="AF328" s="80" t="b">
        <v>0</v>
      </c>
      <c r="AG328" s="80" t="s">
        <v>2064</v>
      </c>
      <c r="AH328" s="80"/>
      <c r="AI328" s="86" t="s">
        <v>2052</v>
      </c>
      <c r="AJ328" s="80" t="b">
        <v>0</v>
      </c>
      <c r="AK328" s="80">
        <v>2</v>
      </c>
      <c r="AL328" s="86" t="s">
        <v>2052</v>
      </c>
      <c r="AM328" s="80" t="s">
        <v>2071</v>
      </c>
      <c r="AN328" s="80" t="b">
        <v>0</v>
      </c>
      <c r="AO328" s="86" t="s">
        <v>2010</v>
      </c>
      <c r="AP328" s="80" t="s">
        <v>207</v>
      </c>
      <c r="AQ328" s="80">
        <v>0</v>
      </c>
      <c r="AR328" s="80">
        <v>0</v>
      </c>
      <c r="AS328" s="80"/>
      <c r="AT328" s="80"/>
      <c r="AU328" s="80"/>
      <c r="AV328" s="80"/>
      <c r="AW328" s="80"/>
      <c r="AX328" s="80"/>
      <c r="AY328" s="80"/>
      <c r="AZ328" s="80"/>
      <c r="BA328">
        <v>1</v>
      </c>
      <c r="BB328" s="79" t="str">
        <f>REPLACE(INDEX(GroupVertices[Group],MATCH(Edges[[#This Row],[Vertex 1]],GroupVertices[Vertex],0)),1,1,"")</f>
        <v>9</v>
      </c>
      <c r="BC328" s="79" t="str">
        <f>REPLACE(INDEX(GroupVertices[Group],MATCH(Edges[[#This Row],[Vertex 2]],GroupVertices[Vertex],0)),1,1,"")</f>
        <v>9</v>
      </c>
      <c r="BD328" s="48">
        <v>0</v>
      </c>
      <c r="BE328" s="49">
        <v>0</v>
      </c>
      <c r="BF328" s="48">
        <v>0</v>
      </c>
      <c r="BG328" s="49">
        <v>0</v>
      </c>
      <c r="BH328" s="48">
        <v>0</v>
      </c>
      <c r="BI328" s="49">
        <v>0</v>
      </c>
      <c r="BJ328" s="48">
        <v>28</v>
      </c>
      <c r="BK328" s="49">
        <v>100</v>
      </c>
      <c r="BL328" s="48">
        <v>28</v>
      </c>
    </row>
    <row r="329" spans="1:64" ht="15">
      <c r="A329" s="65" t="s">
        <v>319</v>
      </c>
      <c r="B329" s="83" t="s">
        <v>1259</v>
      </c>
      <c r="C329" s="66" t="s">
        <v>3439</v>
      </c>
      <c r="D329" s="67">
        <v>3</v>
      </c>
      <c r="E329" s="68" t="s">
        <v>132</v>
      </c>
      <c r="F329" s="69">
        <v>32</v>
      </c>
      <c r="G329" s="66"/>
      <c r="H329" s="70"/>
      <c r="I329" s="71"/>
      <c r="J329" s="71"/>
      <c r="K329" s="34" t="s">
        <v>65</v>
      </c>
      <c r="L329" s="78">
        <v>329</v>
      </c>
      <c r="M329" s="78"/>
      <c r="N329" s="73" t="s">
        <v>374</v>
      </c>
      <c r="O329" s="80" t="s">
        <v>461</v>
      </c>
      <c r="P329" s="82">
        <v>43501.84601851852</v>
      </c>
      <c r="Q329" s="80" t="s">
        <v>771</v>
      </c>
      <c r="R329" s="80"/>
      <c r="S329" s="80"/>
      <c r="T329" s="80" t="s">
        <v>948</v>
      </c>
      <c r="U329" s="83" t="s">
        <v>1259</v>
      </c>
      <c r="V329" s="83" t="s">
        <v>1259</v>
      </c>
      <c r="W329" s="82">
        <v>43501.84601851852</v>
      </c>
      <c r="X329" s="83" t="s">
        <v>1657</v>
      </c>
      <c r="Y329" s="80"/>
      <c r="Z329" s="80"/>
      <c r="AA329" s="86" t="s">
        <v>2013</v>
      </c>
      <c r="AB329" s="80"/>
      <c r="AC329" s="80" t="b">
        <v>0</v>
      </c>
      <c r="AD329" s="80">
        <v>3</v>
      </c>
      <c r="AE329" s="86" t="s">
        <v>2052</v>
      </c>
      <c r="AF329" s="80" t="b">
        <v>0</v>
      </c>
      <c r="AG329" s="80" t="s">
        <v>2064</v>
      </c>
      <c r="AH329" s="80"/>
      <c r="AI329" s="86" t="s">
        <v>2052</v>
      </c>
      <c r="AJ329" s="80" t="b">
        <v>0</v>
      </c>
      <c r="AK329" s="80">
        <v>0</v>
      </c>
      <c r="AL329" s="86" t="s">
        <v>2052</v>
      </c>
      <c r="AM329" s="80" t="s">
        <v>2071</v>
      </c>
      <c r="AN329" s="80" t="b">
        <v>0</v>
      </c>
      <c r="AO329" s="86" t="s">
        <v>2013</v>
      </c>
      <c r="AP329" s="80" t="s">
        <v>207</v>
      </c>
      <c r="AQ329" s="80">
        <v>0</v>
      </c>
      <c r="AR329" s="80">
        <v>0</v>
      </c>
      <c r="AS329" s="80"/>
      <c r="AT329" s="80"/>
      <c r="AU329" s="80"/>
      <c r="AV329" s="80"/>
      <c r="AW329" s="80"/>
      <c r="AX329" s="80"/>
      <c r="AY329" s="80"/>
      <c r="AZ329" s="80"/>
      <c r="BA329">
        <v>1</v>
      </c>
      <c r="BB329" s="79" t="str">
        <f>REPLACE(INDEX(GroupVertices[Group],MATCH(Edges[[#This Row],[Vertex 1]],GroupVertices[Vertex],0)),1,1,"")</f>
        <v>9</v>
      </c>
      <c r="BC329" s="79" t="str">
        <f>REPLACE(INDEX(GroupVertices[Group],MATCH(Edges[[#This Row],[Vertex 2]],GroupVertices[Vertex],0)),1,1,"")</f>
        <v>9</v>
      </c>
      <c r="BD329" s="48">
        <v>0</v>
      </c>
      <c r="BE329" s="49">
        <v>0</v>
      </c>
      <c r="BF329" s="48">
        <v>0</v>
      </c>
      <c r="BG329" s="49">
        <v>0</v>
      </c>
      <c r="BH329" s="48">
        <v>0</v>
      </c>
      <c r="BI329" s="49">
        <v>0</v>
      </c>
      <c r="BJ329" s="48">
        <v>30</v>
      </c>
      <c r="BK329" s="49">
        <v>100</v>
      </c>
      <c r="BL329" s="48">
        <v>30</v>
      </c>
    </row>
    <row r="330" spans="1:64" ht="15">
      <c r="A330" s="65" t="s">
        <v>317</v>
      </c>
      <c r="B330" s="83" t="s">
        <v>1019</v>
      </c>
      <c r="C330" s="66" t="s">
        <v>3439</v>
      </c>
      <c r="D330" s="67">
        <v>3</v>
      </c>
      <c r="E330" s="68" t="s">
        <v>132</v>
      </c>
      <c r="F330" s="69">
        <v>32</v>
      </c>
      <c r="G330" s="66"/>
      <c r="H330" s="70"/>
      <c r="I330" s="71"/>
      <c r="J330" s="71"/>
      <c r="K330" s="34" t="s">
        <v>65</v>
      </c>
      <c r="L330" s="78">
        <v>330</v>
      </c>
      <c r="M330" s="78"/>
      <c r="N330" s="73" t="s">
        <v>434</v>
      </c>
      <c r="O330" s="80" t="s">
        <v>461</v>
      </c>
      <c r="P330" s="82">
        <v>43501.84515046296</v>
      </c>
      <c r="Q330" s="80" t="s">
        <v>524</v>
      </c>
      <c r="R330" s="83" t="s">
        <v>840</v>
      </c>
      <c r="S330" s="80" t="s">
        <v>866</v>
      </c>
      <c r="T330" s="80"/>
      <c r="U330" s="83" t="s">
        <v>1019</v>
      </c>
      <c r="V330" s="83" t="s">
        <v>1019</v>
      </c>
      <c r="W330" s="82">
        <v>43501.84515046296</v>
      </c>
      <c r="X330" s="83" t="s">
        <v>1405</v>
      </c>
      <c r="Y330" s="80"/>
      <c r="Z330" s="80"/>
      <c r="AA330" s="86" t="s">
        <v>1755</v>
      </c>
      <c r="AB330" s="80"/>
      <c r="AC330" s="80" t="b">
        <v>0</v>
      </c>
      <c r="AD330" s="80">
        <v>17</v>
      </c>
      <c r="AE330" s="86" t="s">
        <v>2052</v>
      </c>
      <c r="AF330" s="80" t="b">
        <v>0</v>
      </c>
      <c r="AG330" s="80" t="s">
        <v>2064</v>
      </c>
      <c r="AH330" s="80"/>
      <c r="AI330" s="86" t="s">
        <v>2052</v>
      </c>
      <c r="AJ330" s="80" t="b">
        <v>0</v>
      </c>
      <c r="AK330" s="80">
        <v>7</v>
      </c>
      <c r="AL330" s="86" t="s">
        <v>2052</v>
      </c>
      <c r="AM330" s="80" t="s">
        <v>2071</v>
      </c>
      <c r="AN330" s="80" t="b">
        <v>0</v>
      </c>
      <c r="AO330" s="86" t="s">
        <v>1755</v>
      </c>
      <c r="AP330" s="80" t="s">
        <v>207</v>
      </c>
      <c r="AQ330" s="80">
        <v>0</v>
      </c>
      <c r="AR330" s="80">
        <v>0</v>
      </c>
      <c r="AS330" s="80"/>
      <c r="AT330" s="80"/>
      <c r="AU330" s="80"/>
      <c r="AV330" s="80"/>
      <c r="AW330" s="80"/>
      <c r="AX330" s="80"/>
      <c r="AY330" s="80"/>
      <c r="AZ330" s="80"/>
      <c r="BA330">
        <v>1</v>
      </c>
      <c r="BB330" s="79" t="str">
        <f>REPLACE(INDEX(GroupVertices[Group],MATCH(Edges[[#This Row],[Vertex 1]],GroupVertices[Vertex],0)),1,1,"")</f>
        <v>32</v>
      </c>
      <c r="BC330" s="79" t="str">
        <f>REPLACE(INDEX(GroupVertices[Group],MATCH(Edges[[#This Row],[Vertex 2]],GroupVertices[Vertex],0)),1,1,"")</f>
        <v>32</v>
      </c>
      <c r="BD330" s="48">
        <v>3</v>
      </c>
      <c r="BE330" s="49">
        <v>10.344827586206897</v>
      </c>
      <c r="BF330" s="48">
        <v>1</v>
      </c>
      <c r="BG330" s="49">
        <v>3.4482758620689653</v>
      </c>
      <c r="BH330" s="48">
        <v>0</v>
      </c>
      <c r="BI330" s="49">
        <v>0</v>
      </c>
      <c r="BJ330" s="48">
        <v>25</v>
      </c>
      <c r="BK330" s="49">
        <v>86.20689655172414</v>
      </c>
      <c r="BL330" s="48">
        <v>29</v>
      </c>
    </row>
    <row r="331" spans="1:64" ht="15">
      <c r="A331" s="65" t="s">
        <v>330</v>
      </c>
      <c r="B331" s="83" t="s">
        <v>1189</v>
      </c>
      <c r="C331" s="66" t="s">
        <v>3439</v>
      </c>
      <c r="D331" s="67">
        <v>3</v>
      </c>
      <c r="E331" s="68" t="s">
        <v>132</v>
      </c>
      <c r="F331" s="69">
        <v>32</v>
      </c>
      <c r="G331" s="66"/>
      <c r="H331" s="70"/>
      <c r="I331" s="71"/>
      <c r="J331" s="71"/>
      <c r="K331" s="34" t="s">
        <v>65</v>
      </c>
      <c r="L331" s="78">
        <v>331</v>
      </c>
      <c r="M331" s="78"/>
      <c r="N331" s="73" t="s">
        <v>374</v>
      </c>
      <c r="O331" s="80" t="s">
        <v>461</v>
      </c>
      <c r="P331" s="82">
        <v>43501.849803240744</v>
      </c>
      <c r="Q331" s="80" t="s">
        <v>701</v>
      </c>
      <c r="R331" s="80"/>
      <c r="S331" s="80"/>
      <c r="T331" s="80" t="s">
        <v>923</v>
      </c>
      <c r="U331" s="83" t="s">
        <v>1189</v>
      </c>
      <c r="V331" s="83" t="s">
        <v>1189</v>
      </c>
      <c r="W331" s="82">
        <v>43501.849803240744</v>
      </c>
      <c r="X331" s="83" t="s">
        <v>1587</v>
      </c>
      <c r="Y331" s="80"/>
      <c r="Z331" s="80"/>
      <c r="AA331" s="86" t="s">
        <v>1943</v>
      </c>
      <c r="AB331" s="80"/>
      <c r="AC331" s="80" t="b">
        <v>0</v>
      </c>
      <c r="AD331" s="80">
        <v>5</v>
      </c>
      <c r="AE331" s="86" t="s">
        <v>2052</v>
      </c>
      <c r="AF331" s="80" t="b">
        <v>0</v>
      </c>
      <c r="AG331" s="80" t="s">
        <v>2064</v>
      </c>
      <c r="AH331" s="80"/>
      <c r="AI331" s="86" t="s">
        <v>2052</v>
      </c>
      <c r="AJ331" s="80" t="b">
        <v>0</v>
      </c>
      <c r="AK331" s="80">
        <v>3</v>
      </c>
      <c r="AL331" s="86" t="s">
        <v>2052</v>
      </c>
      <c r="AM331" s="80" t="s">
        <v>2071</v>
      </c>
      <c r="AN331" s="80" t="b">
        <v>0</v>
      </c>
      <c r="AO331" s="86" t="s">
        <v>1943</v>
      </c>
      <c r="AP331" s="80" t="s">
        <v>207</v>
      </c>
      <c r="AQ331" s="80">
        <v>0</v>
      </c>
      <c r="AR331" s="80">
        <v>0</v>
      </c>
      <c r="AS331" s="80"/>
      <c r="AT331" s="80"/>
      <c r="AU331" s="80"/>
      <c r="AV331" s="80"/>
      <c r="AW331" s="80"/>
      <c r="AX331" s="80"/>
      <c r="AY331" s="80"/>
      <c r="AZ331" s="80"/>
      <c r="BA331">
        <v>1</v>
      </c>
      <c r="BB331" s="79" t="str">
        <f>REPLACE(INDEX(GroupVertices[Group],MATCH(Edges[[#This Row],[Vertex 1]],GroupVertices[Vertex],0)),1,1,"")</f>
        <v>2</v>
      </c>
      <c r="BC331" s="79" t="str">
        <f>REPLACE(INDEX(GroupVertices[Group],MATCH(Edges[[#This Row],[Vertex 2]],GroupVertices[Vertex],0)),1,1,"")</f>
        <v>2</v>
      </c>
      <c r="BD331" s="48">
        <v>0</v>
      </c>
      <c r="BE331" s="49">
        <v>0</v>
      </c>
      <c r="BF331" s="48">
        <v>0</v>
      </c>
      <c r="BG331" s="49">
        <v>0</v>
      </c>
      <c r="BH331" s="48">
        <v>0</v>
      </c>
      <c r="BI331" s="49">
        <v>0</v>
      </c>
      <c r="BJ331" s="48">
        <v>28</v>
      </c>
      <c r="BK331" s="49">
        <v>100</v>
      </c>
      <c r="BL331" s="48">
        <v>28</v>
      </c>
    </row>
    <row r="332" spans="1:64" ht="15">
      <c r="A332" s="65" t="s">
        <v>332</v>
      </c>
      <c r="B332" s="83" t="s">
        <v>1099</v>
      </c>
      <c r="C332" s="66" t="s">
        <v>3439</v>
      </c>
      <c r="D332" s="67">
        <v>3</v>
      </c>
      <c r="E332" s="68" t="s">
        <v>132</v>
      </c>
      <c r="F332" s="69">
        <v>32</v>
      </c>
      <c r="G332" s="66"/>
      <c r="H332" s="70"/>
      <c r="I332" s="71"/>
      <c r="J332" s="71"/>
      <c r="K332" s="34" t="s">
        <v>65</v>
      </c>
      <c r="L332" s="78">
        <v>332</v>
      </c>
      <c r="M332" s="78"/>
      <c r="N332" s="73" t="s">
        <v>273</v>
      </c>
      <c r="O332" s="80" t="s">
        <v>461</v>
      </c>
      <c r="P332" s="82">
        <v>43501.940092592595</v>
      </c>
      <c r="Q332" s="80" t="s">
        <v>609</v>
      </c>
      <c r="R332" s="80"/>
      <c r="S332" s="80"/>
      <c r="T332" s="80" t="s">
        <v>880</v>
      </c>
      <c r="U332" s="83" t="s">
        <v>1099</v>
      </c>
      <c r="V332" s="83" t="s">
        <v>1099</v>
      </c>
      <c r="W332" s="82">
        <v>43501.940092592595</v>
      </c>
      <c r="X332" s="83" t="s">
        <v>1495</v>
      </c>
      <c r="Y332" s="80"/>
      <c r="Z332" s="80"/>
      <c r="AA332" s="86" t="s">
        <v>1851</v>
      </c>
      <c r="AB332" s="80"/>
      <c r="AC332" s="80" t="b">
        <v>0</v>
      </c>
      <c r="AD332" s="80">
        <v>5</v>
      </c>
      <c r="AE332" s="86" t="s">
        <v>2052</v>
      </c>
      <c r="AF332" s="80" t="b">
        <v>0</v>
      </c>
      <c r="AG332" s="80" t="s">
        <v>2064</v>
      </c>
      <c r="AH332" s="80"/>
      <c r="AI332" s="86" t="s">
        <v>2052</v>
      </c>
      <c r="AJ332" s="80" t="b">
        <v>0</v>
      </c>
      <c r="AK332" s="80">
        <v>2</v>
      </c>
      <c r="AL332" s="86" t="s">
        <v>2052</v>
      </c>
      <c r="AM332" s="80" t="s">
        <v>2071</v>
      </c>
      <c r="AN332" s="80" t="b">
        <v>0</v>
      </c>
      <c r="AO332" s="86" t="s">
        <v>1851</v>
      </c>
      <c r="AP332" s="80" t="s">
        <v>207</v>
      </c>
      <c r="AQ332" s="80">
        <v>0</v>
      </c>
      <c r="AR332" s="80">
        <v>0</v>
      </c>
      <c r="AS332" s="80"/>
      <c r="AT332" s="80"/>
      <c r="AU332" s="80"/>
      <c r="AV332" s="80"/>
      <c r="AW332" s="80"/>
      <c r="AX332" s="80"/>
      <c r="AY332" s="80"/>
      <c r="AZ332" s="80"/>
      <c r="BA332">
        <v>1</v>
      </c>
      <c r="BB332" s="79" t="str">
        <f>REPLACE(INDEX(GroupVertices[Group],MATCH(Edges[[#This Row],[Vertex 1]],GroupVertices[Vertex],0)),1,1,"")</f>
        <v>1</v>
      </c>
      <c r="BC332" s="79" t="str">
        <f>REPLACE(INDEX(GroupVertices[Group],MATCH(Edges[[#This Row],[Vertex 2]],GroupVertices[Vertex],0)),1,1,"")</f>
        <v>1</v>
      </c>
      <c r="BD332" s="48">
        <v>0</v>
      </c>
      <c r="BE332" s="49">
        <v>0</v>
      </c>
      <c r="BF332" s="48">
        <v>0</v>
      </c>
      <c r="BG332" s="49">
        <v>0</v>
      </c>
      <c r="BH332" s="48">
        <v>0</v>
      </c>
      <c r="BI332" s="49">
        <v>0</v>
      </c>
      <c r="BJ332" s="48">
        <v>29</v>
      </c>
      <c r="BK332" s="49">
        <v>100</v>
      </c>
      <c r="BL332" s="48">
        <v>29</v>
      </c>
    </row>
    <row r="333" spans="1:64" ht="15">
      <c r="A333" s="65" t="s">
        <v>344</v>
      </c>
      <c r="B333" s="83" t="s">
        <v>1071</v>
      </c>
      <c r="C333" s="66" t="s">
        <v>3439</v>
      </c>
      <c r="D333" s="67">
        <v>3</v>
      </c>
      <c r="E333" s="68" t="s">
        <v>132</v>
      </c>
      <c r="F333" s="69">
        <v>32</v>
      </c>
      <c r="G333" s="66"/>
      <c r="H333" s="70"/>
      <c r="I333" s="71"/>
      <c r="J333" s="71"/>
      <c r="K333" s="34" t="s">
        <v>65</v>
      </c>
      <c r="L333" s="78">
        <v>333</v>
      </c>
      <c r="M333" s="78"/>
      <c r="N333" s="73" t="s">
        <v>456</v>
      </c>
      <c r="O333" s="80" t="s">
        <v>461</v>
      </c>
      <c r="P333" s="82">
        <v>43501.965833333335</v>
      </c>
      <c r="Q333" s="80" t="s">
        <v>581</v>
      </c>
      <c r="R333" s="83" t="s">
        <v>827</v>
      </c>
      <c r="S333" s="80" t="s">
        <v>850</v>
      </c>
      <c r="T333" s="80" t="s">
        <v>945</v>
      </c>
      <c r="U333" s="83" t="s">
        <v>1071</v>
      </c>
      <c r="V333" s="83" t="s">
        <v>1071</v>
      </c>
      <c r="W333" s="82">
        <v>43501.965833333335</v>
      </c>
      <c r="X333" s="83" t="s">
        <v>1467</v>
      </c>
      <c r="Y333" s="80"/>
      <c r="Z333" s="80"/>
      <c r="AA333" s="86" t="s">
        <v>1822</v>
      </c>
      <c r="AB333" s="80"/>
      <c r="AC333" s="80" t="b">
        <v>0</v>
      </c>
      <c r="AD333" s="80">
        <v>1</v>
      </c>
      <c r="AE333" s="86" t="s">
        <v>2052</v>
      </c>
      <c r="AF333" s="80" t="b">
        <v>0</v>
      </c>
      <c r="AG333" s="80" t="s">
        <v>2064</v>
      </c>
      <c r="AH333" s="80"/>
      <c r="AI333" s="86" t="s">
        <v>2052</v>
      </c>
      <c r="AJ333" s="80" t="b">
        <v>0</v>
      </c>
      <c r="AK333" s="80">
        <v>2</v>
      </c>
      <c r="AL333" s="86" t="s">
        <v>2052</v>
      </c>
      <c r="AM333" s="80" t="s">
        <v>2071</v>
      </c>
      <c r="AN333" s="80" t="b">
        <v>0</v>
      </c>
      <c r="AO333" s="86" t="s">
        <v>1822</v>
      </c>
      <c r="AP333" s="80" t="s">
        <v>207</v>
      </c>
      <c r="AQ333" s="80">
        <v>0</v>
      </c>
      <c r="AR333" s="80">
        <v>0</v>
      </c>
      <c r="AS333" s="80"/>
      <c r="AT333" s="80"/>
      <c r="AU333" s="80"/>
      <c r="AV333" s="80"/>
      <c r="AW333" s="80"/>
      <c r="AX333" s="80"/>
      <c r="AY333" s="80"/>
      <c r="AZ333" s="80"/>
      <c r="BA333">
        <v>1</v>
      </c>
      <c r="BB333" s="79" t="str">
        <f>REPLACE(INDEX(GroupVertices[Group],MATCH(Edges[[#This Row],[Vertex 1]],GroupVertices[Vertex],0)),1,1,"")</f>
        <v>7</v>
      </c>
      <c r="BC333" s="79" t="str">
        <f>REPLACE(INDEX(GroupVertices[Group],MATCH(Edges[[#This Row],[Vertex 2]],GroupVertices[Vertex],0)),1,1,"")</f>
        <v>7</v>
      </c>
      <c r="BD333" s="48">
        <v>2</v>
      </c>
      <c r="BE333" s="49">
        <v>8</v>
      </c>
      <c r="BF333" s="48">
        <v>0</v>
      </c>
      <c r="BG333" s="49">
        <v>0</v>
      </c>
      <c r="BH333" s="48">
        <v>0</v>
      </c>
      <c r="BI333" s="49">
        <v>0</v>
      </c>
      <c r="BJ333" s="48">
        <v>23</v>
      </c>
      <c r="BK333" s="49">
        <v>92</v>
      </c>
      <c r="BL333" s="48">
        <v>25</v>
      </c>
    </row>
    <row r="334" spans="1:64" ht="15">
      <c r="A334" s="65" t="s">
        <v>330</v>
      </c>
      <c r="B334" s="83" t="s">
        <v>1028</v>
      </c>
      <c r="C334" s="66" t="s">
        <v>3439</v>
      </c>
      <c r="D334" s="67">
        <v>3</v>
      </c>
      <c r="E334" s="68" t="s">
        <v>132</v>
      </c>
      <c r="F334" s="69">
        <v>32</v>
      </c>
      <c r="G334" s="66"/>
      <c r="H334" s="70"/>
      <c r="I334" s="71"/>
      <c r="J334" s="71"/>
      <c r="K334" s="34" t="s">
        <v>65</v>
      </c>
      <c r="L334" s="78">
        <v>334</v>
      </c>
      <c r="M334" s="78"/>
      <c r="N334" s="73" t="s">
        <v>448</v>
      </c>
      <c r="O334" s="80" t="s">
        <v>461</v>
      </c>
      <c r="P334" s="82">
        <v>43496.91875</v>
      </c>
      <c r="Q334" s="80" t="s">
        <v>535</v>
      </c>
      <c r="R334" s="80"/>
      <c r="S334" s="80"/>
      <c r="T334" s="80" t="s">
        <v>908</v>
      </c>
      <c r="U334" s="83" t="s">
        <v>1028</v>
      </c>
      <c r="V334" s="83" t="s">
        <v>1028</v>
      </c>
      <c r="W334" s="82">
        <v>43496.91875</v>
      </c>
      <c r="X334" s="83" t="s">
        <v>1416</v>
      </c>
      <c r="Y334" s="80"/>
      <c r="Z334" s="80"/>
      <c r="AA334" s="86" t="s">
        <v>1768</v>
      </c>
      <c r="AB334" s="80"/>
      <c r="AC334" s="80" t="b">
        <v>0</v>
      </c>
      <c r="AD334" s="80">
        <v>5</v>
      </c>
      <c r="AE334" s="86" t="s">
        <v>2052</v>
      </c>
      <c r="AF334" s="80" t="b">
        <v>0</v>
      </c>
      <c r="AG334" s="80" t="s">
        <v>2064</v>
      </c>
      <c r="AH334" s="80"/>
      <c r="AI334" s="86" t="s">
        <v>2052</v>
      </c>
      <c r="AJ334" s="80" t="b">
        <v>0</v>
      </c>
      <c r="AK334" s="80">
        <v>0</v>
      </c>
      <c r="AL334" s="86" t="s">
        <v>2052</v>
      </c>
      <c r="AM334" s="80" t="s">
        <v>2071</v>
      </c>
      <c r="AN334" s="80" t="b">
        <v>0</v>
      </c>
      <c r="AO334" s="86" t="s">
        <v>1768</v>
      </c>
      <c r="AP334" s="80" t="s">
        <v>207</v>
      </c>
      <c r="AQ334" s="80">
        <v>0</v>
      </c>
      <c r="AR334" s="80">
        <v>0</v>
      </c>
      <c r="AS334" s="80"/>
      <c r="AT334" s="80"/>
      <c r="AU334" s="80"/>
      <c r="AV334" s="80"/>
      <c r="AW334" s="80"/>
      <c r="AX334" s="80"/>
      <c r="AY334" s="80"/>
      <c r="AZ334" s="80"/>
      <c r="BA334">
        <v>1</v>
      </c>
      <c r="BB334" s="79" t="str">
        <f>REPLACE(INDEX(GroupVertices[Group],MATCH(Edges[[#This Row],[Vertex 1]],GroupVertices[Vertex],0)),1,1,"")</f>
        <v>2</v>
      </c>
      <c r="BC334" s="79" t="str">
        <f>REPLACE(INDEX(GroupVertices[Group],MATCH(Edges[[#This Row],[Vertex 2]],GroupVertices[Vertex],0)),1,1,"")</f>
        <v>2</v>
      </c>
      <c r="BD334" s="48">
        <v>1</v>
      </c>
      <c r="BE334" s="49">
        <v>4.166666666666667</v>
      </c>
      <c r="BF334" s="48">
        <v>0</v>
      </c>
      <c r="BG334" s="49">
        <v>0</v>
      </c>
      <c r="BH334" s="48">
        <v>0</v>
      </c>
      <c r="BI334" s="49">
        <v>0</v>
      </c>
      <c r="BJ334" s="48">
        <v>23</v>
      </c>
      <c r="BK334" s="49">
        <v>95.83333333333333</v>
      </c>
      <c r="BL334" s="48">
        <v>24</v>
      </c>
    </row>
    <row r="335" spans="1:64" ht="15">
      <c r="A335" s="65" t="s">
        <v>283</v>
      </c>
      <c r="B335" s="83" t="s">
        <v>989</v>
      </c>
      <c r="C335" s="66" t="s">
        <v>3439</v>
      </c>
      <c r="D335" s="67">
        <v>3</v>
      </c>
      <c r="E335" s="68" t="s">
        <v>132</v>
      </c>
      <c r="F335" s="69">
        <v>32</v>
      </c>
      <c r="G335" s="66"/>
      <c r="H335" s="70"/>
      <c r="I335" s="71"/>
      <c r="J335" s="71"/>
      <c r="K335" s="34" t="s">
        <v>65</v>
      </c>
      <c r="L335" s="78">
        <v>335</v>
      </c>
      <c r="M335" s="78"/>
      <c r="N335" s="73" t="s">
        <v>283</v>
      </c>
      <c r="O335" s="80" t="s">
        <v>207</v>
      </c>
      <c r="P335" s="82">
        <v>43497.05144675926</v>
      </c>
      <c r="Q335" s="80" t="s">
        <v>494</v>
      </c>
      <c r="R335" s="83" t="s">
        <v>829</v>
      </c>
      <c r="S335" s="80" t="s">
        <v>860</v>
      </c>
      <c r="T335" s="80" t="s">
        <v>910</v>
      </c>
      <c r="U335" s="83" t="s">
        <v>989</v>
      </c>
      <c r="V335" s="83" t="s">
        <v>989</v>
      </c>
      <c r="W335" s="82">
        <v>43497.05144675926</v>
      </c>
      <c r="X335" s="83" t="s">
        <v>1375</v>
      </c>
      <c r="Y335" s="80"/>
      <c r="Z335" s="80"/>
      <c r="AA335" s="86" t="s">
        <v>1725</v>
      </c>
      <c r="AB335" s="80"/>
      <c r="AC335" s="80" t="b">
        <v>0</v>
      </c>
      <c r="AD335" s="80">
        <v>0</v>
      </c>
      <c r="AE335" s="86" t="s">
        <v>2052</v>
      </c>
      <c r="AF335" s="80" t="b">
        <v>0</v>
      </c>
      <c r="AG335" s="80" t="s">
        <v>2064</v>
      </c>
      <c r="AH335" s="80"/>
      <c r="AI335" s="86" t="s">
        <v>2052</v>
      </c>
      <c r="AJ335" s="80" t="b">
        <v>0</v>
      </c>
      <c r="AK335" s="80">
        <v>0</v>
      </c>
      <c r="AL335" s="86" t="s">
        <v>2052</v>
      </c>
      <c r="AM335" s="80" t="s">
        <v>2080</v>
      </c>
      <c r="AN335" s="80" t="b">
        <v>0</v>
      </c>
      <c r="AO335" s="86" t="s">
        <v>1725</v>
      </c>
      <c r="AP335" s="80" t="s">
        <v>207</v>
      </c>
      <c r="AQ335" s="80">
        <v>0</v>
      </c>
      <c r="AR335" s="80">
        <v>0</v>
      </c>
      <c r="AS335" s="80"/>
      <c r="AT335" s="80"/>
      <c r="AU335" s="80"/>
      <c r="AV335" s="80"/>
      <c r="AW335" s="80"/>
      <c r="AX335" s="80"/>
      <c r="AY335" s="80"/>
      <c r="AZ335" s="80"/>
      <c r="BA335">
        <v>1</v>
      </c>
      <c r="BB335" s="79" t="str">
        <f>REPLACE(INDEX(GroupVertices[Group],MATCH(Edges[[#This Row],[Vertex 1]],GroupVertices[Vertex],0)),1,1,"")</f>
        <v>20</v>
      </c>
      <c r="BC335" s="79" t="str">
        <f>REPLACE(INDEX(GroupVertices[Group],MATCH(Edges[[#This Row],[Vertex 2]],GroupVertices[Vertex],0)),1,1,"")</f>
        <v>20</v>
      </c>
      <c r="BD335" s="48">
        <v>0</v>
      </c>
      <c r="BE335" s="49">
        <v>0</v>
      </c>
      <c r="BF335" s="48">
        <v>0</v>
      </c>
      <c r="BG335" s="49">
        <v>0</v>
      </c>
      <c r="BH335" s="48">
        <v>0</v>
      </c>
      <c r="BI335" s="49">
        <v>0</v>
      </c>
      <c r="BJ335" s="48">
        <v>16</v>
      </c>
      <c r="BK335" s="49">
        <v>100</v>
      </c>
      <c r="BL335" s="48">
        <v>16</v>
      </c>
    </row>
    <row r="336" spans="1:64" ht="15">
      <c r="A336" s="65" t="s">
        <v>315</v>
      </c>
      <c r="B336" s="83" t="s">
        <v>1023</v>
      </c>
      <c r="C336" s="66" t="s">
        <v>3439</v>
      </c>
      <c r="D336" s="67">
        <v>3</v>
      </c>
      <c r="E336" s="68" t="s">
        <v>132</v>
      </c>
      <c r="F336" s="69">
        <v>32</v>
      </c>
      <c r="G336" s="66"/>
      <c r="H336" s="70"/>
      <c r="I336" s="71"/>
      <c r="J336" s="71"/>
      <c r="K336" s="34" t="s">
        <v>65</v>
      </c>
      <c r="L336" s="78">
        <v>336</v>
      </c>
      <c r="M336" s="78"/>
      <c r="N336" s="73" t="s">
        <v>324</v>
      </c>
      <c r="O336" s="80" t="s">
        <v>461</v>
      </c>
      <c r="P336" s="82">
        <v>43497.33447916667</v>
      </c>
      <c r="Q336" s="80" t="s">
        <v>529</v>
      </c>
      <c r="R336" s="83" t="s">
        <v>830</v>
      </c>
      <c r="S336" s="80" t="s">
        <v>850</v>
      </c>
      <c r="T336" s="80" t="s">
        <v>929</v>
      </c>
      <c r="U336" s="83" t="s">
        <v>1023</v>
      </c>
      <c r="V336" s="83" t="s">
        <v>1023</v>
      </c>
      <c r="W336" s="82">
        <v>43497.33447916667</v>
      </c>
      <c r="X336" s="83" t="s">
        <v>1410</v>
      </c>
      <c r="Y336" s="80"/>
      <c r="Z336" s="80"/>
      <c r="AA336" s="86" t="s">
        <v>1760</v>
      </c>
      <c r="AB336" s="80"/>
      <c r="AC336" s="80" t="b">
        <v>0</v>
      </c>
      <c r="AD336" s="80">
        <v>13</v>
      </c>
      <c r="AE336" s="86" t="s">
        <v>2052</v>
      </c>
      <c r="AF336" s="80" t="b">
        <v>0</v>
      </c>
      <c r="AG336" s="80" t="s">
        <v>2065</v>
      </c>
      <c r="AH336" s="80"/>
      <c r="AI336" s="86" t="s">
        <v>2052</v>
      </c>
      <c r="AJ336" s="80" t="b">
        <v>0</v>
      </c>
      <c r="AK336" s="80">
        <v>3</v>
      </c>
      <c r="AL336" s="86" t="s">
        <v>2052</v>
      </c>
      <c r="AM336" s="80" t="s">
        <v>2071</v>
      </c>
      <c r="AN336" s="80" t="b">
        <v>0</v>
      </c>
      <c r="AO336" s="86" t="s">
        <v>1760</v>
      </c>
      <c r="AP336" s="80" t="s">
        <v>2082</v>
      </c>
      <c r="AQ336" s="80">
        <v>0</v>
      </c>
      <c r="AR336" s="80">
        <v>0</v>
      </c>
      <c r="AS336" s="80"/>
      <c r="AT336" s="80"/>
      <c r="AU336" s="80"/>
      <c r="AV336" s="80"/>
      <c r="AW336" s="80"/>
      <c r="AX336" s="80"/>
      <c r="AY336" s="80"/>
      <c r="AZ336" s="80"/>
      <c r="BA336">
        <v>1</v>
      </c>
      <c r="BB336" s="79" t="str">
        <f>REPLACE(INDEX(GroupVertices[Group],MATCH(Edges[[#This Row],[Vertex 1]],GroupVertices[Vertex],0)),1,1,"")</f>
        <v>3</v>
      </c>
      <c r="BC336" s="79" t="str">
        <f>REPLACE(INDEX(GroupVertices[Group],MATCH(Edges[[#This Row],[Vertex 2]],GroupVertices[Vertex],0)),1,1,"")</f>
        <v>3</v>
      </c>
      <c r="BD336" s="48">
        <v>2</v>
      </c>
      <c r="BE336" s="49">
        <v>8.695652173913043</v>
      </c>
      <c r="BF336" s="48">
        <v>0</v>
      </c>
      <c r="BG336" s="49">
        <v>0</v>
      </c>
      <c r="BH336" s="48">
        <v>0</v>
      </c>
      <c r="BI336" s="49">
        <v>0</v>
      </c>
      <c r="BJ336" s="48">
        <v>21</v>
      </c>
      <c r="BK336" s="49">
        <v>91.30434782608695</v>
      </c>
      <c r="BL336" s="48">
        <v>23</v>
      </c>
    </row>
    <row r="337" spans="1:64" ht="15">
      <c r="A337" s="65" t="s">
        <v>279</v>
      </c>
      <c r="B337" s="83" t="s">
        <v>1057</v>
      </c>
      <c r="C337" s="66" t="s">
        <v>3439</v>
      </c>
      <c r="D337" s="67">
        <v>3</v>
      </c>
      <c r="E337" s="68" t="s">
        <v>132</v>
      </c>
      <c r="F337" s="69">
        <v>32</v>
      </c>
      <c r="G337" s="66"/>
      <c r="H337" s="70"/>
      <c r="I337" s="71"/>
      <c r="J337" s="71"/>
      <c r="K337" s="34" t="s">
        <v>65</v>
      </c>
      <c r="L337" s="78">
        <v>337</v>
      </c>
      <c r="M337" s="78"/>
      <c r="N337" s="73" t="s">
        <v>334</v>
      </c>
      <c r="O337" s="80" t="s">
        <v>461</v>
      </c>
      <c r="P337" s="82">
        <v>43497.711550925924</v>
      </c>
      <c r="Q337" s="80" t="s">
        <v>565</v>
      </c>
      <c r="R337" s="80"/>
      <c r="S337" s="80"/>
      <c r="T337" s="80" t="s">
        <v>907</v>
      </c>
      <c r="U337" s="83" t="s">
        <v>1057</v>
      </c>
      <c r="V337" s="83" t="s">
        <v>1057</v>
      </c>
      <c r="W337" s="82">
        <v>43497.711550925924</v>
      </c>
      <c r="X337" s="83" t="s">
        <v>1446</v>
      </c>
      <c r="Y337" s="80"/>
      <c r="Z337" s="80"/>
      <c r="AA337" s="86" t="s">
        <v>1801</v>
      </c>
      <c r="AB337" s="80"/>
      <c r="AC337" s="80" t="b">
        <v>0</v>
      </c>
      <c r="AD337" s="80">
        <v>0</v>
      </c>
      <c r="AE337" s="86" t="s">
        <v>2052</v>
      </c>
      <c r="AF337" s="80" t="b">
        <v>0</v>
      </c>
      <c r="AG337" s="80" t="s">
        <v>2064</v>
      </c>
      <c r="AH337" s="80"/>
      <c r="AI337" s="86" t="s">
        <v>2052</v>
      </c>
      <c r="AJ337" s="80" t="b">
        <v>0</v>
      </c>
      <c r="AK337" s="80">
        <v>0</v>
      </c>
      <c r="AL337" s="86" t="s">
        <v>2052</v>
      </c>
      <c r="AM337" s="80" t="s">
        <v>2074</v>
      </c>
      <c r="AN337" s="80" t="b">
        <v>0</v>
      </c>
      <c r="AO337" s="86" t="s">
        <v>1801</v>
      </c>
      <c r="AP337" s="80" t="s">
        <v>207</v>
      </c>
      <c r="AQ337" s="80">
        <v>0</v>
      </c>
      <c r="AR337" s="80">
        <v>0</v>
      </c>
      <c r="AS337" s="80" t="s">
        <v>2085</v>
      </c>
      <c r="AT337" s="80" t="s">
        <v>2091</v>
      </c>
      <c r="AU337" s="80" t="s">
        <v>2097</v>
      </c>
      <c r="AV337" s="80" t="s">
        <v>2102</v>
      </c>
      <c r="AW337" s="80" t="s">
        <v>2109</v>
      </c>
      <c r="AX337" s="80" t="s">
        <v>2114</v>
      </c>
      <c r="AY337" s="80" t="s">
        <v>2118</v>
      </c>
      <c r="AZ337" s="83" t="s">
        <v>2121</v>
      </c>
      <c r="BA337">
        <v>1</v>
      </c>
      <c r="BB337" s="79" t="str">
        <f>REPLACE(INDEX(GroupVertices[Group],MATCH(Edges[[#This Row],[Vertex 1]],GroupVertices[Vertex],0)),1,1,"")</f>
        <v>19</v>
      </c>
      <c r="BC337" s="79" t="str">
        <f>REPLACE(INDEX(GroupVertices[Group],MATCH(Edges[[#This Row],[Vertex 2]],GroupVertices[Vertex],0)),1,1,"")</f>
        <v>19</v>
      </c>
      <c r="BD337" s="48">
        <v>1</v>
      </c>
      <c r="BE337" s="49">
        <v>8.333333333333334</v>
      </c>
      <c r="BF337" s="48">
        <v>0</v>
      </c>
      <c r="BG337" s="49">
        <v>0</v>
      </c>
      <c r="BH337" s="48">
        <v>0</v>
      </c>
      <c r="BI337" s="49">
        <v>0</v>
      </c>
      <c r="BJ337" s="48">
        <v>11</v>
      </c>
      <c r="BK337" s="49">
        <v>91.66666666666667</v>
      </c>
      <c r="BL337" s="48">
        <v>12</v>
      </c>
    </row>
    <row r="338" spans="1:64" ht="15">
      <c r="A338" s="65" t="s">
        <v>280</v>
      </c>
      <c r="B338" s="83" t="s">
        <v>1057</v>
      </c>
      <c r="C338" s="66" t="s">
        <v>3439</v>
      </c>
      <c r="D338" s="67">
        <v>3</v>
      </c>
      <c r="E338" s="68" t="s">
        <v>132</v>
      </c>
      <c r="F338" s="69">
        <v>32</v>
      </c>
      <c r="G338" s="66"/>
      <c r="H338" s="70"/>
      <c r="I338" s="71"/>
      <c r="J338" s="71"/>
      <c r="K338" s="34" t="s">
        <v>65</v>
      </c>
      <c r="L338" s="78">
        <v>338</v>
      </c>
      <c r="M338" s="78"/>
      <c r="N338" s="73" t="s">
        <v>334</v>
      </c>
      <c r="O338" s="80" t="s">
        <v>461</v>
      </c>
      <c r="P338" s="82">
        <v>43498.02443287037</v>
      </c>
      <c r="Q338" s="80" t="s">
        <v>564</v>
      </c>
      <c r="R338" s="80"/>
      <c r="S338" s="80"/>
      <c r="T338" s="80" t="s">
        <v>907</v>
      </c>
      <c r="U338" s="83" t="s">
        <v>1057</v>
      </c>
      <c r="V338" s="83" t="s">
        <v>1057</v>
      </c>
      <c r="W338" s="82">
        <v>43498.02443287037</v>
      </c>
      <c r="X338" s="83" t="s">
        <v>1445</v>
      </c>
      <c r="Y338" s="80"/>
      <c r="Z338" s="80"/>
      <c r="AA338" s="86" t="s">
        <v>1800</v>
      </c>
      <c r="AB338" s="80"/>
      <c r="AC338" s="80" t="b">
        <v>0</v>
      </c>
      <c r="AD338" s="80">
        <v>0</v>
      </c>
      <c r="AE338" s="86" t="s">
        <v>2052</v>
      </c>
      <c r="AF338" s="80" t="b">
        <v>0</v>
      </c>
      <c r="AG338" s="80" t="s">
        <v>2064</v>
      </c>
      <c r="AH338" s="80"/>
      <c r="AI338" s="86" t="s">
        <v>2052</v>
      </c>
      <c r="AJ338" s="80" t="b">
        <v>0</v>
      </c>
      <c r="AK338" s="80">
        <v>1</v>
      </c>
      <c r="AL338" s="86" t="s">
        <v>1801</v>
      </c>
      <c r="AM338" s="80" t="s">
        <v>2071</v>
      </c>
      <c r="AN338" s="80" t="b">
        <v>0</v>
      </c>
      <c r="AO338" s="86" t="s">
        <v>1801</v>
      </c>
      <c r="AP338" s="80" t="s">
        <v>207</v>
      </c>
      <c r="AQ338" s="80">
        <v>0</v>
      </c>
      <c r="AR338" s="80">
        <v>0</v>
      </c>
      <c r="AS338" s="80"/>
      <c r="AT338" s="80"/>
      <c r="AU338" s="80"/>
      <c r="AV338" s="80"/>
      <c r="AW338" s="80"/>
      <c r="AX338" s="80"/>
      <c r="AY338" s="80"/>
      <c r="AZ338" s="80"/>
      <c r="BA338">
        <v>1</v>
      </c>
      <c r="BB338" s="79" t="str">
        <f>REPLACE(INDEX(GroupVertices[Group],MATCH(Edges[[#This Row],[Vertex 1]],GroupVertices[Vertex],0)),1,1,"")</f>
        <v>19</v>
      </c>
      <c r="BC338" s="79" t="str">
        <f>REPLACE(INDEX(GroupVertices[Group],MATCH(Edges[[#This Row],[Vertex 2]],GroupVertices[Vertex],0)),1,1,"")</f>
        <v>19</v>
      </c>
      <c r="BD338" s="48">
        <v>1</v>
      </c>
      <c r="BE338" s="49">
        <v>7.142857142857143</v>
      </c>
      <c r="BF338" s="48">
        <v>0</v>
      </c>
      <c r="BG338" s="49">
        <v>0</v>
      </c>
      <c r="BH338" s="48">
        <v>0</v>
      </c>
      <c r="BI338" s="49">
        <v>0</v>
      </c>
      <c r="BJ338" s="48">
        <v>13</v>
      </c>
      <c r="BK338" s="49">
        <v>92.85714285714286</v>
      </c>
      <c r="BL338" s="48">
        <v>14</v>
      </c>
    </row>
    <row r="339" spans="1:64" ht="15">
      <c r="A339" s="65" t="s">
        <v>309</v>
      </c>
      <c r="B339" s="83" t="s">
        <v>1006</v>
      </c>
      <c r="C339" s="66" t="s">
        <v>3439</v>
      </c>
      <c r="D339" s="67">
        <v>3</v>
      </c>
      <c r="E339" s="68" t="s">
        <v>132</v>
      </c>
      <c r="F339" s="69">
        <v>32</v>
      </c>
      <c r="G339" s="66"/>
      <c r="H339" s="70"/>
      <c r="I339" s="71"/>
      <c r="J339" s="71"/>
      <c r="K339" s="34" t="s">
        <v>65</v>
      </c>
      <c r="L339" s="78">
        <v>339</v>
      </c>
      <c r="M339" s="78"/>
      <c r="N339" s="73" t="s">
        <v>424</v>
      </c>
      <c r="O339" s="80" t="s">
        <v>461</v>
      </c>
      <c r="P339" s="82">
        <v>43497.69650462963</v>
      </c>
      <c r="Q339" s="80" t="s">
        <v>511</v>
      </c>
      <c r="R339" s="83" t="s">
        <v>818</v>
      </c>
      <c r="S339" s="80" t="s">
        <v>850</v>
      </c>
      <c r="T339" s="80" t="s">
        <v>919</v>
      </c>
      <c r="U339" s="83" t="s">
        <v>1006</v>
      </c>
      <c r="V339" s="83" t="s">
        <v>1006</v>
      </c>
      <c r="W339" s="82">
        <v>43497.69650462963</v>
      </c>
      <c r="X339" s="83" t="s">
        <v>1392</v>
      </c>
      <c r="Y339" s="80"/>
      <c r="Z339" s="80"/>
      <c r="AA339" s="86" t="s">
        <v>1742</v>
      </c>
      <c r="AB339" s="80"/>
      <c r="AC339" s="80" t="b">
        <v>0</v>
      </c>
      <c r="AD339" s="80">
        <v>4</v>
      </c>
      <c r="AE339" s="86" t="s">
        <v>2052</v>
      </c>
      <c r="AF339" s="80" t="b">
        <v>0</v>
      </c>
      <c r="AG339" s="80" t="s">
        <v>2064</v>
      </c>
      <c r="AH339" s="80"/>
      <c r="AI339" s="86" t="s">
        <v>2052</v>
      </c>
      <c r="AJ339" s="80" t="b">
        <v>0</v>
      </c>
      <c r="AK339" s="80">
        <v>4</v>
      </c>
      <c r="AL339" s="86" t="s">
        <v>2052</v>
      </c>
      <c r="AM339" s="80" t="s">
        <v>2071</v>
      </c>
      <c r="AN339" s="80" t="b">
        <v>0</v>
      </c>
      <c r="AO339" s="86" t="s">
        <v>1742</v>
      </c>
      <c r="AP339" s="80" t="s">
        <v>207</v>
      </c>
      <c r="AQ339" s="80">
        <v>0</v>
      </c>
      <c r="AR339" s="80">
        <v>0</v>
      </c>
      <c r="AS339" s="80"/>
      <c r="AT339" s="80"/>
      <c r="AU339" s="80"/>
      <c r="AV339" s="80"/>
      <c r="AW339" s="80"/>
      <c r="AX339" s="80"/>
      <c r="AY339" s="80"/>
      <c r="AZ339" s="80"/>
      <c r="BA339">
        <v>1</v>
      </c>
      <c r="BB339" s="79" t="str">
        <f>REPLACE(INDEX(GroupVertices[Group],MATCH(Edges[[#This Row],[Vertex 1]],GroupVertices[Vertex],0)),1,1,"")</f>
        <v>13</v>
      </c>
      <c r="BC339" s="79" t="str">
        <f>REPLACE(INDEX(GroupVertices[Group],MATCH(Edges[[#This Row],[Vertex 2]],GroupVertices[Vertex],0)),1,1,"")</f>
        <v>13</v>
      </c>
      <c r="BD339" s="48">
        <v>2</v>
      </c>
      <c r="BE339" s="49">
        <v>7.6923076923076925</v>
      </c>
      <c r="BF339" s="48">
        <v>0</v>
      </c>
      <c r="BG339" s="49">
        <v>0</v>
      </c>
      <c r="BH339" s="48">
        <v>0</v>
      </c>
      <c r="BI339" s="49">
        <v>0</v>
      </c>
      <c r="BJ339" s="48">
        <v>24</v>
      </c>
      <c r="BK339" s="49">
        <v>92.3076923076923</v>
      </c>
      <c r="BL339" s="48">
        <v>26</v>
      </c>
    </row>
    <row r="340" spans="1:64" ht="15">
      <c r="A340" s="65" t="s">
        <v>318</v>
      </c>
      <c r="B340" s="83" t="s">
        <v>1233</v>
      </c>
      <c r="C340" s="66" t="s">
        <v>3439</v>
      </c>
      <c r="D340" s="67">
        <v>3</v>
      </c>
      <c r="E340" s="68" t="s">
        <v>132</v>
      </c>
      <c r="F340" s="69">
        <v>32</v>
      </c>
      <c r="G340" s="66"/>
      <c r="H340" s="70"/>
      <c r="I340" s="71"/>
      <c r="J340" s="71"/>
      <c r="K340" s="34" t="s">
        <v>65</v>
      </c>
      <c r="L340" s="78">
        <v>340</v>
      </c>
      <c r="M340" s="78"/>
      <c r="N340" s="73" t="s">
        <v>273</v>
      </c>
      <c r="O340" s="80" t="s">
        <v>461</v>
      </c>
      <c r="P340" s="82">
        <v>43497.86261574074</v>
      </c>
      <c r="Q340" s="80" t="s">
        <v>745</v>
      </c>
      <c r="R340" s="80"/>
      <c r="S340" s="80"/>
      <c r="T340" s="80" t="s">
        <v>880</v>
      </c>
      <c r="U340" s="83" t="s">
        <v>1233</v>
      </c>
      <c r="V340" s="83" t="s">
        <v>1233</v>
      </c>
      <c r="W340" s="82">
        <v>43497.86261574074</v>
      </c>
      <c r="X340" s="83" t="s">
        <v>1631</v>
      </c>
      <c r="Y340" s="80"/>
      <c r="Z340" s="80"/>
      <c r="AA340" s="86" t="s">
        <v>1987</v>
      </c>
      <c r="AB340" s="80"/>
      <c r="AC340" s="80" t="b">
        <v>0</v>
      </c>
      <c r="AD340" s="80">
        <v>2</v>
      </c>
      <c r="AE340" s="86" t="s">
        <v>2052</v>
      </c>
      <c r="AF340" s="80" t="b">
        <v>0</v>
      </c>
      <c r="AG340" s="80" t="s">
        <v>2064</v>
      </c>
      <c r="AH340" s="80"/>
      <c r="AI340" s="86" t="s">
        <v>2052</v>
      </c>
      <c r="AJ340" s="80" t="b">
        <v>0</v>
      </c>
      <c r="AK340" s="80">
        <v>0</v>
      </c>
      <c r="AL340" s="86" t="s">
        <v>2052</v>
      </c>
      <c r="AM340" s="80" t="s">
        <v>2071</v>
      </c>
      <c r="AN340" s="80" t="b">
        <v>0</v>
      </c>
      <c r="AO340" s="86" t="s">
        <v>1987</v>
      </c>
      <c r="AP340" s="80" t="s">
        <v>207</v>
      </c>
      <c r="AQ340" s="80">
        <v>0</v>
      </c>
      <c r="AR340" s="80">
        <v>0</v>
      </c>
      <c r="AS340" s="80"/>
      <c r="AT340" s="80"/>
      <c r="AU340" s="80"/>
      <c r="AV340" s="80"/>
      <c r="AW340" s="80"/>
      <c r="AX340" s="80"/>
      <c r="AY340" s="80"/>
      <c r="AZ340" s="80"/>
      <c r="BA340">
        <v>1</v>
      </c>
      <c r="BB340" s="79" t="str">
        <f>REPLACE(INDEX(GroupVertices[Group],MATCH(Edges[[#This Row],[Vertex 1]],GroupVertices[Vertex],0)),1,1,"")</f>
        <v>6</v>
      </c>
      <c r="BC340" s="79" t="str">
        <f>REPLACE(INDEX(GroupVertices[Group],MATCH(Edges[[#This Row],[Vertex 2]],GroupVertices[Vertex],0)),1,1,"")</f>
        <v>6</v>
      </c>
      <c r="BD340" s="48">
        <v>0</v>
      </c>
      <c r="BE340" s="49">
        <v>0</v>
      </c>
      <c r="BF340" s="48">
        <v>0</v>
      </c>
      <c r="BG340" s="49">
        <v>0</v>
      </c>
      <c r="BH340" s="48">
        <v>0</v>
      </c>
      <c r="BI340" s="49">
        <v>0</v>
      </c>
      <c r="BJ340" s="48">
        <v>29</v>
      </c>
      <c r="BK340" s="49">
        <v>100</v>
      </c>
      <c r="BL340" s="48">
        <v>29</v>
      </c>
    </row>
    <row r="341" spans="1:64" ht="15">
      <c r="A341" s="65" t="s">
        <v>319</v>
      </c>
      <c r="B341" s="83" t="s">
        <v>1257</v>
      </c>
      <c r="C341" s="66" t="s">
        <v>3439</v>
      </c>
      <c r="D341" s="67">
        <v>3</v>
      </c>
      <c r="E341" s="68" t="s">
        <v>132</v>
      </c>
      <c r="F341" s="69">
        <v>32</v>
      </c>
      <c r="G341" s="66"/>
      <c r="H341" s="70"/>
      <c r="I341" s="71"/>
      <c r="J341" s="71"/>
      <c r="K341" s="34" t="s">
        <v>65</v>
      </c>
      <c r="L341" s="78">
        <v>341</v>
      </c>
      <c r="M341" s="78"/>
      <c r="N341" s="73" t="s">
        <v>374</v>
      </c>
      <c r="O341" s="80" t="s">
        <v>461</v>
      </c>
      <c r="P341" s="82">
        <v>43497.94516203704</v>
      </c>
      <c r="Q341" s="80" t="s">
        <v>769</v>
      </c>
      <c r="R341" s="80"/>
      <c r="S341" s="80"/>
      <c r="T341" s="80" t="s">
        <v>923</v>
      </c>
      <c r="U341" s="83" t="s">
        <v>1257</v>
      </c>
      <c r="V341" s="83" t="s">
        <v>1257</v>
      </c>
      <c r="W341" s="82">
        <v>43497.94516203704</v>
      </c>
      <c r="X341" s="83" t="s">
        <v>1655</v>
      </c>
      <c r="Y341" s="80"/>
      <c r="Z341" s="80"/>
      <c r="AA341" s="86" t="s">
        <v>2011</v>
      </c>
      <c r="AB341" s="80"/>
      <c r="AC341" s="80" t="b">
        <v>0</v>
      </c>
      <c r="AD341" s="80">
        <v>0</v>
      </c>
      <c r="AE341" s="86" t="s">
        <v>2052</v>
      </c>
      <c r="AF341" s="80" t="b">
        <v>0</v>
      </c>
      <c r="AG341" s="80" t="s">
        <v>2064</v>
      </c>
      <c r="AH341" s="80"/>
      <c r="AI341" s="86" t="s">
        <v>2052</v>
      </c>
      <c r="AJ341" s="80" t="b">
        <v>0</v>
      </c>
      <c r="AK341" s="80">
        <v>1</v>
      </c>
      <c r="AL341" s="86" t="s">
        <v>2052</v>
      </c>
      <c r="AM341" s="80" t="s">
        <v>2071</v>
      </c>
      <c r="AN341" s="80" t="b">
        <v>0</v>
      </c>
      <c r="AO341" s="86" t="s">
        <v>2011</v>
      </c>
      <c r="AP341" s="80" t="s">
        <v>207</v>
      </c>
      <c r="AQ341" s="80">
        <v>0</v>
      </c>
      <c r="AR341" s="80">
        <v>0</v>
      </c>
      <c r="AS341" s="80"/>
      <c r="AT341" s="80"/>
      <c r="AU341" s="80"/>
      <c r="AV341" s="80"/>
      <c r="AW341" s="80"/>
      <c r="AX341" s="80"/>
      <c r="AY341" s="80"/>
      <c r="AZ341" s="80"/>
      <c r="BA341">
        <v>1</v>
      </c>
      <c r="BB341" s="79" t="str">
        <f>REPLACE(INDEX(GroupVertices[Group],MATCH(Edges[[#This Row],[Vertex 1]],GroupVertices[Vertex],0)),1,1,"")</f>
        <v>9</v>
      </c>
      <c r="BC341" s="79" t="str">
        <f>REPLACE(INDEX(GroupVertices[Group],MATCH(Edges[[#This Row],[Vertex 2]],GroupVertices[Vertex],0)),1,1,"")</f>
        <v>9</v>
      </c>
      <c r="BD341" s="48">
        <v>0</v>
      </c>
      <c r="BE341" s="49">
        <v>0</v>
      </c>
      <c r="BF341" s="48">
        <v>0</v>
      </c>
      <c r="BG341" s="49">
        <v>0</v>
      </c>
      <c r="BH341" s="48">
        <v>0</v>
      </c>
      <c r="BI341" s="49">
        <v>0</v>
      </c>
      <c r="BJ341" s="48">
        <v>28</v>
      </c>
      <c r="BK341" s="49">
        <v>100</v>
      </c>
      <c r="BL341" s="48">
        <v>28</v>
      </c>
    </row>
    <row r="342" spans="1:64" ht="15">
      <c r="A342" s="65" t="s">
        <v>330</v>
      </c>
      <c r="B342" s="83" t="s">
        <v>1185</v>
      </c>
      <c r="C342" s="66" t="s">
        <v>3439</v>
      </c>
      <c r="D342" s="67">
        <v>3</v>
      </c>
      <c r="E342" s="68" t="s">
        <v>132</v>
      </c>
      <c r="F342" s="69">
        <v>32</v>
      </c>
      <c r="G342" s="66"/>
      <c r="H342" s="70"/>
      <c r="I342" s="71"/>
      <c r="J342" s="71"/>
      <c r="K342" s="34" t="s">
        <v>65</v>
      </c>
      <c r="L342" s="78">
        <v>342</v>
      </c>
      <c r="M342" s="78"/>
      <c r="N342" s="73" t="s">
        <v>374</v>
      </c>
      <c r="O342" s="80" t="s">
        <v>461</v>
      </c>
      <c r="P342" s="82">
        <v>43497.94565972222</v>
      </c>
      <c r="Q342" s="80" t="s">
        <v>697</v>
      </c>
      <c r="R342" s="80"/>
      <c r="S342" s="80"/>
      <c r="T342" s="80" t="s">
        <v>923</v>
      </c>
      <c r="U342" s="83" t="s">
        <v>1185</v>
      </c>
      <c r="V342" s="83" t="s">
        <v>1185</v>
      </c>
      <c r="W342" s="82">
        <v>43497.94565972222</v>
      </c>
      <c r="X342" s="83" t="s">
        <v>1583</v>
      </c>
      <c r="Y342" s="80"/>
      <c r="Z342" s="80"/>
      <c r="AA342" s="86" t="s">
        <v>1939</v>
      </c>
      <c r="AB342" s="80"/>
      <c r="AC342" s="80" t="b">
        <v>0</v>
      </c>
      <c r="AD342" s="80">
        <v>1</v>
      </c>
      <c r="AE342" s="86" t="s">
        <v>2052</v>
      </c>
      <c r="AF342" s="80" t="b">
        <v>0</v>
      </c>
      <c r="AG342" s="80" t="s">
        <v>2064</v>
      </c>
      <c r="AH342" s="80"/>
      <c r="AI342" s="86" t="s">
        <v>2052</v>
      </c>
      <c r="AJ342" s="80" t="b">
        <v>0</v>
      </c>
      <c r="AK342" s="80">
        <v>2</v>
      </c>
      <c r="AL342" s="86" t="s">
        <v>2052</v>
      </c>
      <c r="AM342" s="80" t="s">
        <v>2071</v>
      </c>
      <c r="AN342" s="80" t="b">
        <v>0</v>
      </c>
      <c r="AO342" s="86" t="s">
        <v>1939</v>
      </c>
      <c r="AP342" s="80" t="s">
        <v>207</v>
      </c>
      <c r="AQ342" s="80">
        <v>0</v>
      </c>
      <c r="AR342" s="80">
        <v>0</v>
      </c>
      <c r="AS342" s="80"/>
      <c r="AT342" s="80"/>
      <c r="AU342" s="80"/>
      <c r="AV342" s="80"/>
      <c r="AW342" s="80"/>
      <c r="AX342" s="80"/>
      <c r="AY342" s="80"/>
      <c r="AZ342" s="80"/>
      <c r="BA342">
        <v>1</v>
      </c>
      <c r="BB342" s="79" t="str">
        <f>REPLACE(INDEX(GroupVertices[Group],MATCH(Edges[[#This Row],[Vertex 1]],GroupVertices[Vertex],0)),1,1,"")</f>
        <v>2</v>
      </c>
      <c r="BC342" s="79" t="str">
        <f>REPLACE(INDEX(GroupVertices[Group],MATCH(Edges[[#This Row],[Vertex 2]],GroupVertices[Vertex],0)),1,1,"")</f>
        <v>2</v>
      </c>
      <c r="BD342" s="48">
        <v>0</v>
      </c>
      <c r="BE342" s="49">
        <v>0</v>
      </c>
      <c r="BF342" s="48">
        <v>0</v>
      </c>
      <c r="BG342" s="49">
        <v>0</v>
      </c>
      <c r="BH342" s="48">
        <v>0</v>
      </c>
      <c r="BI342" s="49">
        <v>0</v>
      </c>
      <c r="BJ342" s="48">
        <v>28</v>
      </c>
      <c r="BK342" s="49">
        <v>100</v>
      </c>
      <c r="BL342" s="48">
        <v>28</v>
      </c>
    </row>
    <row r="343" spans="1:64" ht="15">
      <c r="A343" s="65" t="s">
        <v>340</v>
      </c>
      <c r="B343" s="83" t="s">
        <v>1202</v>
      </c>
      <c r="C343" s="66" t="s">
        <v>3439</v>
      </c>
      <c r="D343" s="67">
        <v>3</v>
      </c>
      <c r="E343" s="68" t="s">
        <v>132</v>
      </c>
      <c r="F343" s="69">
        <v>32</v>
      </c>
      <c r="G343" s="66"/>
      <c r="H343" s="70"/>
      <c r="I343" s="71"/>
      <c r="J343" s="71"/>
      <c r="K343" s="34" t="s">
        <v>65</v>
      </c>
      <c r="L343" s="78">
        <v>343</v>
      </c>
      <c r="M343" s="78"/>
      <c r="N343" s="73" t="s">
        <v>374</v>
      </c>
      <c r="O343" s="80" t="s">
        <v>461</v>
      </c>
      <c r="P343" s="82">
        <v>43498.02133101852</v>
      </c>
      <c r="Q343" s="80" t="s">
        <v>714</v>
      </c>
      <c r="R343" s="80"/>
      <c r="S343" s="80"/>
      <c r="T343" s="80" t="s">
        <v>923</v>
      </c>
      <c r="U343" s="83" t="s">
        <v>1202</v>
      </c>
      <c r="V343" s="83" t="s">
        <v>1202</v>
      </c>
      <c r="W343" s="82">
        <v>43498.02133101852</v>
      </c>
      <c r="X343" s="83" t="s">
        <v>1600</v>
      </c>
      <c r="Y343" s="80"/>
      <c r="Z343" s="80"/>
      <c r="AA343" s="86" t="s">
        <v>1956</v>
      </c>
      <c r="AB343" s="80"/>
      <c r="AC343" s="80" t="b">
        <v>0</v>
      </c>
      <c r="AD343" s="80">
        <v>0</v>
      </c>
      <c r="AE343" s="86" t="s">
        <v>2052</v>
      </c>
      <c r="AF343" s="80" t="b">
        <v>0</v>
      </c>
      <c r="AG343" s="80" t="s">
        <v>2064</v>
      </c>
      <c r="AH343" s="80"/>
      <c r="AI343" s="86" t="s">
        <v>2052</v>
      </c>
      <c r="AJ343" s="80" t="b">
        <v>0</v>
      </c>
      <c r="AK343" s="80">
        <v>2</v>
      </c>
      <c r="AL343" s="86" t="s">
        <v>2052</v>
      </c>
      <c r="AM343" s="80" t="s">
        <v>2071</v>
      </c>
      <c r="AN343" s="80" t="b">
        <v>0</v>
      </c>
      <c r="AO343" s="86" t="s">
        <v>1956</v>
      </c>
      <c r="AP343" s="80" t="s">
        <v>207</v>
      </c>
      <c r="AQ343" s="80">
        <v>0</v>
      </c>
      <c r="AR343" s="80">
        <v>0</v>
      </c>
      <c r="AS343" s="80"/>
      <c r="AT343" s="80"/>
      <c r="AU343" s="80"/>
      <c r="AV343" s="80"/>
      <c r="AW343" s="80"/>
      <c r="AX343" s="80"/>
      <c r="AY343" s="80"/>
      <c r="AZ343" s="80"/>
      <c r="BA343">
        <v>1</v>
      </c>
      <c r="BB343" s="79" t="str">
        <f>REPLACE(INDEX(GroupVertices[Group],MATCH(Edges[[#This Row],[Vertex 1]],GroupVertices[Vertex],0)),1,1,"")</f>
        <v>12</v>
      </c>
      <c r="BC343" s="79" t="str">
        <f>REPLACE(INDEX(GroupVertices[Group],MATCH(Edges[[#This Row],[Vertex 2]],GroupVertices[Vertex],0)),1,1,"")</f>
        <v>12</v>
      </c>
      <c r="BD343" s="48">
        <v>0</v>
      </c>
      <c r="BE343" s="49">
        <v>0</v>
      </c>
      <c r="BF343" s="48">
        <v>0</v>
      </c>
      <c r="BG343" s="49">
        <v>0</v>
      </c>
      <c r="BH343" s="48">
        <v>0</v>
      </c>
      <c r="BI343" s="49">
        <v>0</v>
      </c>
      <c r="BJ343" s="48">
        <v>28</v>
      </c>
      <c r="BK343" s="49">
        <v>100</v>
      </c>
      <c r="BL343" s="48">
        <v>28</v>
      </c>
    </row>
    <row r="344" spans="1:64" ht="15">
      <c r="A344" s="65" t="s">
        <v>332</v>
      </c>
      <c r="B344" s="83" t="s">
        <v>1095</v>
      </c>
      <c r="C344" s="66" t="s">
        <v>3439</v>
      </c>
      <c r="D344" s="67">
        <v>3</v>
      </c>
      <c r="E344" s="68" t="s">
        <v>132</v>
      </c>
      <c r="F344" s="69">
        <v>32</v>
      </c>
      <c r="G344" s="66"/>
      <c r="H344" s="70"/>
      <c r="I344" s="71"/>
      <c r="J344" s="71"/>
      <c r="K344" s="34" t="s">
        <v>65</v>
      </c>
      <c r="L344" s="78">
        <v>344</v>
      </c>
      <c r="M344" s="78"/>
      <c r="N344" s="73" t="s">
        <v>273</v>
      </c>
      <c r="O344" s="80" t="s">
        <v>461</v>
      </c>
      <c r="P344" s="82">
        <v>43498.0228125</v>
      </c>
      <c r="Q344" s="80" t="s">
        <v>605</v>
      </c>
      <c r="R344" s="80"/>
      <c r="S344" s="80"/>
      <c r="T344" s="80" t="s">
        <v>880</v>
      </c>
      <c r="U344" s="83" t="s">
        <v>1095</v>
      </c>
      <c r="V344" s="83" t="s">
        <v>1095</v>
      </c>
      <c r="W344" s="82">
        <v>43498.0228125</v>
      </c>
      <c r="X344" s="83" t="s">
        <v>1491</v>
      </c>
      <c r="Y344" s="80"/>
      <c r="Z344" s="80"/>
      <c r="AA344" s="86" t="s">
        <v>1847</v>
      </c>
      <c r="AB344" s="80"/>
      <c r="AC344" s="80" t="b">
        <v>0</v>
      </c>
      <c r="AD344" s="80">
        <v>0</v>
      </c>
      <c r="AE344" s="86" t="s">
        <v>2052</v>
      </c>
      <c r="AF344" s="80" t="b">
        <v>0</v>
      </c>
      <c r="AG344" s="80" t="s">
        <v>2064</v>
      </c>
      <c r="AH344" s="80"/>
      <c r="AI344" s="86" t="s">
        <v>2052</v>
      </c>
      <c r="AJ344" s="80" t="b">
        <v>0</v>
      </c>
      <c r="AK344" s="80">
        <v>1</v>
      </c>
      <c r="AL344" s="86" t="s">
        <v>2052</v>
      </c>
      <c r="AM344" s="80" t="s">
        <v>2071</v>
      </c>
      <c r="AN344" s="80" t="b">
        <v>0</v>
      </c>
      <c r="AO344" s="86" t="s">
        <v>1847</v>
      </c>
      <c r="AP344" s="80" t="s">
        <v>207</v>
      </c>
      <c r="AQ344" s="80">
        <v>0</v>
      </c>
      <c r="AR344" s="80">
        <v>0</v>
      </c>
      <c r="AS344" s="80"/>
      <c r="AT344" s="80"/>
      <c r="AU344" s="80"/>
      <c r="AV344" s="80"/>
      <c r="AW344" s="80"/>
      <c r="AX344" s="80"/>
      <c r="AY344" s="80"/>
      <c r="AZ344" s="80"/>
      <c r="BA344">
        <v>1</v>
      </c>
      <c r="BB344" s="79" t="str">
        <f>REPLACE(INDEX(GroupVertices[Group],MATCH(Edges[[#This Row],[Vertex 1]],GroupVertices[Vertex],0)),1,1,"")</f>
        <v>1</v>
      </c>
      <c r="BC344" s="79" t="str">
        <f>REPLACE(INDEX(GroupVertices[Group],MATCH(Edges[[#This Row],[Vertex 2]],GroupVertices[Vertex],0)),1,1,"")</f>
        <v>1</v>
      </c>
      <c r="BD344" s="48">
        <v>0</v>
      </c>
      <c r="BE344" s="49">
        <v>0</v>
      </c>
      <c r="BF344" s="48">
        <v>0</v>
      </c>
      <c r="BG344" s="49">
        <v>0</v>
      </c>
      <c r="BH344" s="48">
        <v>0</v>
      </c>
      <c r="BI344" s="49">
        <v>0</v>
      </c>
      <c r="BJ344" s="48">
        <v>29</v>
      </c>
      <c r="BK344" s="49">
        <v>100</v>
      </c>
      <c r="BL344" s="48">
        <v>29</v>
      </c>
    </row>
    <row r="345" spans="1:64" ht="15">
      <c r="A345" s="65" t="s">
        <v>332</v>
      </c>
      <c r="B345" s="83" t="s">
        <v>1086</v>
      </c>
      <c r="C345" s="66" t="s">
        <v>3439</v>
      </c>
      <c r="D345" s="67">
        <v>3</v>
      </c>
      <c r="E345" s="68" t="s">
        <v>132</v>
      </c>
      <c r="F345" s="69">
        <v>32</v>
      </c>
      <c r="G345" s="66"/>
      <c r="H345" s="70"/>
      <c r="I345" s="71"/>
      <c r="J345" s="71"/>
      <c r="K345" s="34" t="s">
        <v>65</v>
      </c>
      <c r="L345" s="78">
        <v>345</v>
      </c>
      <c r="M345" s="78"/>
      <c r="N345" s="73" t="s">
        <v>374</v>
      </c>
      <c r="O345" s="80" t="s">
        <v>461</v>
      </c>
      <c r="P345" s="82">
        <v>43498.515335648146</v>
      </c>
      <c r="Q345" s="80" t="s">
        <v>596</v>
      </c>
      <c r="R345" s="80"/>
      <c r="S345" s="80"/>
      <c r="T345" s="80" t="s">
        <v>923</v>
      </c>
      <c r="U345" s="83" t="s">
        <v>1086</v>
      </c>
      <c r="V345" s="83" t="s">
        <v>1086</v>
      </c>
      <c r="W345" s="82">
        <v>43498.515335648146</v>
      </c>
      <c r="X345" s="83" t="s">
        <v>1482</v>
      </c>
      <c r="Y345" s="80"/>
      <c r="Z345" s="80"/>
      <c r="AA345" s="86" t="s">
        <v>1837</v>
      </c>
      <c r="AB345" s="80"/>
      <c r="AC345" s="80" t="b">
        <v>0</v>
      </c>
      <c r="AD345" s="80">
        <v>7</v>
      </c>
      <c r="AE345" s="86" t="s">
        <v>2052</v>
      </c>
      <c r="AF345" s="80" t="b">
        <v>0</v>
      </c>
      <c r="AG345" s="80" t="s">
        <v>2064</v>
      </c>
      <c r="AH345" s="80"/>
      <c r="AI345" s="86" t="s">
        <v>2052</v>
      </c>
      <c r="AJ345" s="80" t="b">
        <v>0</v>
      </c>
      <c r="AK345" s="80">
        <v>2</v>
      </c>
      <c r="AL345" s="86" t="s">
        <v>2052</v>
      </c>
      <c r="AM345" s="80" t="s">
        <v>2071</v>
      </c>
      <c r="AN345" s="80" t="b">
        <v>0</v>
      </c>
      <c r="AO345" s="86" t="s">
        <v>1837</v>
      </c>
      <c r="AP345" s="80" t="s">
        <v>2082</v>
      </c>
      <c r="AQ345" s="80">
        <v>0</v>
      </c>
      <c r="AR345" s="80">
        <v>0</v>
      </c>
      <c r="AS345" s="80"/>
      <c r="AT345" s="80"/>
      <c r="AU345" s="80"/>
      <c r="AV345" s="80"/>
      <c r="AW345" s="80"/>
      <c r="AX345" s="80"/>
      <c r="AY345" s="80"/>
      <c r="AZ345" s="80"/>
      <c r="BA345">
        <v>1</v>
      </c>
      <c r="BB345" s="79" t="str">
        <f>REPLACE(INDEX(GroupVertices[Group],MATCH(Edges[[#This Row],[Vertex 1]],GroupVertices[Vertex],0)),1,1,"")</f>
        <v>1</v>
      </c>
      <c r="BC345" s="79" t="str">
        <f>REPLACE(INDEX(GroupVertices[Group],MATCH(Edges[[#This Row],[Vertex 2]],GroupVertices[Vertex],0)),1,1,"")</f>
        <v>1</v>
      </c>
      <c r="BD345" s="48">
        <v>0</v>
      </c>
      <c r="BE345" s="49">
        <v>0</v>
      </c>
      <c r="BF345" s="48">
        <v>0</v>
      </c>
      <c r="BG345" s="49">
        <v>0</v>
      </c>
      <c r="BH345" s="48">
        <v>0</v>
      </c>
      <c r="BI345" s="49">
        <v>0</v>
      </c>
      <c r="BJ345" s="48">
        <v>28</v>
      </c>
      <c r="BK345" s="49">
        <v>100</v>
      </c>
      <c r="BL345" s="48">
        <v>28</v>
      </c>
    </row>
    <row r="346" spans="1:64" ht="15">
      <c r="A346" s="65" t="s">
        <v>314</v>
      </c>
      <c r="B346" s="83" t="s">
        <v>1205</v>
      </c>
      <c r="C346" s="66" t="s">
        <v>3439</v>
      </c>
      <c r="D346" s="67">
        <v>3</v>
      </c>
      <c r="E346" s="68" t="s">
        <v>132</v>
      </c>
      <c r="F346" s="69">
        <v>32</v>
      </c>
      <c r="G346" s="66"/>
      <c r="H346" s="70"/>
      <c r="I346" s="71"/>
      <c r="J346" s="71"/>
      <c r="K346" s="34" t="s">
        <v>65</v>
      </c>
      <c r="L346" s="78">
        <v>346</v>
      </c>
      <c r="M346" s="78"/>
      <c r="N346" s="73" t="s">
        <v>273</v>
      </c>
      <c r="O346" s="80" t="s">
        <v>461</v>
      </c>
      <c r="P346" s="82">
        <v>43498.52670138889</v>
      </c>
      <c r="Q346" s="80" t="s">
        <v>717</v>
      </c>
      <c r="R346" s="83" t="s">
        <v>817</v>
      </c>
      <c r="S346" s="80" t="s">
        <v>850</v>
      </c>
      <c r="T346" s="80" t="s">
        <v>942</v>
      </c>
      <c r="U346" s="83" t="s">
        <v>1205</v>
      </c>
      <c r="V346" s="83" t="s">
        <v>1205</v>
      </c>
      <c r="W346" s="82">
        <v>43498.52670138889</v>
      </c>
      <c r="X346" s="83" t="s">
        <v>1603</v>
      </c>
      <c r="Y346" s="80"/>
      <c r="Z346" s="80"/>
      <c r="AA346" s="86" t="s">
        <v>1959</v>
      </c>
      <c r="AB346" s="80"/>
      <c r="AC346" s="80" t="b">
        <v>0</v>
      </c>
      <c r="AD346" s="80">
        <v>12</v>
      </c>
      <c r="AE346" s="86" t="s">
        <v>2052</v>
      </c>
      <c r="AF346" s="80" t="b">
        <v>0</v>
      </c>
      <c r="AG346" s="80" t="s">
        <v>2064</v>
      </c>
      <c r="AH346" s="80"/>
      <c r="AI346" s="86" t="s">
        <v>2052</v>
      </c>
      <c r="AJ346" s="80" t="b">
        <v>0</v>
      </c>
      <c r="AK346" s="80">
        <v>6</v>
      </c>
      <c r="AL346" s="86" t="s">
        <v>2052</v>
      </c>
      <c r="AM346" s="80" t="s">
        <v>2071</v>
      </c>
      <c r="AN346" s="80" t="b">
        <v>0</v>
      </c>
      <c r="AO346" s="86" t="s">
        <v>1959</v>
      </c>
      <c r="AP346" s="80" t="s">
        <v>2082</v>
      </c>
      <c r="AQ346" s="80">
        <v>0</v>
      </c>
      <c r="AR346" s="80">
        <v>0</v>
      </c>
      <c r="AS346" s="80"/>
      <c r="AT346" s="80"/>
      <c r="AU346" s="80"/>
      <c r="AV346" s="80"/>
      <c r="AW346" s="80"/>
      <c r="AX346" s="80"/>
      <c r="AY346" s="80"/>
      <c r="AZ346" s="80"/>
      <c r="BA346">
        <v>1</v>
      </c>
      <c r="BB346" s="79" t="str">
        <f>REPLACE(INDEX(GroupVertices[Group],MATCH(Edges[[#This Row],[Vertex 1]],GroupVertices[Vertex],0)),1,1,"")</f>
        <v>4</v>
      </c>
      <c r="BC346" s="79" t="str">
        <f>REPLACE(INDEX(GroupVertices[Group],MATCH(Edges[[#This Row],[Vertex 2]],GroupVertices[Vertex],0)),1,1,"")</f>
        <v>4</v>
      </c>
      <c r="BD346" s="48">
        <v>0</v>
      </c>
      <c r="BE346" s="49">
        <v>0</v>
      </c>
      <c r="BF346" s="48">
        <v>0</v>
      </c>
      <c r="BG346" s="49">
        <v>0</v>
      </c>
      <c r="BH346" s="48">
        <v>0</v>
      </c>
      <c r="BI346" s="49">
        <v>0</v>
      </c>
      <c r="BJ346" s="48">
        <v>36</v>
      </c>
      <c r="BK346" s="49">
        <v>100</v>
      </c>
      <c r="BL346" s="48">
        <v>36</v>
      </c>
    </row>
    <row r="347" spans="1:64" ht="15">
      <c r="A347" s="65" t="s">
        <v>330</v>
      </c>
      <c r="B347" s="83" t="s">
        <v>1172</v>
      </c>
      <c r="C347" s="66" t="s">
        <v>3439</v>
      </c>
      <c r="D347" s="67">
        <v>3</v>
      </c>
      <c r="E347" s="68" t="s">
        <v>132</v>
      </c>
      <c r="F347" s="69">
        <v>32</v>
      </c>
      <c r="G347" s="66"/>
      <c r="H347" s="70"/>
      <c r="I347" s="71"/>
      <c r="J347" s="71"/>
      <c r="K347" s="34" t="s">
        <v>65</v>
      </c>
      <c r="L347" s="78">
        <v>347</v>
      </c>
      <c r="M347" s="78"/>
      <c r="N347" s="73" t="s">
        <v>374</v>
      </c>
      <c r="O347" s="80" t="s">
        <v>461</v>
      </c>
      <c r="P347" s="82">
        <v>43498.53212962963</v>
      </c>
      <c r="Q347" s="80" t="s">
        <v>684</v>
      </c>
      <c r="R347" s="80"/>
      <c r="S347" s="80"/>
      <c r="T347" s="80" t="s">
        <v>923</v>
      </c>
      <c r="U347" s="83" t="s">
        <v>1172</v>
      </c>
      <c r="V347" s="83" t="s">
        <v>1172</v>
      </c>
      <c r="W347" s="82">
        <v>43498.53212962963</v>
      </c>
      <c r="X347" s="83" t="s">
        <v>1570</v>
      </c>
      <c r="Y347" s="80"/>
      <c r="Z347" s="80"/>
      <c r="AA347" s="86" t="s">
        <v>1926</v>
      </c>
      <c r="AB347" s="80"/>
      <c r="AC347" s="80" t="b">
        <v>0</v>
      </c>
      <c r="AD347" s="80">
        <v>6</v>
      </c>
      <c r="AE347" s="86" t="s">
        <v>2052</v>
      </c>
      <c r="AF347" s="80" t="b">
        <v>0</v>
      </c>
      <c r="AG347" s="80" t="s">
        <v>2064</v>
      </c>
      <c r="AH347" s="80"/>
      <c r="AI347" s="86" t="s">
        <v>2052</v>
      </c>
      <c r="AJ347" s="80" t="b">
        <v>0</v>
      </c>
      <c r="AK347" s="80">
        <v>2</v>
      </c>
      <c r="AL347" s="86" t="s">
        <v>2052</v>
      </c>
      <c r="AM347" s="80" t="s">
        <v>2071</v>
      </c>
      <c r="AN347" s="80" t="b">
        <v>0</v>
      </c>
      <c r="AO347" s="86" t="s">
        <v>1926</v>
      </c>
      <c r="AP347" s="80" t="s">
        <v>2082</v>
      </c>
      <c r="AQ347" s="80">
        <v>0</v>
      </c>
      <c r="AR347" s="80">
        <v>0</v>
      </c>
      <c r="AS347" s="80"/>
      <c r="AT347" s="80"/>
      <c r="AU347" s="80"/>
      <c r="AV347" s="80"/>
      <c r="AW347" s="80"/>
      <c r="AX347" s="80"/>
      <c r="AY347" s="80"/>
      <c r="AZ347" s="80"/>
      <c r="BA347">
        <v>1</v>
      </c>
      <c r="BB347" s="79" t="str">
        <f>REPLACE(INDEX(GroupVertices[Group],MATCH(Edges[[#This Row],[Vertex 1]],GroupVertices[Vertex],0)),1,1,"")</f>
        <v>2</v>
      </c>
      <c r="BC347" s="79" t="str">
        <f>REPLACE(INDEX(GroupVertices[Group],MATCH(Edges[[#This Row],[Vertex 2]],GroupVertices[Vertex],0)),1,1,"")</f>
        <v>2</v>
      </c>
      <c r="BD347" s="48">
        <v>0</v>
      </c>
      <c r="BE347" s="49">
        <v>0</v>
      </c>
      <c r="BF347" s="48">
        <v>0</v>
      </c>
      <c r="BG347" s="49">
        <v>0</v>
      </c>
      <c r="BH347" s="48">
        <v>0</v>
      </c>
      <c r="BI347" s="49">
        <v>0</v>
      </c>
      <c r="BJ347" s="48">
        <v>28</v>
      </c>
      <c r="BK347" s="49">
        <v>100</v>
      </c>
      <c r="BL347" s="48">
        <v>28</v>
      </c>
    </row>
    <row r="348" spans="1:64" ht="15">
      <c r="A348" s="65" t="s">
        <v>278</v>
      </c>
      <c r="B348" s="83" t="s">
        <v>987</v>
      </c>
      <c r="C348" s="66" t="s">
        <v>3439</v>
      </c>
      <c r="D348" s="67">
        <v>3</v>
      </c>
      <c r="E348" s="68" t="s">
        <v>132</v>
      </c>
      <c r="F348" s="69">
        <v>32</v>
      </c>
      <c r="G348" s="66"/>
      <c r="H348" s="70"/>
      <c r="I348" s="71"/>
      <c r="J348" s="71"/>
      <c r="K348" s="34" t="s">
        <v>65</v>
      </c>
      <c r="L348" s="78">
        <v>348</v>
      </c>
      <c r="M348" s="78"/>
      <c r="N348" s="73" t="s">
        <v>374</v>
      </c>
      <c r="O348" s="80" t="s">
        <v>461</v>
      </c>
      <c r="P348" s="82">
        <v>43490.17371527778</v>
      </c>
      <c r="Q348" s="80" t="s">
        <v>491</v>
      </c>
      <c r="R348" s="80"/>
      <c r="S348" s="80"/>
      <c r="T348" s="80"/>
      <c r="U348" s="83" t="s">
        <v>987</v>
      </c>
      <c r="V348" s="83" t="s">
        <v>987</v>
      </c>
      <c r="W348" s="82">
        <v>43490.17371527778</v>
      </c>
      <c r="X348" s="83" t="s">
        <v>1372</v>
      </c>
      <c r="Y348" s="80"/>
      <c r="Z348" s="80"/>
      <c r="AA348" s="86" t="s">
        <v>1722</v>
      </c>
      <c r="AB348" s="86" t="s">
        <v>1846</v>
      </c>
      <c r="AC348" s="80" t="b">
        <v>0</v>
      </c>
      <c r="AD348" s="80">
        <v>0</v>
      </c>
      <c r="AE348" s="86" t="s">
        <v>2058</v>
      </c>
      <c r="AF348" s="80" t="b">
        <v>0</v>
      </c>
      <c r="AG348" s="80" t="s">
        <v>2063</v>
      </c>
      <c r="AH348" s="80"/>
      <c r="AI348" s="86" t="s">
        <v>2052</v>
      </c>
      <c r="AJ348" s="80" t="b">
        <v>0</v>
      </c>
      <c r="AK348" s="80">
        <v>0</v>
      </c>
      <c r="AL348" s="86" t="s">
        <v>2052</v>
      </c>
      <c r="AM348" s="80" t="s">
        <v>2074</v>
      </c>
      <c r="AN348" s="80" t="b">
        <v>0</v>
      </c>
      <c r="AO348" s="86" t="s">
        <v>1846</v>
      </c>
      <c r="AP348" s="80" t="s">
        <v>207</v>
      </c>
      <c r="AQ348" s="80">
        <v>0</v>
      </c>
      <c r="AR348" s="80">
        <v>0</v>
      </c>
      <c r="AS348" s="80"/>
      <c r="AT348" s="80"/>
      <c r="AU348" s="80"/>
      <c r="AV348" s="80"/>
      <c r="AW348" s="80"/>
      <c r="AX348" s="80"/>
      <c r="AY348" s="80"/>
      <c r="AZ348" s="80"/>
      <c r="BA348">
        <v>1</v>
      </c>
      <c r="BB348" s="79" t="str">
        <f>REPLACE(INDEX(GroupVertices[Group],MATCH(Edges[[#This Row],[Vertex 1]],GroupVertices[Vertex],0)),1,1,"")</f>
        <v>25</v>
      </c>
      <c r="BC348" s="79" t="str">
        <f>REPLACE(INDEX(GroupVertices[Group],MATCH(Edges[[#This Row],[Vertex 2]],GroupVertices[Vertex],0)),1,1,"")</f>
        <v>25</v>
      </c>
      <c r="BD348" s="48">
        <v>0</v>
      </c>
      <c r="BE348" s="49">
        <v>0</v>
      </c>
      <c r="BF348" s="48">
        <v>0</v>
      </c>
      <c r="BG348" s="49">
        <v>0</v>
      </c>
      <c r="BH348" s="48">
        <v>0</v>
      </c>
      <c r="BI348" s="49">
        <v>0</v>
      </c>
      <c r="BJ348" s="48">
        <v>7</v>
      </c>
      <c r="BK348" s="49">
        <v>100</v>
      </c>
      <c r="BL348" s="48">
        <v>7</v>
      </c>
    </row>
    <row r="349" spans="1:64" ht="15">
      <c r="A349" s="65" t="s">
        <v>259</v>
      </c>
      <c r="B349" s="83" t="s">
        <v>987</v>
      </c>
      <c r="C349" s="66" t="s">
        <v>3439</v>
      </c>
      <c r="D349" s="67">
        <v>3</v>
      </c>
      <c r="E349" s="68" t="s">
        <v>132</v>
      </c>
      <c r="F349" s="69">
        <v>32</v>
      </c>
      <c r="G349" s="66"/>
      <c r="H349" s="70"/>
      <c r="I349" s="71"/>
      <c r="J349" s="71"/>
      <c r="K349" s="34" t="s">
        <v>65</v>
      </c>
      <c r="L349" s="78">
        <v>349</v>
      </c>
      <c r="M349" s="78"/>
      <c r="N349" s="73" t="s">
        <v>278</v>
      </c>
      <c r="O349" s="80" t="s">
        <v>461</v>
      </c>
      <c r="P349" s="82">
        <v>43490.21685185185</v>
      </c>
      <c r="Q349" s="80" t="s">
        <v>492</v>
      </c>
      <c r="R349" s="80"/>
      <c r="S349" s="80"/>
      <c r="T349" s="80"/>
      <c r="U349" s="83" t="s">
        <v>987</v>
      </c>
      <c r="V349" s="83" t="s">
        <v>987</v>
      </c>
      <c r="W349" s="82">
        <v>43490.21685185185</v>
      </c>
      <c r="X349" s="83" t="s">
        <v>1373</v>
      </c>
      <c r="Y349" s="80"/>
      <c r="Z349" s="80"/>
      <c r="AA349" s="86" t="s">
        <v>1723</v>
      </c>
      <c r="AB349" s="80"/>
      <c r="AC349" s="80" t="b">
        <v>0</v>
      </c>
      <c r="AD349" s="80">
        <v>0</v>
      </c>
      <c r="AE349" s="86" t="s">
        <v>2052</v>
      </c>
      <c r="AF349" s="80" t="b">
        <v>0</v>
      </c>
      <c r="AG349" s="80" t="s">
        <v>2063</v>
      </c>
      <c r="AH349" s="80"/>
      <c r="AI349" s="86" t="s">
        <v>2052</v>
      </c>
      <c r="AJ349" s="80" t="b">
        <v>0</v>
      </c>
      <c r="AK349" s="80">
        <v>0</v>
      </c>
      <c r="AL349" s="86" t="s">
        <v>2052</v>
      </c>
      <c r="AM349" s="80" t="s">
        <v>2072</v>
      </c>
      <c r="AN349" s="80" t="b">
        <v>0</v>
      </c>
      <c r="AO349" s="86" t="s">
        <v>1723</v>
      </c>
      <c r="AP349" s="80" t="s">
        <v>207</v>
      </c>
      <c r="AQ349" s="80">
        <v>0</v>
      </c>
      <c r="AR349" s="80">
        <v>0</v>
      </c>
      <c r="AS349" s="80"/>
      <c r="AT349" s="80"/>
      <c r="AU349" s="80"/>
      <c r="AV349" s="80"/>
      <c r="AW349" s="80"/>
      <c r="AX349" s="80"/>
      <c r="AY349" s="80"/>
      <c r="AZ349" s="80"/>
      <c r="BA349">
        <v>1</v>
      </c>
      <c r="BB349" s="79" t="str">
        <f>REPLACE(INDEX(GroupVertices[Group],MATCH(Edges[[#This Row],[Vertex 1]],GroupVertices[Vertex],0)),1,1,"")</f>
        <v>25</v>
      </c>
      <c r="BC349" s="79" t="str">
        <f>REPLACE(INDEX(GroupVertices[Group],MATCH(Edges[[#This Row],[Vertex 2]],GroupVertices[Vertex],0)),1,1,"")</f>
        <v>25</v>
      </c>
      <c r="BD349" s="48">
        <v>0</v>
      </c>
      <c r="BE349" s="49">
        <v>0</v>
      </c>
      <c r="BF349" s="48">
        <v>0</v>
      </c>
      <c r="BG349" s="49">
        <v>0</v>
      </c>
      <c r="BH349" s="48">
        <v>0</v>
      </c>
      <c r="BI349" s="49">
        <v>0</v>
      </c>
      <c r="BJ349" s="48">
        <v>9</v>
      </c>
      <c r="BK349" s="49">
        <v>100</v>
      </c>
      <c r="BL349" s="48">
        <v>9</v>
      </c>
    </row>
    <row r="350" spans="1:64" ht="15">
      <c r="A350" s="65" t="s">
        <v>325</v>
      </c>
      <c r="B350" s="83" t="s">
        <v>1024</v>
      </c>
      <c r="C350" s="66" t="s">
        <v>3439</v>
      </c>
      <c r="D350" s="67">
        <v>3</v>
      </c>
      <c r="E350" s="68" t="s">
        <v>132</v>
      </c>
      <c r="F350" s="69">
        <v>32</v>
      </c>
      <c r="G350" s="66"/>
      <c r="H350" s="70"/>
      <c r="I350" s="71"/>
      <c r="J350" s="71"/>
      <c r="K350" s="34" t="s">
        <v>65</v>
      </c>
      <c r="L350" s="78">
        <v>350</v>
      </c>
      <c r="M350" s="78"/>
      <c r="N350" s="73" t="s">
        <v>436</v>
      </c>
      <c r="O350" s="80" t="s">
        <v>461</v>
      </c>
      <c r="P350" s="82">
        <v>43500.677569444444</v>
      </c>
      <c r="Q350" s="80" t="s">
        <v>530</v>
      </c>
      <c r="R350" s="80"/>
      <c r="S350" s="80"/>
      <c r="T350" s="80" t="s">
        <v>930</v>
      </c>
      <c r="U350" s="83" t="s">
        <v>1024</v>
      </c>
      <c r="V350" s="83" t="s">
        <v>1024</v>
      </c>
      <c r="W350" s="82">
        <v>43500.677569444444</v>
      </c>
      <c r="X350" s="83" t="s">
        <v>1411</v>
      </c>
      <c r="Y350" s="80"/>
      <c r="Z350" s="80"/>
      <c r="AA350" s="86" t="s">
        <v>1761</v>
      </c>
      <c r="AB350" s="86" t="s">
        <v>1762</v>
      </c>
      <c r="AC350" s="80" t="b">
        <v>0</v>
      </c>
      <c r="AD350" s="80">
        <v>3</v>
      </c>
      <c r="AE350" s="86" t="s">
        <v>2057</v>
      </c>
      <c r="AF350" s="80" t="b">
        <v>0</v>
      </c>
      <c r="AG350" s="80" t="s">
        <v>2064</v>
      </c>
      <c r="AH350" s="80"/>
      <c r="AI350" s="86" t="s">
        <v>2052</v>
      </c>
      <c r="AJ350" s="80" t="b">
        <v>0</v>
      </c>
      <c r="AK350" s="80">
        <v>1</v>
      </c>
      <c r="AL350" s="86" t="s">
        <v>2052</v>
      </c>
      <c r="AM350" s="80" t="s">
        <v>2071</v>
      </c>
      <c r="AN350" s="80" t="b">
        <v>0</v>
      </c>
      <c r="AO350" s="86" t="s">
        <v>1762</v>
      </c>
      <c r="AP350" s="80" t="s">
        <v>207</v>
      </c>
      <c r="AQ350" s="80">
        <v>0</v>
      </c>
      <c r="AR350" s="80">
        <v>0</v>
      </c>
      <c r="AS350" s="80"/>
      <c r="AT350" s="80"/>
      <c r="AU350" s="80"/>
      <c r="AV350" s="80"/>
      <c r="AW350" s="80"/>
      <c r="AX350" s="80"/>
      <c r="AY350" s="80"/>
      <c r="AZ350" s="80"/>
      <c r="BA350">
        <v>1</v>
      </c>
      <c r="BB350" s="79" t="str">
        <f>REPLACE(INDEX(GroupVertices[Group],MATCH(Edges[[#This Row],[Vertex 1]],GroupVertices[Vertex],0)),1,1,"")</f>
        <v>31</v>
      </c>
      <c r="BC350" s="79" t="str">
        <f>REPLACE(INDEX(GroupVertices[Group],MATCH(Edges[[#This Row],[Vertex 2]],GroupVertices[Vertex],0)),1,1,"")</f>
        <v>31</v>
      </c>
      <c r="BD350" s="48">
        <v>1</v>
      </c>
      <c r="BE350" s="49">
        <v>4</v>
      </c>
      <c r="BF350" s="48">
        <v>0</v>
      </c>
      <c r="BG350" s="49">
        <v>0</v>
      </c>
      <c r="BH350" s="48">
        <v>0</v>
      </c>
      <c r="BI350" s="49">
        <v>0</v>
      </c>
      <c r="BJ350" s="48">
        <v>24</v>
      </c>
      <c r="BK350" s="49">
        <v>96</v>
      </c>
      <c r="BL350" s="48">
        <v>25</v>
      </c>
    </row>
    <row r="351" spans="1:64" ht="15">
      <c r="A351" s="65" t="s">
        <v>327</v>
      </c>
      <c r="B351" s="83" t="s">
        <v>1027</v>
      </c>
      <c r="C351" s="66" t="s">
        <v>3439</v>
      </c>
      <c r="D351" s="67">
        <v>3</v>
      </c>
      <c r="E351" s="68" t="s">
        <v>132</v>
      </c>
      <c r="F351" s="69">
        <v>32</v>
      </c>
      <c r="G351" s="66"/>
      <c r="H351" s="70"/>
      <c r="I351" s="71"/>
      <c r="J351" s="71"/>
      <c r="K351" s="34" t="s">
        <v>65</v>
      </c>
      <c r="L351" s="78">
        <v>351</v>
      </c>
      <c r="M351" s="78"/>
      <c r="N351" s="73" t="s">
        <v>444</v>
      </c>
      <c r="O351" s="80" t="s">
        <v>461</v>
      </c>
      <c r="P351" s="82">
        <v>43501.868159722224</v>
      </c>
      <c r="Q351" s="80" t="s">
        <v>534</v>
      </c>
      <c r="R351" s="80"/>
      <c r="S351" s="80"/>
      <c r="T351" s="80"/>
      <c r="U351" s="83" t="s">
        <v>1027</v>
      </c>
      <c r="V351" s="83" t="s">
        <v>1027</v>
      </c>
      <c r="W351" s="82">
        <v>43501.868159722224</v>
      </c>
      <c r="X351" s="83" t="s">
        <v>1415</v>
      </c>
      <c r="Y351" s="80"/>
      <c r="Z351" s="80"/>
      <c r="AA351" s="86" t="s">
        <v>1767</v>
      </c>
      <c r="AB351" s="86" t="s">
        <v>1765</v>
      </c>
      <c r="AC351" s="80" t="b">
        <v>0</v>
      </c>
      <c r="AD351" s="80">
        <v>2</v>
      </c>
      <c r="AE351" s="86" t="s">
        <v>2057</v>
      </c>
      <c r="AF351" s="80" t="b">
        <v>0</v>
      </c>
      <c r="AG351" s="80" t="s">
        <v>2063</v>
      </c>
      <c r="AH351" s="80"/>
      <c r="AI351" s="86" t="s">
        <v>2052</v>
      </c>
      <c r="AJ351" s="80" t="b">
        <v>0</v>
      </c>
      <c r="AK351" s="80">
        <v>0</v>
      </c>
      <c r="AL351" s="86" t="s">
        <v>2052</v>
      </c>
      <c r="AM351" s="80" t="s">
        <v>2074</v>
      </c>
      <c r="AN351" s="80" t="b">
        <v>0</v>
      </c>
      <c r="AO351" s="86" t="s">
        <v>1765</v>
      </c>
      <c r="AP351" s="80" t="s">
        <v>207</v>
      </c>
      <c r="AQ351" s="80">
        <v>0</v>
      </c>
      <c r="AR351" s="80">
        <v>0</v>
      </c>
      <c r="AS351" s="80"/>
      <c r="AT351" s="80"/>
      <c r="AU351" s="80"/>
      <c r="AV351" s="80"/>
      <c r="AW351" s="80"/>
      <c r="AX351" s="80"/>
      <c r="AY351" s="80"/>
      <c r="AZ351" s="80"/>
      <c r="BA351">
        <v>1</v>
      </c>
      <c r="BB351" s="79" t="str">
        <f>REPLACE(INDEX(GroupVertices[Group],MATCH(Edges[[#This Row],[Vertex 1]],GroupVertices[Vertex],0)),1,1,"")</f>
        <v>30</v>
      </c>
      <c r="BC351" s="79" t="str">
        <f>REPLACE(INDEX(GroupVertices[Group],MATCH(Edges[[#This Row],[Vertex 2]],GroupVertices[Vertex],0)),1,1,"")</f>
        <v>30</v>
      </c>
      <c r="BD351" s="48">
        <v>0</v>
      </c>
      <c r="BE351" s="49">
        <v>0</v>
      </c>
      <c r="BF351" s="48">
        <v>0</v>
      </c>
      <c r="BG351" s="49">
        <v>0</v>
      </c>
      <c r="BH351" s="48">
        <v>0</v>
      </c>
      <c r="BI351" s="49">
        <v>0</v>
      </c>
      <c r="BJ351" s="48">
        <v>13</v>
      </c>
      <c r="BK351" s="49">
        <v>100</v>
      </c>
      <c r="BL351" s="48">
        <v>13</v>
      </c>
    </row>
    <row r="352" spans="1:64" ht="15">
      <c r="A352" s="65" t="s">
        <v>326</v>
      </c>
      <c r="B352" s="83" t="s">
        <v>1026</v>
      </c>
      <c r="C352" s="66" t="s">
        <v>3439</v>
      </c>
      <c r="D352" s="67">
        <v>3</v>
      </c>
      <c r="E352" s="68" t="s">
        <v>132</v>
      </c>
      <c r="F352" s="69">
        <v>32</v>
      </c>
      <c r="G352" s="66"/>
      <c r="H352" s="70"/>
      <c r="I352" s="71"/>
      <c r="J352" s="71"/>
      <c r="K352" s="34" t="s">
        <v>65</v>
      </c>
      <c r="L352" s="78">
        <v>352</v>
      </c>
      <c r="M352" s="78"/>
      <c r="N352" s="73" t="s">
        <v>444</v>
      </c>
      <c r="O352" s="80" t="s">
        <v>461</v>
      </c>
      <c r="P352" s="82">
        <v>43501.84993055555</v>
      </c>
      <c r="Q352" s="80" t="s">
        <v>533</v>
      </c>
      <c r="R352" s="80"/>
      <c r="S352" s="80"/>
      <c r="T352" s="80"/>
      <c r="U352" s="83" t="s">
        <v>1026</v>
      </c>
      <c r="V352" s="83" t="s">
        <v>1026</v>
      </c>
      <c r="W352" s="82">
        <v>43501.84993055555</v>
      </c>
      <c r="X352" s="83" t="s">
        <v>1414</v>
      </c>
      <c r="Y352" s="80"/>
      <c r="Z352" s="80"/>
      <c r="AA352" s="86" t="s">
        <v>1766</v>
      </c>
      <c r="AB352" s="86" t="s">
        <v>1764</v>
      </c>
      <c r="AC352" s="80" t="b">
        <v>0</v>
      </c>
      <c r="AD352" s="80">
        <v>2</v>
      </c>
      <c r="AE352" s="86" t="s">
        <v>2062</v>
      </c>
      <c r="AF352" s="80" t="b">
        <v>0</v>
      </c>
      <c r="AG352" s="80" t="s">
        <v>2063</v>
      </c>
      <c r="AH352" s="80"/>
      <c r="AI352" s="86" t="s">
        <v>2052</v>
      </c>
      <c r="AJ352" s="80" t="b">
        <v>0</v>
      </c>
      <c r="AK352" s="80">
        <v>0</v>
      </c>
      <c r="AL352" s="86" t="s">
        <v>2052</v>
      </c>
      <c r="AM352" s="80" t="s">
        <v>2071</v>
      </c>
      <c r="AN352" s="80" t="b">
        <v>0</v>
      </c>
      <c r="AO352" s="86" t="s">
        <v>1764</v>
      </c>
      <c r="AP352" s="80" t="s">
        <v>207</v>
      </c>
      <c r="AQ352" s="80">
        <v>0</v>
      </c>
      <c r="AR352" s="80">
        <v>0</v>
      </c>
      <c r="AS352" s="80"/>
      <c r="AT352" s="80"/>
      <c r="AU352" s="80"/>
      <c r="AV352" s="80"/>
      <c r="AW352" s="80"/>
      <c r="AX352" s="80"/>
      <c r="AY352" s="80"/>
      <c r="AZ352" s="80"/>
      <c r="BA352">
        <v>1</v>
      </c>
      <c r="BB352" s="79" t="str">
        <f>REPLACE(INDEX(GroupVertices[Group],MATCH(Edges[[#This Row],[Vertex 1]],GroupVertices[Vertex],0)),1,1,"")</f>
        <v>17</v>
      </c>
      <c r="BC352" s="79" t="str">
        <f>REPLACE(INDEX(GroupVertices[Group],MATCH(Edges[[#This Row],[Vertex 2]],GroupVertices[Vertex],0)),1,1,"")</f>
        <v>17</v>
      </c>
      <c r="BD352" s="48">
        <v>0</v>
      </c>
      <c r="BE352" s="49">
        <v>0</v>
      </c>
      <c r="BF352" s="48">
        <v>0</v>
      </c>
      <c r="BG352" s="49">
        <v>0</v>
      </c>
      <c r="BH352" s="48">
        <v>0</v>
      </c>
      <c r="BI352" s="49">
        <v>0</v>
      </c>
      <c r="BJ352" s="48">
        <v>11</v>
      </c>
      <c r="BK352" s="49">
        <v>100</v>
      </c>
      <c r="BL352" s="48">
        <v>11</v>
      </c>
    </row>
  </sheetData>
  <dataValidations count="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hyperlinks>
    <hyperlink ref="R8" r:id="rId1" display="https://scotpublichealth.com/2017/11/06/what-healthcare-workers-can-learn-from-twitter-via-green-spaghetti-junctions/"/>
    <hyperlink ref="R148" r:id="rId2" display="https://wordart.com/create"/>
    <hyperlink ref="R122" r:id="rId3" display="http://www.paperbackswap.com/Analyzing-Social-Media-Networks-NodeXL/book/0123822297/&amp;_ads=widget&amp;m=referral&amp;c=API"/>
    <hyperlink ref="R195" r:id="rId4" display="https://twitter.com/MotorcycleTwitt"/>
    <hyperlink ref="R68" r:id="rId5" display="http://nodexlgraphgallery.org/Pages/Graph.aspx?graphID=138241&amp;utm_content=buffer00ebb&amp;utm_medium=social&amp;utm_source=twitter.com&amp;utm_campaign=buffer"/>
    <hyperlink ref="R7" r:id="rId6" display="https://nodexlgraphgallery.org/Pages/Graph.aspx?graphID=167051"/>
    <hyperlink ref="R153" r:id="rId7" display="https://www.eventbrite.com/e/social-media-digital-humanities-methodsapproaches-for-social-scientists-tickets-55334396670?ref=estw"/>
    <hyperlink ref="R143" r:id="rId8" display="https://nodexlgraphgallery.org/Pages/Graph.aspx?graphID=145506"/>
    <hyperlink ref="R141" r:id="rId9" display="https://nodexlgraphgallery.org/Pages/Graph.aspx?graphID=145506"/>
    <hyperlink ref="R53" r:id="rId10" display="http://www.ebay.com/itm/like/264165216377"/>
    <hyperlink ref="R335" r:id="rId11" display="http://www.ebay.com/itm/like/123623007647"/>
    <hyperlink ref="R203" r:id="rId12" display="http://www.ebay.com/itm/like/264176978666"/>
    <hyperlink ref="R69" r:id="rId13" display="https://nodexlgraphgallery.org/Pages/Graph.aspx?graphID=183151"/>
    <hyperlink ref="R288" r:id="rId14" display="https://nodexlgraphgallery.org/Pages/Graph.aspx?graphID=183576"/>
    <hyperlink ref="R133" r:id="rId15" display="https://www.forbes.com/sites/samshead/2019/01/20/facebook-backs-university-ai-ethics-institute-with-7-5-million/#4d105fa31508"/>
    <hyperlink ref="R164" r:id="rId16" display="https://www.businessinsider.de/best-jobs-in-america-2019-1"/>
    <hyperlink ref="R249" r:id="rId17" display="https://www.bbc.com/news/business-46999443"/>
    <hyperlink ref="R303" r:id="rId18" display="https://www.searchenginejournal.com/what-is-data-visualization-why-important-seo/288127/"/>
    <hyperlink ref="R322" r:id="rId19" display="https://nodexlgraphgallery.org/Pages/Graph.aspx?graphID=151232"/>
    <hyperlink ref="R127" r:id="rId20" display="https://nodexlgraphgallery.org/Pages/Graph.aspx?graphID=97459"/>
    <hyperlink ref="R304" r:id="rId21" display="https://nodexlgraphgallery.org/Pages/Graph.aspx?graphID=130982"/>
    <hyperlink ref="R176" r:id="rId22" display="https://nodexlgraphgallery.org/Pages/Graph.aspx?graphID=130982"/>
    <hyperlink ref="R339" r:id="rId23" display="https://nodexlgraphgallery.org/Pages/Graph.aspx?graphID=165004"/>
    <hyperlink ref="R325" r:id="rId24" display="https://nodexlgraphgallery.org/Pages/Graph.aspx?graphID=147713"/>
    <hyperlink ref="R330" r:id="rId25" display="https://www.pnas.org/content/116/6.cover-expansion"/>
    <hyperlink ref="R115" r:id="rId26" display="https://nodexlgraphgallery.org/Pages/Graph.aspx?graphID=145506"/>
    <hyperlink ref="R38" r:id="rId27" display="https://nodexlgraphgallery.org/Pages/Graph.aspx?graphID=181428"/>
    <hyperlink ref="R209" r:id="rId28" display="https://nodexlgraphgallery.org/Pages/Graph.aspx?graphID=181428"/>
    <hyperlink ref="R336" r:id="rId29" display="https://nodexlgraphgallery.org/Pages/Graph.aspx?graphID=181428"/>
    <hyperlink ref="R10" r:id="rId30" display="https://nodexlgraphgallery.org/Pages/Graph.aspx?graphID=178768"/>
    <hyperlink ref="R289" r:id="rId31" display="https://nodexlgraphgallery.org/Pages/Graph.aspx?graphID=183576"/>
    <hyperlink ref="R220" r:id="rId32" display="https://nodexlgraphgallery.org/Pages/Graph.aspx?graphID=185030"/>
    <hyperlink ref="R113" r:id="rId33" display="https://nodexlgraphgallery.org/Pages/Graph.aspx?graphID=182779"/>
    <hyperlink ref="R15" r:id="rId34" display="https://www.forbes.com/sites/danielmarlin/2018/01/16/millennials-this-is-how-artificial-intelligence-will-impact-your-job-for-better-and-worse/"/>
    <hyperlink ref="R11" r:id="rId35" display="https://www.forbes.com/sites/danielmarlin/2018/01/16/millennials-this-is-how-artificial-intelligence-will-impact-your-job-for-better-and-worse/"/>
    <hyperlink ref="R16" r:id="rId36" display="https://www.forbes.com/sites/danielmarlin/2018/01/16/millennials-this-is-how-artificial-intelligence-will-impact-your-job-for-better-and-worse/"/>
    <hyperlink ref="R17" r:id="rId37" display="https://www.forbes.com/sites/danielmarlin/2018/01/16/millennials-this-is-how-artificial-intelligence-will-impact-your-job-for-better-and-worse/"/>
    <hyperlink ref="R183" r:id="rId38" display="https://nodexlgraphgallery.org/Pages/Graph.aspx?graphID=172795"/>
    <hyperlink ref="R188" r:id="rId39" display="https://nodexlgraphgallery.org/Pages/Graph.aspx?graphID=123704"/>
    <hyperlink ref="R5" r:id="rId40" display="https://nodexlgraphgallery.org/Pages/Graph.aspx?graphID=145506"/>
    <hyperlink ref="R142" r:id="rId41" display="https://nodexlgraphgallery.org/Pages/Graph.aspx?graphID=145506"/>
    <hyperlink ref="R105" r:id="rId42" display="http://nodexlgraphgallery.org/Pages/Graph.aspx?graphID=138241&amp;utm_content=buffer00ebb&amp;utm_medium=social&amp;utm_source=twitter.com&amp;utm_campaign=buffer"/>
    <hyperlink ref="R112" r:id="rId43" display="http://nodexlgraphgallery.org/Pages/Graph.aspx?graphID=138241&amp;utm_content=buffer00ebb&amp;utm_medium=social&amp;utm_source=twitter.com&amp;utm_campaign=buffer"/>
    <hyperlink ref="R234" r:id="rId44" display="https://nodexlgraphgallery.org/Pages/InteractiveGraph.aspx?graphID=107078&amp;utm_content=buffer4aa49&amp;utm_medium=social&amp;utm_source=twitter.com&amp;utm_campaign=buffer"/>
    <hyperlink ref="R9" r:id="rId45" display="https://scotpublichealth.com/2018/03/13/handing-over-the-reins-crowdsourcing-twitter-data-on-health-campaigns/"/>
    <hyperlink ref="R268" r:id="rId46" display="https://nodexlgraphgallery.org/Pages/Graph.aspx?graphID=178049"/>
    <hyperlink ref="R333" r:id="rId47" display="https://nodexlgraphgallery.org/Pages/Graph.aspx?graphID=178049"/>
    <hyperlink ref="R192" r:id="rId48" display="http://nodexlgraphgallery.org/Pages/Graph.aspx?graphID=138241&amp;utm_content=buffer00ebb&amp;utm_medium=social&amp;utm_source=twitter.com&amp;utm_campaign=buffer"/>
    <hyperlink ref="R227" r:id="rId49" display="https://nodexlgraphgallery.org/Pages/Graph.aspx?graphID=138241"/>
    <hyperlink ref="R255" r:id="rId50" display="https://nodexlgraphgallery.org/Pages/Graph.aspx?graphID=138241"/>
    <hyperlink ref="R101" r:id="rId51" display="http://nodexlgraphgallery.org/Pages/Graph.aspx?graphID=138241&amp;utm_content=buffer00ebb&amp;utm_medium=social&amp;utm_source=twitter.com&amp;utm_campaign=buffer"/>
    <hyperlink ref="R225" r:id="rId52" display="https://nodexlgraphgallery.org/Pages/Graph.aspx?graphID=116401"/>
    <hyperlink ref="R254" r:id="rId53" display="https://nodexlgraphgallery.org/Pages/Graph.aspx?graphID=145506"/>
    <hyperlink ref="R216" r:id="rId54" display="http://nodexlgraphgallery.org/Pages/Graph.aspx?graphID=138241&amp;utm_content=buffer00ebb&amp;utm_medium=social&amp;utm_source=twitter.com&amp;utm_campaign=buffer"/>
    <hyperlink ref="R312" r:id="rId55" display="http://nodexlgraphgallery.org/Pages/Graph.aspx?graphID=138241&amp;utm_content=buffer00ebb&amp;utm_medium=social&amp;utm_source=twitter.com&amp;utm_campaign=buffer"/>
    <hyperlink ref="R214" r:id="rId56" display="http://nodexlgraphgallery.org/Pages/Graph.aspx?graphID=138241&amp;utm_content=buffer00ebb&amp;utm_medium=social&amp;utm_source=twitter.com&amp;utm_campaign=buffer"/>
    <hyperlink ref="R299" r:id="rId57" display="https://nodexlgraphgallery.org/Pages/Graph.aspx?graphID=145506"/>
    <hyperlink ref="R263" r:id="rId58" display="http://nodexlgraphgallery.org/Pages/Graph.aspx?graphID=138241&amp;utm_content=buffer00ebb&amp;utm_medium=social&amp;utm_source=twitter.com&amp;utm_campaign=buffer"/>
    <hyperlink ref="R315" r:id="rId59" display="https://nodexlgraphgallery.org/Pages/Graph.aspx?graphID=155615"/>
    <hyperlink ref="R156" r:id="rId60" display="https://nodexlgraphgallery.org/Pages/Graph.aspx?graphID=124454#headerTopVertices"/>
    <hyperlink ref="R250" r:id="rId61" display="https://nodexlgraphgallery.org/Pages/Graph.aspx?graphID=167046"/>
    <hyperlink ref="R346" r:id="rId62" display="http://nodexlgraphgallery.org/Pages/Graph.aspx?graphID=138241&amp;utm_content=buffer00ebb&amp;utm_medium=social&amp;utm_source=twitter.com&amp;utm_campaign=buffer"/>
    <hyperlink ref="R223" r:id="rId63" display="https://nodexlgraphgallery.org/Pages/Graph.aspx?graphID=138241"/>
    <hyperlink ref="R57" r:id="rId64" display="https://nodexlgraphgallery.org/Pages/Graph.aspx?graphID=169420"/>
    <hyperlink ref="R252" r:id="rId65" display="http://nodexlgraphgallery.org/Pages/Graph.aspx?graphID=138241&amp;utm_content=buffer00ebb&amp;utm_medium=social&amp;utm_source=twitter.com&amp;utm_campaign=buffer"/>
    <hyperlink ref="R50" r:id="rId66" display="http://nodexlgraphgallery.org/Pages/Graph.aspx?graphID=138241&amp;utm_content=buffer00ebb&amp;utm_medium=social&amp;utm_source=twitter.com&amp;utm_campaign=buffer"/>
    <hyperlink ref="R240" r:id="rId67" display="https://nodexlgraphgallery.org/Pages/Graph.aspx?graphID=138241"/>
    <hyperlink ref="R210" r:id="rId68" display="http://nodexlgraphgallery.org/Pages/Graph.aspx?graphID=138241&amp;utm_content=buffer00ebb&amp;utm_medium=social&amp;utm_source=twitter.com&amp;utm_campaign=buffer"/>
    <hyperlink ref="R189" r:id="rId69" display="https://www.nodexlgraphgallery.org/Pages/Registration.aspx"/>
    <hyperlink ref="R204" r:id="rId70" display="https://nodexlgraphgallery.org/Pages/Graph.aspx?graphID=183472"/>
    <hyperlink ref="U6" r:id="rId71" display="https://pbs.twimg.com/media/DlUDYyYXoAECz6k.jpg"/>
    <hyperlink ref="U8" r:id="rId72" display="https://pbs.twimg.com/media/DPdgcMJVAAA-8H3.jpg"/>
    <hyperlink ref="U148" r:id="rId73" display="https://pbs.twimg.com/media/DxPQngjU8AAoAnO.jpg"/>
    <hyperlink ref="U152" r:id="rId74" display="https://pbs.twimg.com/media/DxPwC9jVYAA8gVH.jpg"/>
    <hyperlink ref="U150" r:id="rId75" display="https://pbs.twimg.com/media/DxPwC9jVYAA8gVH.jpg"/>
    <hyperlink ref="U151" r:id="rId76" display="https://pbs.twimg.com/media/DxPwC9jVYAA8gVH.jpg"/>
    <hyperlink ref="U197" r:id="rId77" display="https://pbs.twimg.com/media/DxYaUTpW0AA5R7P.jpg"/>
    <hyperlink ref="U71" r:id="rId78" display="https://pbs.twimg.com/media/Dxa4fCoWkAA9Xiu.jpg"/>
    <hyperlink ref="U70" r:id="rId79" display="https://pbs.twimg.com/media/Dxa4fCoWkAA9Xiu.jpg"/>
    <hyperlink ref="U72" r:id="rId80" display="https://pbs.twimg.com/media/Dxa4fCoWkAA9Xiu.jpg"/>
    <hyperlink ref="U73" r:id="rId81" display="https://pbs.twimg.com/media/Dxa4fCoWkAA9Xiu.jpg"/>
    <hyperlink ref="U3" r:id="rId82" display="https://pbs.twimg.com/media/C6k4QiMW0AEdjTp.jpg"/>
    <hyperlink ref="U4" r:id="rId83" display="https://pbs.twimg.com/media/C6k4QiMW0AEdjTp.jpg"/>
    <hyperlink ref="U80" r:id="rId84" display="https://pbs.twimg.com/media/DxcBB4kUwAUGud9.jpg"/>
    <hyperlink ref="U89" r:id="rId85" display="https://pbs.twimg.com/media/DxcNCtLX0AED9Dn.jpg"/>
    <hyperlink ref="U90" r:id="rId86" display="https://pbs.twimg.com/media/DxcNM-vWoAAb71u.jpg"/>
    <hyperlink ref="U122" r:id="rId87" display="https://pbs.twimg.com/media/DxiYqopWkAYPY03.jpg"/>
    <hyperlink ref="U195" r:id="rId88" display="https://pbs.twimg.com/media/Dxy1ws_VsAAa2Wg.jpg"/>
    <hyperlink ref="U49" r:id="rId89" display="https://pbs.twimg.com/media/Dx1nAWDU8AM2QXM.jpg"/>
    <hyperlink ref="U68" r:id="rId90" display="https://pbs.twimg.com/media/Dx7oBF1V4AAiWyc.jpg"/>
    <hyperlink ref="U25" r:id="rId91" display="https://pbs.twimg.com/media/Dw6Z5lYUwAUKNgu.jpg"/>
    <hyperlink ref="U7" r:id="rId92" display="https://pbs.twimg.com/media/DndP6aBXsAA825b.jpg"/>
    <hyperlink ref="U153" r:id="rId93" display="https://pbs.twimg.com/media/DxrfXwsW0AQxYgG.jpg"/>
    <hyperlink ref="U41" r:id="rId94" display="https://pbs.twimg.com/media/DwVWT42WkAEY1V0.jpg"/>
    <hyperlink ref="U226" r:id="rId95" display="https://pbs.twimg.com/media/Dyc2NvBUwAAviW1.jpg"/>
    <hyperlink ref="U143" r:id="rId96" display="https://pbs.twimg.com/media/DxoLhFJX0AAir-l.jpg"/>
    <hyperlink ref="U140" r:id="rId97" display="https://pbs.twimg.com/media/DxoLhFJX0AAir-l.jpg"/>
    <hyperlink ref="U279" r:id="rId98" display="https://pbs.twimg.com/media/DyK2--BW0AAsfXo.jpg"/>
    <hyperlink ref="U305" r:id="rId99" display="https://pbs.twimg.com/media/DyLXiJqVsAAgdZ4.jpg"/>
    <hyperlink ref="U141" r:id="rId100" display="https://pbs.twimg.com/media/DxoLhFJX0AAir-l.jpg"/>
    <hyperlink ref="U174" r:id="rId101" display="https://pbs.twimg.com/media/DxwOut5UUAA8Z9a.jpg"/>
    <hyperlink ref="U348" r:id="rId102" display="https://pbs.twimg.com/tweet_video_thumb/DxuplR0WoAAzfa5.jpg"/>
    <hyperlink ref="U349" r:id="rId103" display="https://pbs.twimg.com/tweet_video_thumb/DxuplR0WoAAzfa5.jpg"/>
    <hyperlink ref="U53" r:id="rId104" display="https://pbs.twimg.com/media/Dx20R2JVsAA8Am3.jpg"/>
    <hyperlink ref="U335" r:id="rId105" display="https://pbs.twimg.com/media/DySEbB5VAAAGA0S.jpg"/>
    <hyperlink ref="U203" r:id="rId106" display="https://pbs.twimg.com/media/Dya3aSqVYAAVphH.jpg"/>
    <hyperlink ref="U69" r:id="rId107" display="https://pbs.twimg.com/media/Dx9WGaSUUAAva1n.jpg"/>
    <hyperlink ref="U288" r:id="rId108" display="https://pbs.twimg.com/media/DyKeuR_XcAEh5M-.jpg"/>
    <hyperlink ref="U306" r:id="rId109" display="https://pbs.twimg.com/media/DyLYZqWWsAADMua.jpg"/>
    <hyperlink ref="U118" r:id="rId110" display="https://pbs.twimg.com/media/DxITh5oX0AUab4a.jpg"/>
    <hyperlink ref="U22" r:id="rId111" display="https://pbs.twimg.com/media/Dw22h8SXQAELy2H.jpg"/>
    <hyperlink ref="U91" r:id="rId112" display="https://pbs.twimg.com/media/DxCP84gUUAABGoJ.jpg"/>
    <hyperlink ref="U133" r:id="rId113" display="https://pbs.twimg.com/media/DxnHIMTW0AAt95K.jpg"/>
    <hyperlink ref="U164" r:id="rId114" display="https://pbs.twimg.com/media/Dxtiw57W0AAp_HM.jpg"/>
    <hyperlink ref="U249" r:id="rId115" display="https://pbs.twimg.com/media/DyG3TroXgAAXM9d.jpg"/>
    <hyperlink ref="U303" r:id="rId116" display="https://pbs.twimg.com/media/DylVcZ0WsAADmRK.jpg"/>
    <hyperlink ref="U222" r:id="rId117" display="https://pbs.twimg.com/media/DybLyw3UYAEsrm5.jpg"/>
    <hyperlink ref="U322" r:id="rId118" display="https://pbs.twimg.com/media/DyQaZIGVYAAYaWu.jpg"/>
    <hyperlink ref="U127" r:id="rId119" display="https://pbs.twimg.com/media/DxJOoeYUcAASiNx.jpg"/>
    <hyperlink ref="U339" r:id="rId120" display="https://pbs.twimg.com/media/DyVY9y8UcAA11nj.jpg"/>
    <hyperlink ref="U311" r:id="rId121" display="https://pbs.twimg.com/media/Dymq5aOUUAE_wQq.jpg"/>
    <hyperlink ref="U325" r:id="rId122" display="https://pbs.twimg.com/media/DyqgP8wVYAAm4vr.jpg"/>
    <hyperlink ref="U40" r:id="rId123" display="https://pbs.twimg.com/media/DwtGDNWUwAEDTeM.jpg"/>
    <hyperlink ref="U43" r:id="rId124" display="https://pbs.twimg.com/media/Dwzh3gkUUAACUWe.jpg"/>
    <hyperlink ref="U238" r:id="rId125" display="https://pbs.twimg.com/media/DyeK0unU0AAPVPt.jpg"/>
    <hyperlink ref="U287" r:id="rId126" display="https://pbs.twimg.com/media/Dyk-dHwVAAAdqQh.jpg"/>
    <hyperlink ref="U239" r:id="rId127" display="https://pbs.twimg.com/media/Dyf_rLEUYAAOdNa.jpg"/>
    <hyperlink ref="U76" r:id="rId128" display="https://pbs.twimg.com/media/DxBMzoyVYAAv8xT.jpg"/>
    <hyperlink ref="U247" r:id="rId129" display="https://pbs.twimg.com/media/DyfxWLPUUAEtAa5.jpg"/>
    <hyperlink ref="U293" r:id="rId130" display="https://pbs.twimg.com/media/DylbcvHWoAAraG1.jpg"/>
    <hyperlink ref="U185" r:id="rId131" display="https://pbs.twimg.com/media/DxXmJ_vU0AALlyM.jpg"/>
    <hyperlink ref="U276" r:id="rId132" display="https://pbs.twimg.com/media/DyjLo31UYAAnDXp.jpg"/>
    <hyperlink ref="U330" r:id="rId133" display="https://pbs.twimg.com/media/DyqwV9cXQAwHMNs.jpg"/>
    <hyperlink ref="U24" r:id="rId134" display="https://pbs.twimg.com/media/Dw6Z5lYUwAUKNgu.jpg"/>
    <hyperlink ref="U38" r:id="rId135" display="https://pbs.twimg.com/media/Dwq1GCbUYAAN_8D.jpg"/>
    <hyperlink ref="U209" r:id="rId136" display="https://pbs.twimg.com/media/DyaTIcDV4AA8Z_q.jpg"/>
    <hyperlink ref="U336" r:id="rId137" display="https://pbs.twimg.com/media/DyThpWUVYAAvgev.jpg"/>
    <hyperlink ref="U350" r:id="rId138" display="https://pbs.twimg.com/tweet_video_thumb/DykvjJFWoAAqJTE.jpg"/>
    <hyperlink ref="U10" r:id="rId139" display="https://pbs.twimg.com/media/Dv7yMscX0AAgjEa.jpg"/>
    <hyperlink ref="U289" r:id="rId140" display="https://pbs.twimg.com/media/DyKeuR_XcAEh5M-.jpg"/>
    <hyperlink ref="U352" r:id="rId141" display="https://pbs.twimg.com/tweet_video_thumb/Dyqx80nWoAIrk63.jpg"/>
    <hyperlink ref="U351" r:id="rId142" display="https://pbs.twimg.com/tweet_video_thumb/Dyq38lzXQAAhI0m.jpg"/>
    <hyperlink ref="U334" r:id="rId143" display="https://pbs.twimg.com/media/DyRYn6wU0AA0bsT.jpg"/>
    <hyperlink ref="U55" r:id="rId144" display="https://pbs.twimg.com/media/Dx27pRkU8AABxQP.jpg"/>
    <hyperlink ref="U30" r:id="rId145" display="https://pbs.twimg.com/media/DwFt89GU0AAVFJ1.jpg"/>
    <hyperlink ref="U308" r:id="rId146" display="https://pbs.twimg.com/media/DymDG8rUYAE2hCA.jpg"/>
    <hyperlink ref="U108" r:id="rId147" display="https://pbs.twimg.com/media/DxhvrWFUYAAeJnX.jpg"/>
    <hyperlink ref="U187" r:id="rId148" display="https://pbs.twimg.com/media/DxxNYnOUcAAvD7P.jpg"/>
    <hyperlink ref="U132" r:id="rId149" display="https://pbs.twimg.com/media/DxmTRFOUYAApJP7.jpg"/>
    <hyperlink ref="U266" r:id="rId150" display="https://pbs.twimg.com/media/Dyibjd4UwAACuvn.jpg"/>
    <hyperlink ref="U327" r:id="rId151" display="https://pbs.twimg.com/media/DyqlXUKUcAEhvAu.jpg"/>
    <hyperlink ref="U241" r:id="rId152" display="https://pbs.twimg.com/media/DyF6E0FUwAAPij3.jpg"/>
    <hyperlink ref="U220" r:id="rId153" display="https://pbs.twimg.com/media/DybKBatWsAAPLKb.jpg"/>
    <hyperlink ref="U202" r:id="rId154" display="https://pbs.twimg.com/media/DxYQSFCXcAAWQN1.jpg"/>
    <hyperlink ref="U113" r:id="rId155" display="https://pbs.twimg.com/media/Dxi-jk6WsAM2n4V.jpg"/>
    <hyperlink ref="U87" r:id="rId156" display="https://pbs.twimg.com/media/DxciksqUwAAt3S7.jpg"/>
    <hyperlink ref="U307" r:id="rId157" display="https://pbs.twimg.com/media/DyMbU2sUwAIhzOT.jpg"/>
    <hyperlink ref="U111" r:id="rId158" display="https://pbs.twimg.com/media/Dxi5B2KVsAAj4ha.jpg"/>
    <hyperlink ref="U257" r:id="rId159" display="https://pbs.twimg.com/media/DygrFnfVYAA71TI.jpg"/>
    <hyperlink ref="U15" r:id="rId160" display="https://pbs.twimg.com/media/DvUOCe3UYAAyXlM.jpg"/>
    <hyperlink ref="U11" r:id="rId161" display="https://pbs.twimg.com/media/DvbM3mvU0AEoU3Y.jpg"/>
    <hyperlink ref="U16" r:id="rId162" display="https://pbs.twimg.com/media/Dvw3Q0mUwAADVF9.jpg"/>
    <hyperlink ref="U17" r:id="rId163" display="https://pbs.twimg.com/media/DvwXp7HV4AIstNT.jpg"/>
    <hyperlink ref="U183" r:id="rId164" display="https://pbs.twimg.com/media/DxXJQXAVYAALt5X.jpg"/>
    <hyperlink ref="U124" r:id="rId165" display="https://pbs.twimg.com/media/DxJc2hGVYAAoGWQ.jpg"/>
    <hyperlink ref="U147" r:id="rId166" display="https://pbs.twimg.com/media/DxpBLESUcAAtCW9.jpg"/>
    <hyperlink ref="U313" r:id="rId167" display="https://pbs.twimg.com/media/Dyn0nIpUwAAAxWU.jpg"/>
    <hyperlink ref="U188" r:id="rId168" display="https://pbs.twimg.com/media/DxXo29uUcAE0Qy3.jpg"/>
    <hyperlink ref="U218" r:id="rId169" display="https://pbs.twimg.com/media/Dyb9mDUUYAIkh_K.jpg"/>
    <hyperlink ref="U212" r:id="rId170" display="https://pbs.twimg.com/media/DyAxxa6X4AYzD5c.jpg"/>
    <hyperlink ref="U294" r:id="rId171" display="https://pbs.twimg.com/media/DyLF-RSXQAA6wAT.jpg"/>
    <hyperlink ref="U338" r:id="rId172" display="https://pbs.twimg.com/media/DyVd-mMW0AIoerB.jpg"/>
    <hyperlink ref="U337" r:id="rId173" display="https://pbs.twimg.com/media/DyVd-mMW0AIoerB.jpg"/>
    <hyperlink ref="U278" r:id="rId174" display="https://pbs.twimg.com/media/DyK2--BW0AAsfXo.jpg"/>
    <hyperlink ref="U280" r:id="rId175" display="https://pbs.twimg.com/media/DyK2--BW0AAsfXo.jpg"/>
    <hyperlink ref="U281" r:id="rId176" display="https://pbs.twimg.com/media/DyK2--BW0AAsfXo.jpg"/>
    <hyperlink ref="U282" r:id="rId177" display="https://pbs.twimg.com/media/DyK2--BW0AAsfXo.jpg"/>
    <hyperlink ref="U283" r:id="rId178" display="https://pbs.twimg.com/media/DyK2--BW0AAsfXo.jpg"/>
    <hyperlink ref="U284" r:id="rId179" display="https://pbs.twimg.com/media/DyK2--BW0AAsfXo.jpg"/>
    <hyperlink ref="U5" r:id="rId180" display="https://pbs.twimg.com/media/DbFQWzCWsAEB-zC.jpg"/>
    <hyperlink ref="U142" r:id="rId181" display="https://pbs.twimg.com/media/DxoLhFJX0AAir-l.jpg"/>
    <hyperlink ref="U97" r:id="rId182" display="https://pbs.twimg.com/media/DxdeU1fWoAEoubR.jpg"/>
    <hyperlink ref="U85" r:id="rId183" display="https://pbs.twimg.com/media/DxCCLaiUYAAUNzQ.jpg"/>
    <hyperlink ref="U96" r:id="rId184" display="https://pbs.twimg.com/media/DxDDVlZUcAI7gwX.jpg"/>
    <hyperlink ref="U105" r:id="rId185" display="https://pbs.twimg.com/media/DxFo-7QVYAINedK.jpg"/>
    <hyperlink ref="U26" r:id="rId186" display="https://pbs.twimg.com/media/Dw9Z_eEVAAAPgiz.jpg"/>
    <hyperlink ref="U93" r:id="rId187" display="https://pbs.twimg.com/media/DxD7tz7VsAEt09N.jpg"/>
    <hyperlink ref="U82" r:id="rId188" display="https://pbs.twimg.com/media/DxcBzHOVYAA1mtt.jpg"/>
    <hyperlink ref="U234" r:id="rId189" display="https://pbs.twimg.com/media/Dye2-2GUYAAOfKH.jpg"/>
    <hyperlink ref="U48" r:id="rId190" display="https://pbs.twimg.com/media/Dx14A-YU8AEovLc.jpg"/>
    <hyperlink ref="U9" r:id="rId191" display="https://pbs.twimg.com/media/DrB3bvFXQAAcf4M.jpg"/>
    <hyperlink ref="U268" r:id="rId192" display="https://pbs.twimg.com/media/DyJ7jflU0AEgBIe.jpg"/>
    <hyperlink ref="U333" r:id="rId193" display="https://pbs.twimg.com/media/DyrYF6LU8AAoYzc.jpg"/>
    <hyperlink ref="U18" r:id="rId194" display="https://pbs.twimg.com/media/DvylW0MVsAEORIV.jpg"/>
    <hyperlink ref="U13" r:id="rId195" display="https://pbs.twimg.com/media/DvpiC91UYAEIjAI.jpg"/>
    <hyperlink ref="U12" r:id="rId196" display="https://pbs.twimg.com/media/DvdewmmVAAAm8-V.jpg"/>
    <hyperlink ref="U95" r:id="rId197" display="https://pbs.twimg.com/media/DxDBEPnU8AA6Khd.jpg"/>
    <hyperlink ref="U14" r:id="rId198" display="https://pbs.twimg.com/media/DvqX_5RVAAAPfEw.jpg"/>
    <hyperlink ref="U19" r:id="rId199" display="https://pbs.twimg.com/media/Dvz8-IOV4AAYcjF.jpg"/>
    <hyperlink ref="U32" r:id="rId200" display="https://pbs.twimg.com/media/DwGYcs0U8AAFYoz.jpg"/>
    <hyperlink ref="U33" r:id="rId201" display="https://pbs.twimg.com/media/DwHcRevVYAAFmS9.jpg"/>
    <hyperlink ref="U39" r:id="rId202" display="https://pbs.twimg.com/media/DwRhFT0UYAANyyX.jpg"/>
    <hyperlink ref="U42" r:id="rId203" display="https://pbs.twimg.com/media/DwYO6aBVsAA1lDQ.jpg"/>
    <hyperlink ref="U36" r:id="rId204" display="https://pbs.twimg.com/media/Dwii2L9VsAAkHWz.jpg"/>
    <hyperlink ref="U28" r:id="rId205" display="https://pbs.twimg.com/media/Dwdwt-sUcAACdgh.jpg"/>
    <hyperlink ref="U21" r:id="rId206" display="https://pbs.twimg.com/media/Dw1oSIsUUAA5_Hi.jpg"/>
    <hyperlink ref="U27" r:id="rId207" display="https://pbs.twimg.com/media/DwdF2_3VAAA11_e.jpg"/>
    <hyperlink ref="U345" r:id="rId208" display="https://pbs.twimg.com/media/DyZm4jIU0AAjj24.jpg"/>
    <hyperlink ref="U270" r:id="rId209" display="https://pbs.twimg.com/media/DyjFs3DUwAEr7he.jpg"/>
    <hyperlink ref="U74" r:id="rId210" display="https://pbs.twimg.com/media/DxB8lndU0AAMtlj.jpg"/>
    <hyperlink ref="U177" r:id="rId211" display="https://pbs.twimg.com/media/DxX5yHzVsAYc-W2.jpg"/>
    <hyperlink ref="U99" r:id="rId212" display="https://pbs.twimg.com/media/DxdpZWVUwAENYDn.jpg"/>
    <hyperlink ref="U137" r:id="rId213" display="https://pbs.twimg.com/media/DxnYCCLUcAAXlll.jpg"/>
    <hyperlink ref="U135" r:id="rId214" display="https://pbs.twimg.com/media/DxnkcKZU0AAl8DT.jpg"/>
    <hyperlink ref="U155" r:id="rId215" display="https://pbs.twimg.com/media/Dxruh-JU8AA70NL.jpg"/>
    <hyperlink ref="U344" r:id="rId216" display="https://pbs.twimg.com/media/DyXEgweUYAEQM3Z.jpg"/>
    <hyperlink ref="U211" r:id="rId217" display="https://pbs.twimg.com/media/DyawkBdV4AASUpJ.jpg"/>
    <hyperlink ref="U227" r:id="rId218" display="https://pbs.twimg.com/media/DycOqR4U0AE7T4r.jpg"/>
    <hyperlink ref="U255" r:id="rId219" display="https://pbs.twimg.com/media/DygQmN7V4AAetuJ.jpg"/>
    <hyperlink ref="U332" r:id="rId220" display="https://pbs.twimg.com/media/DyrPm_wUcAAYzF6.jpg"/>
    <hyperlink ref="U81" r:id="rId221" display="https://pbs.twimg.com/media/DxcbHZlU0AAuAAf.jpg"/>
    <hyperlink ref="U46" r:id="rId222" display="https://pbs.twimg.com/media/Dx143foUwAIUuYx.jpg"/>
    <hyperlink ref="U88" r:id="rId223" display="https://pbs.twimg.com/media/DxCLmB9UUAAVv-n.jpg"/>
    <hyperlink ref="U35" r:id="rId224" display="https://pbs.twimg.com/media/DwHYSCeUYAAHDWF.jpg"/>
    <hyperlink ref="U37" r:id="rId225" display="https://pbs.twimg.com/media/DwlaY5fVYAAn-yo.jpg"/>
    <hyperlink ref="U23" r:id="rId226" display="https://pbs.twimg.com/media/Dw4KBdkWoAAtltG.jpg"/>
    <hyperlink ref="U237" r:id="rId227" display="https://pbs.twimg.com/media/DyehTTdVAAAnABS.jpg"/>
    <hyperlink ref="U102" r:id="rId228" display="https://pbs.twimg.com/media/DxEMYCmV4AssnlE.jpg"/>
    <hyperlink ref="U101" r:id="rId229" display="https://pbs.twimg.com/media/DxdZTidVsAAOgQZ.jpg"/>
    <hyperlink ref="U128" r:id="rId230" display="https://pbs.twimg.com/media/DxjTJwjU8AEeg-q.jpg"/>
    <hyperlink ref="U144" r:id="rId231" display="https://pbs.twimg.com/media/DxoMBATVAAAlxEa.jpg"/>
    <hyperlink ref="U66" r:id="rId232" display="https://pbs.twimg.com/media/Dx70Yw2UYAAhxqr.jpg"/>
    <hyperlink ref="U242" r:id="rId233" display="https://pbs.twimg.com/media/DyF7AeqU8AAf3Zh.jpg"/>
    <hyperlink ref="U301" r:id="rId234" display="https://pbs.twimg.com/media/DyLOFzyVYAEPL5r.jpg"/>
    <hyperlink ref="U318" r:id="rId235" display="https://pbs.twimg.com/media/DyQ1gUFUUAArERa.jpg"/>
    <hyperlink ref="U215" r:id="rId236" display="https://pbs.twimg.com/media/Dyb14yLVYAAfazm.jpg"/>
    <hyperlink ref="U261" r:id="rId237" display="https://pbs.twimg.com/media/DyhOISeV4AEozmJ.jpg"/>
    <hyperlink ref="U291" r:id="rId238" display="https://pbs.twimg.com/media/DyknaDTUYAAXeE1.jpg"/>
    <hyperlink ref="U114" r:id="rId239" display="https://pbs.twimg.com/media/DxilEI6U8AUC4Xc.jpg"/>
    <hyperlink ref="U123" r:id="rId240" display="https://pbs.twimg.com/media/Dxiz-LhUUAAGPJ2.jpg"/>
    <hyperlink ref="U166" r:id="rId241" display="https://pbs.twimg.com/media/DxtP3o2UYAAsiHB.jpg"/>
    <hyperlink ref="U198" r:id="rId242" display="https://pbs.twimg.com/media/DxybCqGU8AA_2ow.jpg"/>
    <hyperlink ref="U56" r:id="rId243" display="https://pbs.twimg.com/media/Dx29oaiU8AALTXq.jpg"/>
    <hyperlink ref="U225" r:id="rId244" display="https://pbs.twimg.com/media/DyBzbjhVYAEvBN4.jpg"/>
    <hyperlink ref="U253" r:id="rId245" display="https://pbs.twimg.com/media/Dygp3JgVsAAg8rt.jpg"/>
    <hyperlink ref="U298" r:id="rId246" display="https://pbs.twimg.com/media/Dyl-kB6U8AACqE8.jpg"/>
    <hyperlink ref="U75" r:id="rId247" display="https://pbs.twimg.com/media/Dxb9ZgBUYAQi5mD.jpg"/>
    <hyperlink ref="U167" r:id="rId248" display="https://pbs.twimg.com/media/DxTwPJrUUAAIx9P.jpg"/>
    <hyperlink ref="U131" r:id="rId249" display="https://pbs.twimg.com/media/Dxl9Xz2U8AAya3x.jpg"/>
    <hyperlink ref="U231" r:id="rId250" display="https://pbs.twimg.com/media/DydS9-NUYAEFsD2.jpg"/>
    <hyperlink ref="U20" r:id="rId251" display="https://pbs.twimg.com/media/Dw_jTtgUUAAmVhd.jpg"/>
    <hyperlink ref="U107" r:id="rId252" display="https://pbs.twimg.com/media/DxhTr22VAAITd8X.jpg"/>
    <hyperlink ref="U45" r:id="rId253" display="https://pbs.twimg.com/media/Dx11CteV4AA6lU0.jpg"/>
    <hyperlink ref="U59" r:id="rId254" display="https://pbs.twimg.com/media/Dx2N7u9UUAA4U06.jpg"/>
    <hyperlink ref="U54" r:id="rId255" display="https://pbs.twimg.com/media/Dx26Y0XUYAAO_8u.jpg"/>
    <hyperlink ref="U219" r:id="rId256" display="https://pbs.twimg.com/media/DyBAVyGUYAAyjHR.jpg"/>
    <hyperlink ref="U254" r:id="rId257" display="https://pbs.twimg.com/media/DyGpayPUYAADGzG.jpg"/>
    <hyperlink ref="U285" r:id="rId258" display="https://pbs.twimg.com/media/DyKAnRnUUAAIkpN.jpg"/>
    <hyperlink ref="U262" r:id="rId259" display="https://pbs.twimg.com/media/DyhPo7jUwAAMlbA.jpg"/>
    <hyperlink ref="U312" r:id="rId260" display="https://pbs.twimg.com/media/DymVkefUYAAF6wz.jpg"/>
    <hyperlink ref="U258" r:id="rId261" display="https://pbs.twimg.com/media/DyguQsuV4AAfRqI.jpg"/>
    <hyperlink ref="U94" r:id="rId262" display="https://pbs.twimg.com/media/DxDah5bU8AAiCw6.jpg"/>
    <hyperlink ref="U34" r:id="rId263" display="https://pbs.twimg.com/media/DwHXzFTU8AAEjxP.jpg"/>
    <hyperlink ref="U232" r:id="rId264" display="https://pbs.twimg.com/media/DydxTUOU8AE1coB.jpg"/>
    <hyperlink ref="U145" r:id="rId265" display="https://pbs.twimg.com/media/DxOO69OVsAAhfdx.jpg"/>
    <hyperlink ref="U186" r:id="rId266" display="https://pbs.twimg.com/media/DxXmqs6V4AAkuvK.jpg"/>
    <hyperlink ref="U100" r:id="rId267" display="https://pbs.twimg.com/media/DxdYkVJU0AE_0So.jpg"/>
    <hyperlink ref="U134" r:id="rId268" display="https://pbs.twimg.com/media/Dxnj_SgV4AAJ7k1.jpg"/>
    <hyperlink ref="U163" r:id="rId269" display="https://pbs.twimg.com/media/DxtdBySVAAAEP4-.jpg"/>
    <hyperlink ref="U47" r:id="rId270" display="https://pbs.twimg.com/media/Dx14A-YU8AEovLc.jpg"/>
    <hyperlink ref="U52" r:id="rId271" display="https://pbs.twimg.com/media/Dx2_rqDVAAExUFV.jpg"/>
    <hyperlink ref="U256" r:id="rId272" display="https://pbs.twimg.com/media/DygqRCxVsAEti7y.jpg"/>
    <hyperlink ref="U259" r:id="rId273" display="https://pbs.twimg.com/media/Dygus2KVsAAHbHf.jpg"/>
    <hyperlink ref="U98" r:id="rId274" display="https://pbs.twimg.com/media/Dxdn60sU8AAoYyJ.jpg"/>
    <hyperlink ref="U171" r:id="rId275" display="https://pbs.twimg.com/media/DxVhuX7V4AESvah.jpg"/>
    <hyperlink ref="U267" r:id="rId276" display="https://pbs.twimg.com/media/DyiCFUaUcAAEteH.jpg"/>
    <hyperlink ref="U272" r:id="rId277" display="https://pbs.twimg.com/media/DyjimkgUcAA94Bb.jpg"/>
    <hyperlink ref="U103" r:id="rId278" display="https://pbs.twimg.com/media/DxFLLFrU8AEPu25.jpg"/>
    <hyperlink ref="U180" r:id="rId279" display="https://pbs.twimg.com/media/DxXGXBYUwAA1t4g.jpg"/>
    <hyperlink ref="U193" r:id="rId280" display="https://pbs.twimg.com/media/DxXXu6kUcAEmNI2.jpg"/>
    <hyperlink ref="U86" r:id="rId281" display="https://pbs.twimg.com/media/DxciksqUwAAt3S7.jpg"/>
    <hyperlink ref="U116" r:id="rId282" display="https://pbs.twimg.com/media/DxiNNDpUwAItgF_.jpg"/>
    <hyperlink ref="U165" r:id="rId283" display="https://pbs.twimg.com/media/DxtNEBUUwAEQokh.jpg"/>
    <hyperlink ref="U58" r:id="rId284" display="https://pbs.twimg.com/media/Dx2c2e1U0AMLNA4.jpg"/>
    <hyperlink ref="U246" r:id="rId285" display="https://pbs.twimg.com/media/DyFwnN-UcAAarI4.jpg"/>
    <hyperlink ref="U290" r:id="rId286" display="https://pbs.twimg.com/media/DyKf27WUwAE9T2K.jpg"/>
    <hyperlink ref="U309" r:id="rId287" display="https://pbs.twimg.com/media/DyMeHJOV4AAHbbc.jpg"/>
    <hyperlink ref="U321" r:id="rId288" display="https://pbs.twimg.com/media/DyQAhoCVAAA64pA.jpg"/>
    <hyperlink ref="U214" r:id="rId289" display="https://pbs.twimg.com/media/DyazBwQV4AExRab.jpg"/>
    <hyperlink ref="U221" r:id="rId290" display="https://pbs.twimg.com/media/Dyblvd8VAAA2B7G.jpg"/>
    <hyperlink ref="U260" r:id="rId291" display="https://pbs.twimg.com/media/DyhJr5KUwAAIVcJ.jpg"/>
    <hyperlink ref="U169" r:id="rId292" display="https://pbs.twimg.com/media/DxUYPm5VYAAjMP2.jpg"/>
    <hyperlink ref="U347" r:id="rId293" display="https://pbs.twimg.com/media/DyZsYF8UYAEeCDY.jpg"/>
    <hyperlink ref="U244" r:id="rId294" display="https://pbs.twimg.com/media/DyfoC3WU0AAP4AW.jpg"/>
    <hyperlink ref="U271" r:id="rId295" display="https://pbs.twimg.com/media/DyjhkXMUcAEfpc-.jpg"/>
    <hyperlink ref="U106" r:id="rId296" display="https://pbs.twimg.com/media/DxFQ-gMVsAAhYBF.jpg"/>
    <hyperlink ref="U317" r:id="rId297" display="https://pbs.twimg.com/media/DypGYSkUwAAntFH.jpg"/>
    <hyperlink ref="U92" r:id="rId298" display="https://pbs.twimg.com/media/DxD7glYV4AALy1o.jpg"/>
    <hyperlink ref="U191" r:id="rId299" display="https://pbs.twimg.com/media/DxXVyY4V4AEidi6.jpg"/>
    <hyperlink ref="U149" r:id="rId300" display="https://pbs.twimg.com/media/DxprEKTU8AECPJV.jpg"/>
    <hyperlink ref="U168" r:id="rId301" display="https://pbs.twimg.com/media/Dxt-XdiU8AACLUn.jpg"/>
    <hyperlink ref="U196" r:id="rId302" display="https://pbs.twimg.com/media/DxyakXYUcAIul4m.jpg"/>
    <hyperlink ref="U62" r:id="rId303" display="https://pbs.twimg.com/media/Dx2r3kyV4AApzJW.jpg"/>
    <hyperlink ref="U228" r:id="rId304" display="https://pbs.twimg.com/media/DyCy9AUUcAEVZY4.jpg"/>
    <hyperlink ref="U273" r:id="rId305" display="https://pbs.twimg.com/media/DyJklrxUYAElat0.jpg"/>
    <hyperlink ref="U342" r:id="rId306" display="https://pbs.twimg.com/media/DyWrFXZUUAAWq0e.jpg"/>
    <hyperlink ref="U205" r:id="rId307" display="https://pbs.twimg.com/media/DyaeONLV4AI0K8Y.jpg"/>
    <hyperlink ref="U263" r:id="rId308" display="https://pbs.twimg.com/media/DyhVk11U8AAF4pn.jpg"/>
    <hyperlink ref="U302" r:id="rId309" display="https://pbs.twimg.com/media/DylSYSmUUAENvUJ.jpg"/>
    <hyperlink ref="U331" r:id="rId310" display="https://pbs.twimg.com/media/Dyqx2dRUYAARM3h.jpg"/>
    <hyperlink ref="U320" r:id="rId311" display="https://pbs.twimg.com/media/Dyq6eaQU8AAjrc_.jpg"/>
    <hyperlink ref="U315" r:id="rId312" display="https://pbs.twimg.com/media/DyolwHQVsAc4O83.jpg"/>
    <hyperlink ref="U158" r:id="rId313" display="https://pbs.twimg.com/media/Dxsl6VwVsAEkDEY.jpg"/>
    <hyperlink ref="U156" r:id="rId314" display="https://pbs.twimg.com/media/Dxs0x27UUAAP-kN.jpg"/>
    <hyperlink ref="U314" r:id="rId315" display="https://pbs.twimg.com/media/DyoFKkYVAAIF2kT.jpg"/>
    <hyperlink ref="U200" r:id="rId316" display="https://pbs.twimg.com/media/DxYghI8V4AAimgG.jpg"/>
    <hyperlink ref="U79" r:id="rId317" display="https://pbs.twimg.com/media/Dxc7Z7HVAAch8tI.jpg"/>
    <hyperlink ref="U138" r:id="rId318" display="https://pbs.twimg.com/media/DxogypqUYAAbWEM.jpg"/>
    <hyperlink ref="U154" r:id="rId319" display="https://pbs.twimg.com/media/DxroHAhUYAIRrt-.jpg"/>
    <hyperlink ref="U159" r:id="rId320" display="https://pbs.twimg.com/media/Dxsnq0VUUAA6L5B.jpg"/>
    <hyperlink ref="U224" r:id="rId321" display="https://pbs.twimg.com/media/DyBshfuVsAAP_2p.jpg"/>
    <hyperlink ref="U250" r:id="rId322" display="https://pbs.twimg.com/media/DyGaQeKUUAAGp-6.jpg"/>
    <hyperlink ref="U343" r:id="rId323" display="https://pbs.twimg.com/media/DyXEBmrU0AAkQNG.jpg"/>
    <hyperlink ref="U77" r:id="rId324" display="https://pbs.twimg.com/media/DxBZ5rsUwAA_Rnk.jpg"/>
    <hyperlink ref="U175" r:id="rId325" display="https://pbs.twimg.com/media/DxWQYWeVsAEG-a7.jpg"/>
    <hyperlink ref="U346" r:id="rId326" display="https://pbs.twimg.com/media/DyZqlnYVsAAH5bv.jpg"/>
    <hyperlink ref="U245" r:id="rId327" display="https://pbs.twimg.com/media/DyfqXwYVAAA5nRv.jpg"/>
    <hyperlink ref="U184" r:id="rId328" display="https://pbs.twimg.com/media/DxXKeazUUAEj6OX.jpg"/>
    <hyperlink ref="U178" r:id="rId329" display="https://pbs.twimg.com/media/DxX7dTtUUAAPxbg.jpg"/>
    <hyperlink ref="U136" r:id="rId330" display="https://pbs.twimg.com/media/Dxnl6r-UUAAV8RA.jpg"/>
    <hyperlink ref="U61" r:id="rId331" display="https://pbs.twimg.com/media/Dx2OuRTVYAEpORR.jpg"/>
    <hyperlink ref="U65" r:id="rId332" display="https://pbs.twimg.com/media/Dx2YzjSUcAUMU3X.jpg"/>
    <hyperlink ref="U207" r:id="rId333" display="https://pbs.twimg.com/media/DyAKj_cVYAEB3wM.jpg"/>
    <hyperlink ref="U265" r:id="rId334" display="https://pbs.twimg.com/media/DyHXe37V4AAJ1l8.jpg"/>
    <hyperlink ref="U296" r:id="rId335" display="https://pbs.twimg.com/media/DyLJ7JVU0AEdeeo.jpg"/>
    <hyperlink ref="U295" r:id="rId336" display="https://pbs.twimg.com/media/DyLi_xeUYAAWtjn.jpg"/>
    <hyperlink ref="U264" r:id="rId337" display="https://pbs.twimg.com/media/DyhWX0XUwAEj90d.jpg"/>
    <hyperlink ref="U326" r:id="rId338" display="https://pbs.twimg.com/media/DyqjgZpVsAE_ynW.jpg"/>
    <hyperlink ref="U277" r:id="rId339" display="https://pbs.twimg.com/media/Dyjmjx4UYAAeFuI.jpg"/>
    <hyperlink ref="U316" r:id="rId340" display="https://pbs.twimg.com/media/DypDvb6VAAAwTI9.jpg"/>
    <hyperlink ref="U125" r:id="rId341" display="https://pbs.twimg.com/media/DxJdyYOUwAAGhpy.jpg"/>
    <hyperlink ref="U181" r:id="rId342" display="https://pbs.twimg.com/media/DxXi1_QU0AEA316.jpg"/>
    <hyperlink ref="U83" r:id="rId343" display="https://pbs.twimg.com/media/Dxcc_prVYAAC5jJ.jpg"/>
    <hyperlink ref="U78" r:id="rId344" display="https://pbs.twimg.com/media/Dxc5gtdVsAAnIQ6.jpg"/>
    <hyperlink ref="U110" r:id="rId345" display="https://pbs.twimg.com/media/Dxhz5vuU8AAcqzu.jpg"/>
    <hyperlink ref="U162" r:id="rId346" display="https://pbs.twimg.com/media/DxtcOeCVYAEyX5Z.jpg"/>
    <hyperlink ref="U161" r:id="rId347" display="https://pbs.twimg.com/media/Dxt9NpgUYAADSOM.jpg"/>
    <hyperlink ref="U173" r:id="rId348" display="https://pbs.twimg.com/media/DxwjbfBVsAAwCeI.jpg"/>
    <hyperlink ref="U67" r:id="rId349" display="https://pbs.twimg.com/media/Dx7D-AsUcAE1egD.jpg"/>
    <hyperlink ref="U208" r:id="rId350" display="https://pbs.twimg.com/media/DyAkKMkU8AEo0lk.jpg"/>
    <hyperlink ref="U213" r:id="rId351" display="https://pbs.twimg.com/media/DyAy2C2UwAI_Lfp.jpg"/>
    <hyperlink ref="U223" r:id="rId352" display="https://pbs.twimg.com/media/DyBquuyUUAA2Ev_.jpg"/>
    <hyperlink ref="U230" r:id="rId353" display="https://pbs.twimg.com/media/DyDJV09UcAAqY5l.jpg"/>
    <hyperlink ref="U340" r:id="rId354" display="https://pbs.twimg.com/media/DyWPtqaVsAA0mmO.jpg"/>
    <hyperlink ref="U251" r:id="rId355" display="https://pbs.twimg.com/media/DygnPKPVYAAADqW.jpg"/>
    <hyperlink ref="U172" r:id="rId356" display="https://pbs.twimg.com/media/DxWC2JpVsAI4RQ5.jpg"/>
    <hyperlink ref="U235" r:id="rId357" display="https://pbs.twimg.com/media/Dye6N7dU0AA6cjH.jpg"/>
    <hyperlink ref="U190" r:id="rId358" display="https://pbs.twimg.com/media/DxXUc9GUcAAmiCh.jpg"/>
    <hyperlink ref="U84" r:id="rId359" display="https://pbs.twimg.com/media/DxcCkalU0AAl4E7.jpg"/>
    <hyperlink ref="U117" r:id="rId360" display="https://pbs.twimg.com/media/DxinTs3UcAAijXF.jpg"/>
    <hyperlink ref="U60" r:id="rId361" display="https://pbs.twimg.com/media/Dx2oGH_UwAA-A3b.jpg"/>
    <hyperlink ref="U243" r:id="rId362" display="https://pbs.twimg.com/media/DyFNfT2U0AE3SyL.jpg"/>
    <hyperlink ref="U319" r:id="rId363" display="https://pbs.twimg.com/media/DyQ4h2wUcAEh8id.jpg"/>
    <hyperlink ref="U170" r:id="rId364" display="https://pbs.twimg.com/media/DxVEayBUYAE9v63.jpg"/>
    <hyperlink ref="U126" r:id="rId365" display="https://pbs.twimg.com/media/DxJlHe0V4AAdlhy.jpg"/>
    <hyperlink ref="U182" r:id="rId366" display="https://pbs.twimg.com/media/DxXjLxEUUAIeWBS.jpg"/>
    <hyperlink ref="U199" r:id="rId367" display="https://pbs.twimg.com/media/DxYby4nV4AAsYwc.jpg"/>
    <hyperlink ref="U121" r:id="rId368" display="https://pbs.twimg.com/media/DxiyMT_V4AA5Gq6.jpg"/>
    <hyperlink ref="U63" r:id="rId369" display="https://pbs.twimg.com/media/Dx2RDeiUYAAGuFG.jpg"/>
    <hyperlink ref="U57" r:id="rId370" display="https://pbs.twimg.com/media/Dx2buMRUYAAO59H.jpg"/>
    <hyperlink ref="U64" r:id="rId371" display="https://pbs.twimg.com/media/Dx2uTE2VsAAHNdg.jpg"/>
    <hyperlink ref="U44" r:id="rId372" display="https://pbs.twimg.com/media/Dx_6KCJUUAAJ7ry.jpg"/>
    <hyperlink ref="U248" r:id="rId373" display="https://pbs.twimg.com/media/DyG_AvEV4AAi_dW.jpg"/>
    <hyperlink ref="U269" r:id="rId374" display="https://pbs.twimg.com/media/DyJ8_1CVAAA2e_1.jpg"/>
    <hyperlink ref="U286" r:id="rId375" display="https://pbs.twimg.com/media/DyKbBdXVYAI9Ter.jpg"/>
    <hyperlink ref="U324" r:id="rId376" display="https://pbs.twimg.com/media/DyQBZlJU0AApEfb.jpg"/>
    <hyperlink ref="U328" r:id="rId377" display="https://pbs.twimg.com/media/DyQqyaPU8AAw92p.jpg"/>
    <hyperlink ref="U341" r:id="rId378" display="https://pbs.twimg.com/media/DyWq67GV4AEATE_.jpg"/>
    <hyperlink ref="U310" r:id="rId379" display="https://pbs.twimg.com/media/DymP3p1UcAA3_Aa.jpg"/>
    <hyperlink ref="U329" r:id="rId380" display="https://pbs.twimg.com/media/DyqwmdEUcAAtv0D.jpg"/>
    <hyperlink ref="U160" r:id="rId381" display="https://pbs.twimg.com/media/DxSpAC3UYAAO21K.jpg"/>
    <hyperlink ref="U130" r:id="rId382" display="https://pbs.twimg.com/media/Dxl8hVqVAAEp8z8.jpg"/>
    <hyperlink ref="U29" r:id="rId383" display="https://pbs.twimg.com/media/DwEQr2uVAAEe7tV.jpg"/>
    <hyperlink ref="U236" r:id="rId384" display="https://pbs.twimg.com/media/Dye7EwcUwAcwkBT.jpg"/>
    <hyperlink ref="U229" r:id="rId385" display="https://pbs.twimg.com/media/Dydi_w5UYAAEDcs.jpg"/>
    <hyperlink ref="U139" r:id="rId386" display="https://pbs.twimg.com/media/DxOLfTAUYAIwsrZ.jpg"/>
    <hyperlink ref="U179" r:id="rId387" display="https://pbs.twimg.com/media/DxXECVlU0AEaAcV.jpg"/>
    <hyperlink ref="U119" r:id="rId388" display="https://pbs.twimg.com/media/DxiV-jpU8AE2Elj.jpg"/>
    <hyperlink ref="U157" r:id="rId389" display="https://pbs.twimg.com/media/Dxs1giAVAAAO7PQ.jpg"/>
    <hyperlink ref="U51" r:id="rId390" display="https://pbs.twimg.com/media/Dx1qlthUUAAX2mx.jpg"/>
    <hyperlink ref="U206" r:id="rId391" display="https://pbs.twimg.com/media/DyAfgd7UwAAOrQ5.jpg"/>
    <hyperlink ref="U233" r:id="rId392" display="https://pbs.twimg.com/media/Dye1kQPVAAA3rEA.jpg"/>
    <hyperlink ref="U292" r:id="rId393" display="https://pbs.twimg.com/media/DykVv8lUwAAajCn.jpg"/>
    <hyperlink ref="U104" r:id="rId394" display="https://pbs.twimg.com/media/DxFMMJvU0AAPhxA.jpg"/>
    <hyperlink ref="U146" r:id="rId395" display="https://pbs.twimg.com/media/DxOqawzVYAAu3_Q.jpg"/>
    <hyperlink ref="U194" r:id="rId396" display="https://pbs.twimg.com/media/DxXZaSpUcAIxdxY.jpg"/>
    <hyperlink ref="U109" r:id="rId397" display="https://pbs.twimg.com/media/DxhxERTVYAEJ-Ue.jpg"/>
    <hyperlink ref="U129" r:id="rId398" display="https://pbs.twimg.com/media/DxjUwhUUcAEazaN.jpg"/>
    <hyperlink ref="U201" r:id="rId399" display="https://pbs.twimg.com/media/DxyHQBkUwAAGo5G.jpg"/>
    <hyperlink ref="U297" r:id="rId400" display="https://pbs.twimg.com/media/DyLJeeuVsAADYSs.jpg"/>
    <hyperlink ref="U323" r:id="rId401" display="https://pbs.twimg.com/media/DyQbkR3UcAAooD8.jpg"/>
    <hyperlink ref="U275" r:id="rId402" display="https://pbs.twimg.com/media/DyjLKDRU0AAHlSa.jpg"/>
    <hyperlink ref="U252" r:id="rId403" display="https://pbs.twimg.com/media/DygoIcsU8AEyTLR.jpg"/>
    <hyperlink ref="U31" r:id="rId404" display="https://pbs.twimg.com/media/DwGIZnRU0AENd9h.jpg"/>
    <hyperlink ref="U50" r:id="rId405" display="https://pbs.twimg.com/media/Dx1nAWDU8AM2QXM.jpg"/>
    <hyperlink ref="U217" r:id="rId406" display="https://pbs.twimg.com/media/DyB8T3iUUAEbNPl.jpg"/>
    <hyperlink ref="U240" r:id="rId407" display="https://pbs.twimg.com/media/DyF25joVYAE9J6O.jpg"/>
    <hyperlink ref="U274" r:id="rId408" display="https://pbs.twimg.com/media/DyJkn99V4AAs1Pp.jpg"/>
    <hyperlink ref="U300" r:id="rId409" display="https://pbs.twimg.com/media/DyLnkbvU8AAvlfj.jpg"/>
    <hyperlink ref="U210" r:id="rId410" display="https://pbs.twimg.com/media/DyavVbLV4AAtgFF.jpg"/>
    <hyperlink ref="U120" r:id="rId411" display="https://pbs.twimg.com/media/DxIx3rrV4AA3v8j.jpg"/>
    <hyperlink ref="U189" r:id="rId412" display="https://pbs.twimg.com/media/Dxxry9qVsAAUDEV.jpg"/>
    <hyperlink ref="U204" r:id="rId413" display="https://pbs.twimg.com/media/DyA5xCIUwAkf-YH.jpg"/>
    <hyperlink ref="V6" r:id="rId414" display="https://pbs.twimg.com/media/DlUDYyYXoAECz6k.jpg"/>
    <hyperlink ref="V8" r:id="rId415" display="https://pbs.twimg.com/media/DPdgcMJVAAA-8H3.jpg"/>
    <hyperlink ref="V148" r:id="rId416" display="https://pbs.twimg.com/media/DxPQngjU8AAoAnO.jpg"/>
    <hyperlink ref="V152" r:id="rId417" display="https://pbs.twimg.com/media/DxPwC9jVYAA8gVH.jpg"/>
    <hyperlink ref="V150" r:id="rId418" display="https://pbs.twimg.com/media/DxPwC9jVYAA8gVH.jpg"/>
    <hyperlink ref="V151" r:id="rId419" display="https://pbs.twimg.com/media/DxPwC9jVYAA8gVH.jpg"/>
    <hyperlink ref="V197" r:id="rId420" display="https://pbs.twimg.com/media/DxYaUTpW0AA5R7P.jpg"/>
    <hyperlink ref="V71" r:id="rId421" display="https://pbs.twimg.com/media/Dxa4fCoWkAA9Xiu.jpg"/>
    <hyperlink ref="V70" r:id="rId422" display="https://pbs.twimg.com/media/Dxa4fCoWkAA9Xiu.jpg"/>
    <hyperlink ref="V72" r:id="rId423" display="https://pbs.twimg.com/media/Dxa4fCoWkAA9Xiu.jpg"/>
    <hyperlink ref="V73" r:id="rId424" display="https://pbs.twimg.com/media/Dxa4fCoWkAA9Xiu.jpg"/>
    <hyperlink ref="V3" r:id="rId425" display="https://pbs.twimg.com/media/C6k4QiMW0AEdjTp.jpg"/>
    <hyperlink ref="V4" r:id="rId426" display="https://pbs.twimg.com/media/C6k4QiMW0AEdjTp.jpg"/>
    <hyperlink ref="V80" r:id="rId427" display="https://pbs.twimg.com/media/DxcBB4kUwAUGud9.jpg"/>
    <hyperlink ref="V89" r:id="rId428" display="https://pbs.twimg.com/media/DxcNCtLX0AED9Dn.jpg"/>
    <hyperlink ref="V90" r:id="rId429" display="https://pbs.twimg.com/media/DxcNM-vWoAAb71u.jpg"/>
    <hyperlink ref="V122" r:id="rId430" display="https://pbs.twimg.com/media/DxiYqopWkAYPY03.jpg"/>
    <hyperlink ref="V195" r:id="rId431" display="https://pbs.twimg.com/media/Dxy1ws_VsAAa2Wg.jpg"/>
    <hyperlink ref="V49" r:id="rId432" display="https://pbs.twimg.com/media/Dx1nAWDU8AM2QXM.jpg"/>
    <hyperlink ref="V68" r:id="rId433" display="https://pbs.twimg.com/media/Dx7oBF1V4AAiWyc.jpg"/>
    <hyperlink ref="V25" r:id="rId434" display="https://pbs.twimg.com/media/Dw6Z5lYUwAUKNgu.jpg"/>
    <hyperlink ref="V7" r:id="rId435" display="https://pbs.twimg.com/media/DndP6aBXsAA825b.jpg"/>
    <hyperlink ref="V153" r:id="rId436" display="https://pbs.twimg.com/media/DxrfXwsW0AQxYgG.jpg"/>
    <hyperlink ref="V41" r:id="rId437" display="https://pbs.twimg.com/media/DwVWT42WkAEY1V0.jpg"/>
    <hyperlink ref="V226" r:id="rId438" display="https://pbs.twimg.com/media/Dyc2NvBUwAAviW1.jpg"/>
    <hyperlink ref="V143" r:id="rId439" display="https://pbs.twimg.com/media/DxoLhFJX0AAir-l.jpg"/>
    <hyperlink ref="V140" r:id="rId440" display="https://pbs.twimg.com/media/DxoLhFJX0AAir-l.jpg"/>
    <hyperlink ref="V279" r:id="rId441" display="https://pbs.twimg.com/media/DyK2--BW0AAsfXo.jpg"/>
    <hyperlink ref="V305" r:id="rId442" display="https://pbs.twimg.com/media/DyLXiJqVsAAgdZ4.jpg"/>
    <hyperlink ref="V141" r:id="rId443" display="https://pbs.twimg.com/media/DxoLhFJX0AAir-l.jpg"/>
    <hyperlink ref="V174" r:id="rId444" display="https://pbs.twimg.com/media/DxwOut5UUAA8Z9a.jpg"/>
    <hyperlink ref="V348" r:id="rId445" display="https://pbs.twimg.com/tweet_video_thumb/DxuplR0WoAAzfa5.jpg"/>
    <hyperlink ref="V349" r:id="rId446" display="https://pbs.twimg.com/tweet_video_thumb/DxuplR0WoAAzfa5.jpg"/>
    <hyperlink ref="V53" r:id="rId447" display="https://pbs.twimg.com/media/Dx20R2JVsAA8Am3.jpg"/>
    <hyperlink ref="V335" r:id="rId448" display="https://pbs.twimg.com/media/DySEbB5VAAAGA0S.jpg"/>
    <hyperlink ref="V203" r:id="rId449" display="https://pbs.twimg.com/media/Dya3aSqVYAAVphH.jpg"/>
    <hyperlink ref="V69" r:id="rId450" display="https://pbs.twimg.com/media/Dx9WGaSUUAAva1n.jpg"/>
    <hyperlink ref="V288" r:id="rId451" display="https://pbs.twimg.com/media/DyKeuR_XcAEh5M-.jpg"/>
    <hyperlink ref="V306" r:id="rId452" display="https://pbs.twimg.com/media/DyLYZqWWsAADMua.jpg"/>
    <hyperlink ref="V118" r:id="rId453" display="https://pbs.twimg.com/media/DxITh5oX0AUab4a.jpg"/>
    <hyperlink ref="V22" r:id="rId454" display="https://pbs.twimg.com/media/Dw22h8SXQAELy2H.jpg"/>
    <hyperlink ref="V91" r:id="rId455" display="https://pbs.twimg.com/media/DxCP84gUUAABGoJ.jpg"/>
    <hyperlink ref="V133" r:id="rId456" display="https://pbs.twimg.com/media/DxnHIMTW0AAt95K.jpg"/>
    <hyperlink ref="V164" r:id="rId457" display="https://pbs.twimg.com/media/Dxtiw57W0AAp_HM.jpg"/>
    <hyperlink ref="V249" r:id="rId458" display="https://pbs.twimg.com/media/DyG3TroXgAAXM9d.jpg"/>
    <hyperlink ref="V303" r:id="rId459" display="https://pbs.twimg.com/media/DylVcZ0WsAADmRK.jpg"/>
    <hyperlink ref="V222" r:id="rId460" display="https://pbs.twimg.com/media/DybLyw3UYAEsrm5.jpg"/>
    <hyperlink ref="V322" r:id="rId461" display="https://pbs.twimg.com/media/DyQaZIGVYAAYaWu.jpg"/>
    <hyperlink ref="V127" r:id="rId462" display="https://pbs.twimg.com/media/DxJOoeYUcAASiNx.jpg"/>
    <hyperlink ref="V339" r:id="rId463" display="https://pbs.twimg.com/media/DyVY9y8UcAA11nj.jpg"/>
    <hyperlink ref="V311" r:id="rId464" display="https://pbs.twimg.com/media/Dymq5aOUUAE_wQq.jpg"/>
    <hyperlink ref="V325" r:id="rId465" display="https://pbs.twimg.com/media/DyqgP8wVYAAm4vr.jpg"/>
    <hyperlink ref="V40" r:id="rId466" display="https://pbs.twimg.com/media/DwtGDNWUwAEDTeM.jpg"/>
    <hyperlink ref="V43" r:id="rId467" display="https://pbs.twimg.com/media/Dwzh3gkUUAACUWe.jpg"/>
    <hyperlink ref="V238" r:id="rId468" display="https://pbs.twimg.com/media/DyeK0unU0AAPVPt.jpg"/>
    <hyperlink ref="V287" r:id="rId469" display="https://pbs.twimg.com/media/Dyk-dHwVAAAdqQh.jpg"/>
    <hyperlink ref="V239" r:id="rId470" display="https://pbs.twimg.com/media/Dyf_rLEUYAAOdNa.jpg"/>
    <hyperlink ref="V76" r:id="rId471" display="https://pbs.twimg.com/media/DxBMzoyVYAAv8xT.jpg"/>
    <hyperlink ref="V247" r:id="rId472" display="https://pbs.twimg.com/media/DyfxWLPUUAEtAa5.jpg"/>
    <hyperlink ref="V293" r:id="rId473" display="https://pbs.twimg.com/media/DylbcvHWoAAraG1.jpg"/>
    <hyperlink ref="V185" r:id="rId474" display="https://pbs.twimg.com/media/DxXmJ_vU0AALlyM.jpg"/>
    <hyperlink ref="V276" r:id="rId475" display="https://pbs.twimg.com/media/DyjLo31UYAAnDXp.jpg"/>
    <hyperlink ref="V330" r:id="rId476" display="https://pbs.twimg.com/media/DyqwV9cXQAwHMNs.jpg"/>
    <hyperlink ref="V24" r:id="rId477" display="https://pbs.twimg.com/media/Dw6Z5lYUwAUKNgu.jpg"/>
    <hyperlink ref="V38" r:id="rId478" display="https://pbs.twimg.com/media/Dwq1GCbUYAAN_8D.jpg"/>
    <hyperlink ref="V209" r:id="rId479" display="https://pbs.twimg.com/media/DyaTIcDV4AA8Z_q.jpg"/>
    <hyperlink ref="V336" r:id="rId480" display="https://pbs.twimg.com/media/DyThpWUVYAAvgev.jpg"/>
    <hyperlink ref="V350" r:id="rId481" display="https://pbs.twimg.com/tweet_video_thumb/DykvjJFWoAAqJTE.jpg"/>
    <hyperlink ref="V10" r:id="rId482" display="https://pbs.twimg.com/media/Dv7yMscX0AAgjEa.jpg"/>
    <hyperlink ref="V289" r:id="rId483" display="https://pbs.twimg.com/media/DyKeuR_XcAEh5M-.jpg"/>
    <hyperlink ref="V352" r:id="rId484" display="https://pbs.twimg.com/tweet_video_thumb/Dyqx80nWoAIrk63.jpg"/>
    <hyperlink ref="V351" r:id="rId485" display="https://pbs.twimg.com/tweet_video_thumb/Dyq38lzXQAAhI0m.jpg"/>
    <hyperlink ref="V334" r:id="rId486" display="https://pbs.twimg.com/media/DyRYn6wU0AA0bsT.jpg"/>
    <hyperlink ref="V55" r:id="rId487" display="https://pbs.twimg.com/media/Dx27pRkU8AABxQP.jpg"/>
    <hyperlink ref="V30" r:id="rId488" display="https://pbs.twimg.com/media/DwFt89GU0AAVFJ1.jpg"/>
    <hyperlink ref="V308" r:id="rId489" display="https://pbs.twimg.com/media/DymDG8rUYAE2hCA.jpg"/>
    <hyperlink ref="V108" r:id="rId490" display="https://pbs.twimg.com/media/DxhvrWFUYAAeJnX.jpg"/>
    <hyperlink ref="V187" r:id="rId491" display="https://pbs.twimg.com/media/DxxNYnOUcAAvD7P.jpg"/>
    <hyperlink ref="V132" r:id="rId492" display="https://pbs.twimg.com/media/DxmTRFOUYAApJP7.jpg"/>
    <hyperlink ref="V266" r:id="rId493" display="https://pbs.twimg.com/media/Dyibjd4UwAACuvn.jpg"/>
    <hyperlink ref="V327" r:id="rId494" display="https://pbs.twimg.com/media/DyqlXUKUcAEhvAu.jpg"/>
    <hyperlink ref="V241" r:id="rId495" display="https://pbs.twimg.com/media/DyF6E0FUwAAPij3.jpg"/>
    <hyperlink ref="V220" r:id="rId496" display="https://pbs.twimg.com/media/DybKBatWsAAPLKb.jpg"/>
    <hyperlink ref="V202" r:id="rId497" display="https://pbs.twimg.com/media/DxYQSFCXcAAWQN1.jpg"/>
    <hyperlink ref="V113" r:id="rId498" display="https://pbs.twimg.com/media/Dxi-jk6WsAM2n4V.jpg"/>
    <hyperlink ref="V87" r:id="rId499" display="https://pbs.twimg.com/media/DxciksqUwAAt3S7.jpg"/>
    <hyperlink ref="V307" r:id="rId500" display="https://pbs.twimg.com/media/DyMbU2sUwAIhzOT.jpg"/>
    <hyperlink ref="V111" r:id="rId501" display="https://pbs.twimg.com/media/Dxi5B2KVsAAj4ha.jpg"/>
    <hyperlink ref="V257" r:id="rId502" display="https://pbs.twimg.com/media/DygrFnfVYAA71TI.jpg"/>
    <hyperlink ref="V15" r:id="rId503" display="https://pbs.twimg.com/media/DvUOCe3UYAAyXlM.jpg"/>
    <hyperlink ref="V11" r:id="rId504" display="https://pbs.twimg.com/media/DvbM3mvU0AEoU3Y.jpg"/>
    <hyperlink ref="V16" r:id="rId505" display="https://pbs.twimg.com/media/Dvw3Q0mUwAADVF9.jpg"/>
    <hyperlink ref="V17" r:id="rId506" display="https://pbs.twimg.com/media/DvwXp7HV4AIstNT.jpg"/>
    <hyperlink ref="V183" r:id="rId507" display="https://pbs.twimg.com/media/DxXJQXAVYAALt5X.jpg"/>
    <hyperlink ref="V124" r:id="rId508" display="https://pbs.twimg.com/media/DxJc2hGVYAAoGWQ.jpg"/>
    <hyperlink ref="V147" r:id="rId509" display="https://pbs.twimg.com/media/DxpBLESUcAAtCW9.jpg"/>
    <hyperlink ref="V313" r:id="rId510" display="https://pbs.twimg.com/media/Dyn0nIpUwAAAxWU.jpg"/>
    <hyperlink ref="V188" r:id="rId511" display="https://pbs.twimg.com/media/DxXo29uUcAE0Qy3.jpg"/>
    <hyperlink ref="V218" r:id="rId512" display="https://pbs.twimg.com/media/Dyb9mDUUYAIkh_K.jpg"/>
    <hyperlink ref="V212" r:id="rId513" display="https://pbs.twimg.com/media/DyAxxa6X4AYzD5c.jpg"/>
    <hyperlink ref="V294" r:id="rId514" display="https://pbs.twimg.com/media/DyLF-RSXQAA6wAT.jpg"/>
    <hyperlink ref="V338" r:id="rId515" display="https://pbs.twimg.com/media/DyVd-mMW0AIoerB.jpg"/>
    <hyperlink ref="V337" r:id="rId516" display="https://pbs.twimg.com/media/DyVd-mMW0AIoerB.jpg"/>
    <hyperlink ref="V278" r:id="rId517" display="https://pbs.twimg.com/media/DyK2--BW0AAsfXo.jpg"/>
    <hyperlink ref="V280" r:id="rId518" display="https://pbs.twimg.com/media/DyK2--BW0AAsfXo.jpg"/>
    <hyperlink ref="V281" r:id="rId519" display="https://pbs.twimg.com/media/DyK2--BW0AAsfXo.jpg"/>
    <hyperlink ref="V282" r:id="rId520" display="https://pbs.twimg.com/media/DyK2--BW0AAsfXo.jpg"/>
    <hyperlink ref="V283" r:id="rId521" display="https://pbs.twimg.com/media/DyK2--BW0AAsfXo.jpg"/>
    <hyperlink ref="V284" r:id="rId522" display="https://pbs.twimg.com/media/DyK2--BW0AAsfXo.jpg"/>
    <hyperlink ref="V5" r:id="rId523" display="https://pbs.twimg.com/media/DbFQWzCWsAEB-zC.jpg"/>
    <hyperlink ref="V142" r:id="rId524" display="https://pbs.twimg.com/media/DxoLhFJX0AAir-l.jpg"/>
    <hyperlink ref="V97" r:id="rId525" display="https://pbs.twimg.com/media/DxdeU1fWoAEoubR.jpg"/>
    <hyperlink ref="V85" r:id="rId526" display="https://pbs.twimg.com/media/DxCCLaiUYAAUNzQ.jpg"/>
    <hyperlink ref="V96" r:id="rId527" display="https://pbs.twimg.com/media/DxDDVlZUcAI7gwX.jpg"/>
    <hyperlink ref="V105" r:id="rId528" display="https://pbs.twimg.com/media/DxFo-7QVYAINedK.jpg"/>
    <hyperlink ref="V26" r:id="rId529" display="https://pbs.twimg.com/media/Dw9Z_eEVAAAPgiz.jpg"/>
    <hyperlink ref="V93" r:id="rId530" display="https://pbs.twimg.com/media/DxD7tz7VsAEt09N.jpg"/>
    <hyperlink ref="V82" r:id="rId531" display="https://pbs.twimg.com/media/DxcBzHOVYAA1mtt.jpg"/>
    <hyperlink ref="V234" r:id="rId532" display="https://pbs.twimg.com/media/Dye2-2GUYAAOfKH.jpg"/>
    <hyperlink ref="V48" r:id="rId533" display="https://pbs.twimg.com/media/Dx14A-YU8AEovLc.jpg"/>
    <hyperlink ref="V9" r:id="rId534" display="https://pbs.twimg.com/media/DrB3bvFXQAAcf4M.jpg"/>
    <hyperlink ref="V268" r:id="rId535" display="https://pbs.twimg.com/media/DyJ7jflU0AEgBIe.jpg"/>
    <hyperlink ref="V333" r:id="rId536" display="https://pbs.twimg.com/media/DyrYF6LU8AAoYzc.jpg"/>
    <hyperlink ref="V18" r:id="rId537" display="https://pbs.twimg.com/media/DvylW0MVsAEORIV.jpg"/>
    <hyperlink ref="V13" r:id="rId538" display="https://pbs.twimg.com/media/DvpiC91UYAEIjAI.jpg"/>
    <hyperlink ref="V12" r:id="rId539" display="https://pbs.twimg.com/media/DvdewmmVAAAm8-V.jpg"/>
    <hyperlink ref="V95" r:id="rId540" display="https://pbs.twimg.com/media/DxDBEPnU8AA6Khd.jpg"/>
    <hyperlink ref="V14" r:id="rId541" display="https://pbs.twimg.com/media/DvqX_5RVAAAPfEw.jpg"/>
    <hyperlink ref="V19" r:id="rId542" display="https://pbs.twimg.com/media/Dvz8-IOV4AAYcjF.jpg"/>
    <hyperlink ref="V32" r:id="rId543" display="https://pbs.twimg.com/media/DwGYcs0U8AAFYoz.jpg"/>
    <hyperlink ref="V33" r:id="rId544" display="https://pbs.twimg.com/media/DwHcRevVYAAFmS9.jpg"/>
    <hyperlink ref="V39" r:id="rId545" display="https://pbs.twimg.com/media/DwRhFT0UYAANyyX.jpg"/>
    <hyperlink ref="V42" r:id="rId546" display="https://pbs.twimg.com/media/DwYO6aBVsAA1lDQ.jpg"/>
    <hyperlink ref="V36" r:id="rId547" display="https://pbs.twimg.com/media/Dwii2L9VsAAkHWz.jpg"/>
    <hyperlink ref="V28" r:id="rId548" display="https://pbs.twimg.com/media/Dwdwt-sUcAACdgh.jpg"/>
    <hyperlink ref="V21" r:id="rId549" display="https://pbs.twimg.com/media/Dw1oSIsUUAA5_Hi.jpg"/>
    <hyperlink ref="V27" r:id="rId550" display="https://pbs.twimg.com/media/DwdF2_3VAAA11_e.jpg"/>
    <hyperlink ref="V345" r:id="rId551" display="https://pbs.twimg.com/media/DyZm4jIU0AAjj24.jpg"/>
    <hyperlink ref="V270" r:id="rId552" display="https://pbs.twimg.com/media/DyjFs3DUwAEr7he.jpg"/>
    <hyperlink ref="V74" r:id="rId553" display="https://pbs.twimg.com/media/DxB8lndU0AAMtlj.jpg"/>
    <hyperlink ref="V177" r:id="rId554" display="https://pbs.twimg.com/media/DxX5yHzVsAYc-W2.jpg"/>
    <hyperlink ref="V99" r:id="rId555" display="https://pbs.twimg.com/media/DxdpZWVUwAENYDn.jpg"/>
    <hyperlink ref="V137" r:id="rId556" display="https://pbs.twimg.com/media/DxnYCCLUcAAXlll.jpg"/>
    <hyperlink ref="V135" r:id="rId557" display="https://pbs.twimg.com/media/DxnkcKZU0AAl8DT.jpg"/>
    <hyperlink ref="V155" r:id="rId558" display="https://pbs.twimg.com/media/Dxruh-JU8AA70NL.jpg"/>
    <hyperlink ref="V344" r:id="rId559" display="https://pbs.twimg.com/media/DyXEgweUYAEQM3Z.jpg"/>
    <hyperlink ref="V211" r:id="rId560" display="https://pbs.twimg.com/media/DyawkBdV4AASUpJ.jpg"/>
    <hyperlink ref="V227" r:id="rId561" display="https://pbs.twimg.com/media/DycOqR4U0AE7T4r.jpg"/>
    <hyperlink ref="V255" r:id="rId562" display="https://pbs.twimg.com/media/DygQmN7V4AAetuJ.jpg"/>
    <hyperlink ref="V332" r:id="rId563" display="https://pbs.twimg.com/media/DyrPm_wUcAAYzF6.jpg"/>
    <hyperlink ref="V81" r:id="rId564" display="https://pbs.twimg.com/media/DxcbHZlU0AAuAAf.jpg"/>
    <hyperlink ref="V46" r:id="rId565" display="https://pbs.twimg.com/media/Dx143foUwAIUuYx.jpg"/>
    <hyperlink ref="V88" r:id="rId566" display="https://pbs.twimg.com/media/DxCLmB9UUAAVv-n.jpg"/>
    <hyperlink ref="V35" r:id="rId567" display="https://pbs.twimg.com/media/DwHYSCeUYAAHDWF.jpg"/>
    <hyperlink ref="V37" r:id="rId568" display="https://pbs.twimg.com/media/DwlaY5fVYAAn-yo.jpg"/>
    <hyperlink ref="V23" r:id="rId569" display="https://pbs.twimg.com/media/Dw4KBdkWoAAtltG.jpg"/>
    <hyperlink ref="V237" r:id="rId570" display="https://pbs.twimg.com/media/DyehTTdVAAAnABS.jpg"/>
    <hyperlink ref="V102" r:id="rId571" display="https://pbs.twimg.com/media/DxEMYCmV4AssnlE.jpg"/>
    <hyperlink ref="V101" r:id="rId572" display="https://pbs.twimg.com/media/DxdZTidVsAAOgQZ.jpg"/>
    <hyperlink ref="V128" r:id="rId573" display="https://pbs.twimg.com/media/DxjTJwjU8AEeg-q.jpg"/>
    <hyperlink ref="V144" r:id="rId574" display="https://pbs.twimg.com/media/DxoMBATVAAAlxEa.jpg"/>
    <hyperlink ref="V66" r:id="rId575" display="https://pbs.twimg.com/media/Dx70Yw2UYAAhxqr.jpg"/>
    <hyperlink ref="V242" r:id="rId576" display="https://pbs.twimg.com/media/DyF7AeqU8AAf3Zh.jpg"/>
    <hyperlink ref="V301" r:id="rId577" display="https://pbs.twimg.com/media/DyLOFzyVYAEPL5r.jpg"/>
    <hyperlink ref="V318" r:id="rId578" display="https://pbs.twimg.com/media/DyQ1gUFUUAArERa.jpg"/>
    <hyperlink ref="V215" r:id="rId579" display="https://pbs.twimg.com/media/Dyb14yLVYAAfazm.jpg"/>
    <hyperlink ref="V261" r:id="rId580" display="https://pbs.twimg.com/media/DyhOISeV4AEozmJ.jpg"/>
    <hyperlink ref="V291" r:id="rId581" display="https://pbs.twimg.com/media/DyknaDTUYAAXeE1.jpg"/>
    <hyperlink ref="V114" r:id="rId582" display="https://pbs.twimg.com/media/DxilEI6U8AUC4Xc.jpg"/>
    <hyperlink ref="V123" r:id="rId583" display="https://pbs.twimg.com/media/Dxiz-LhUUAAGPJ2.jpg"/>
    <hyperlink ref="V166" r:id="rId584" display="https://pbs.twimg.com/media/DxtP3o2UYAAsiHB.jpg"/>
    <hyperlink ref="V198" r:id="rId585" display="https://pbs.twimg.com/media/DxybCqGU8AA_2ow.jpg"/>
    <hyperlink ref="V56" r:id="rId586" display="https://pbs.twimg.com/media/Dx29oaiU8AALTXq.jpg"/>
    <hyperlink ref="V225" r:id="rId587" display="https://pbs.twimg.com/media/DyBzbjhVYAEvBN4.jpg"/>
    <hyperlink ref="V253" r:id="rId588" display="https://pbs.twimg.com/media/Dygp3JgVsAAg8rt.jpg"/>
    <hyperlink ref="V298" r:id="rId589" display="https://pbs.twimg.com/media/Dyl-kB6U8AACqE8.jpg"/>
    <hyperlink ref="V75" r:id="rId590" display="https://pbs.twimg.com/media/Dxb9ZgBUYAQi5mD.jpg"/>
    <hyperlink ref="V167" r:id="rId591" display="https://pbs.twimg.com/media/DxTwPJrUUAAIx9P.jpg"/>
    <hyperlink ref="V131" r:id="rId592" display="https://pbs.twimg.com/media/Dxl9Xz2U8AAya3x.jpg"/>
    <hyperlink ref="V231" r:id="rId593" display="https://pbs.twimg.com/media/DydS9-NUYAEFsD2.jpg"/>
    <hyperlink ref="V20" r:id="rId594" display="https://pbs.twimg.com/media/Dw_jTtgUUAAmVhd.jpg"/>
    <hyperlink ref="V107" r:id="rId595" display="https://pbs.twimg.com/media/DxhTr22VAAITd8X.jpg"/>
    <hyperlink ref="V45" r:id="rId596" display="https://pbs.twimg.com/media/Dx11CteV4AA6lU0.jpg"/>
    <hyperlink ref="V59" r:id="rId597" display="https://pbs.twimg.com/media/Dx2N7u9UUAA4U06.jpg"/>
    <hyperlink ref="V54" r:id="rId598" display="https://pbs.twimg.com/media/Dx26Y0XUYAAO_8u.jpg"/>
    <hyperlink ref="V219" r:id="rId599" display="https://pbs.twimg.com/media/DyBAVyGUYAAyjHR.jpg"/>
    <hyperlink ref="V254" r:id="rId600" display="https://pbs.twimg.com/media/DyGpayPUYAADGzG.jpg"/>
    <hyperlink ref="V285" r:id="rId601" display="https://pbs.twimg.com/media/DyKAnRnUUAAIkpN.jpg"/>
    <hyperlink ref="V262" r:id="rId602" display="https://pbs.twimg.com/media/DyhPo7jUwAAMlbA.jpg"/>
    <hyperlink ref="V312" r:id="rId603" display="https://pbs.twimg.com/media/DymVkefUYAAF6wz.jpg"/>
    <hyperlink ref="V258" r:id="rId604" display="https://pbs.twimg.com/media/DyguQsuV4AAfRqI.jpg"/>
    <hyperlink ref="V94" r:id="rId605" display="https://pbs.twimg.com/media/DxDah5bU8AAiCw6.jpg"/>
    <hyperlink ref="V34" r:id="rId606" display="https://pbs.twimg.com/media/DwHXzFTU8AAEjxP.jpg"/>
    <hyperlink ref="V232" r:id="rId607" display="https://pbs.twimg.com/media/DydxTUOU8AE1coB.jpg"/>
    <hyperlink ref="V145" r:id="rId608" display="https://pbs.twimg.com/media/DxOO69OVsAAhfdx.jpg"/>
    <hyperlink ref="V186" r:id="rId609" display="https://pbs.twimg.com/media/DxXmqs6V4AAkuvK.jpg"/>
    <hyperlink ref="V100" r:id="rId610" display="https://pbs.twimg.com/media/DxdYkVJU0AE_0So.jpg"/>
    <hyperlink ref="V134" r:id="rId611" display="https://pbs.twimg.com/media/Dxnj_SgV4AAJ7k1.jpg"/>
    <hyperlink ref="V163" r:id="rId612" display="https://pbs.twimg.com/media/DxtdBySVAAAEP4-.jpg"/>
    <hyperlink ref="V47" r:id="rId613" display="https://pbs.twimg.com/media/Dx14A-YU8AEovLc.jpg"/>
    <hyperlink ref="V52" r:id="rId614" display="https://pbs.twimg.com/media/Dx2_rqDVAAExUFV.jpg"/>
    <hyperlink ref="V256" r:id="rId615" display="https://pbs.twimg.com/media/DygqRCxVsAEti7y.jpg"/>
    <hyperlink ref="V259" r:id="rId616" display="https://pbs.twimg.com/media/Dygus2KVsAAHbHf.jpg"/>
    <hyperlink ref="V98" r:id="rId617" display="https://pbs.twimg.com/media/Dxdn60sU8AAoYyJ.jpg"/>
    <hyperlink ref="V171" r:id="rId618" display="https://pbs.twimg.com/media/DxVhuX7V4AESvah.jpg"/>
    <hyperlink ref="V267" r:id="rId619" display="https://pbs.twimg.com/media/DyiCFUaUcAAEteH.jpg"/>
    <hyperlink ref="V272" r:id="rId620" display="https://pbs.twimg.com/media/DyjimkgUcAA94Bb.jpg"/>
    <hyperlink ref="V103" r:id="rId621" display="https://pbs.twimg.com/media/DxFLLFrU8AEPu25.jpg"/>
    <hyperlink ref="V180" r:id="rId622" display="https://pbs.twimg.com/media/DxXGXBYUwAA1t4g.jpg"/>
    <hyperlink ref="V193" r:id="rId623" display="https://pbs.twimg.com/media/DxXXu6kUcAEmNI2.jpg"/>
    <hyperlink ref="V86" r:id="rId624" display="https://pbs.twimg.com/media/DxciksqUwAAt3S7.jpg"/>
    <hyperlink ref="V116" r:id="rId625" display="https://pbs.twimg.com/media/DxiNNDpUwAItgF_.jpg"/>
    <hyperlink ref="V165" r:id="rId626" display="https://pbs.twimg.com/media/DxtNEBUUwAEQokh.jpg"/>
    <hyperlink ref="V58" r:id="rId627" display="https://pbs.twimg.com/media/Dx2c2e1U0AMLNA4.jpg"/>
    <hyperlink ref="V246" r:id="rId628" display="https://pbs.twimg.com/media/DyFwnN-UcAAarI4.jpg"/>
    <hyperlink ref="V290" r:id="rId629" display="https://pbs.twimg.com/media/DyKf27WUwAE9T2K.jpg"/>
    <hyperlink ref="V309" r:id="rId630" display="https://pbs.twimg.com/media/DyMeHJOV4AAHbbc.jpg"/>
    <hyperlink ref="V321" r:id="rId631" display="https://pbs.twimg.com/media/DyQAhoCVAAA64pA.jpg"/>
    <hyperlink ref="V214" r:id="rId632" display="https://pbs.twimg.com/media/DyazBwQV4AExRab.jpg"/>
    <hyperlink ref="V221" r:id="rId633" display="https://pbs.twimg.com/media/Dyblvd8VAAA2B7G.jpg"/>
    <hyperlink ref="V260" r:id="rId634" display="https://pbs.twimg.com/media/DyhJr5KUwAAIVcJ.jpg"/>
    <hyperlink ref="V169" r:id="rId635" display="https://pbs.twimg.com/media/DxUYPm5VYAAjMP2.jpg"/>
    <hyperlink ref="V347" r:id="rId636" display="https://pbs.twimg.com/media/DyZsYF8UYAEeCDY.jpg"/>
    <hyperlink ref="V244" r:id="rId637" display="https://pbs.twimg.com/media/DyfoC3WU0AAP4AW.jpg"/>
    <hyperlink ref="V271" r:id="rId638" display="https://pbs.twimg.com/media/DyjhkXMUcAEfpc-.jpg"/>
    <hyperlink ref="V106" r:id="rId639" display="https://pbs.twimg.com/media/DxFQ-gMVsAAhYBF.jpg"/>
    <hyperlink ref="V317" r:id="rId640" display="https://pbs.twimg.com/media/DypGYSkUwAAntFH.jpg"/>
    <hyperlink ref="V92" r:id="rId641" display="https://pbs.twimg.com/media/DxD7glYV4AALy1o.jpg"/>
    <hyperlink ref="V191" r:id="rId642" display="https://pbs.twimg.com/media/DxXVyY4V4AEidi6.jpg"/>
    <hyperlink ref="V149" r:id="rId643" display="https://pbs.twimg.com/media/DxprEKTU8AECPJV.jpg"/>
    <hyperlink ref="V168" r:id="rId644" display="https://pbs.twimg.com/media/Dxt-XdiU8AACLUn.jpg"/>
    <hyperlink ref="V196" r:id="rId645" display="https://pbs.twimg.com/media/DxyakXYUcAIul4m.jpg"/>
    <hyperlink ref="V62" r:id="rId646" display="https://pbs.twimg.com/media/Dx2r3kyV4AApzJW.jpg"/>
    <hyperlink ref="V228" r:id="rId647" display="https://pbs.twimg.com/media/DyCy9AUUcAEVZY4.jpg"/>
    <hyperlink ref="V273" r:id="rId648" display="https://pbs.twimg.com/media/DyJklrxUYAElat0.jpg"/>
    <hyperlink ref="V342" r:id="rId649" display="https://pbs.twimg.com/media/DyWrFXZUUAAWq0e.jpg"/>
    <hyperlink ref="V205" r:id="rId650" display="https://pbs.twimg.com/media/DyaeONLV4AI0K8Y.jpg"/>
    <hyperlink ref="V263" r:id="rId651" display="https://pbs.twimg.com/media/DyhVk11U8AAF4pn.jpg"/>
    <hyperlink ref="V302" r:id="rId652" display="https://pbs.twimg.com/media/DylSYSmUUAENvUJ.jpg"/>
    <hyperlink ref="V331" r:id="rId653" display="https://pbs.twimg.com/media/Dyqx2dRUYAARM3h.jpg"/>
    <hyperlink ref="V320" r:id="rId654" display="https://pbs.twimg.com/media/Dyq6eaQU8AAjrc_.jpg"/>
    <hyperlink ref="V315" r:id="rId655" display="https://pbs.twimg.com/media/DyolwHQVsAc4O83.jpg"/>
    <hyperlink ref="V158" r:id="rId656" display="https://pbs.twimg.com/media/Dxsl6VwVsAEkDEY.jpg"/>
    <hyperlink ref="V156" r:id="rId657" display="https://pbs.twimg.com/media/Dxs0x27UUAAP-kN.jpg"/>
    <hyperlink ref="V314" r:id="rId658" display="https://pbs.twimg.com/media/DyoFKkYVAAIF2kT.jpg"/>
    <hyperlink ref="V200" r:id="rId659" display="https://pbs.twimg.com/media/DxYghI8V4AAimgG.jpg"/>
    <hyperlink ref="V79" r:id="rId660" display="https://pbs.twimg.com/media/Dxc7Z7HVAAch8tI.jpg"/>
    <hyperlink ref="V138" r:id="rId661" display="https://pbs.twimg.com/media/DxogypqUYAAbWEM.jpg"/>
    <hyperlink ref="V154" r:id="rId662" display="https://pbs.twimg.com/media/DxroHAhUYAIRrt-.jpg"/>
    <hyperlink ref="V159" r:id="rId663" display="https://pbs.twimg.com/media/Dxsnq0VUUAA6L5B.jpg"/>
    <hyperlink ref="V224" r:id="rId664" display="https://pbs.twimg.com/media/DyBshfuVsAAP_2p.jpg"/>
    <hyperlink ref="V250" r:id="rId665" display="https://pbs.twimg.com/media/DyGaQeKUUAAGp-6.jpg"/>
    <hyperlink ref="V343" r:id="rId666" display="https://pbs.twimg.com/media/DyXEBmrU0AAkQNG.jpg"/>
    <hyperlink ref="V77" r:id="rId667" display="https://pbs.twimg.com/media/DxBZ5rsUwAA_Rnk.jpg"/>
    <hyperlink ref="V175" r:id="rId668" display="https://pbs.twimg.com/media/DxWQYWeVsAEG-a7.jpg"/>
    <hyperlink ref="V346" r:id="rId669" display="https://pbs.twimg.com/media/DyZqlnYVsAAH5bv.jpg"/>
    <hyperlink ref="V245" r:id="rId670" display="https://pbs.twimg.com/media/DyfqXwYVAAA5nRv.jpg"/>
    <hyperlink ref="V184" r:id="rId671" display="https://pbs.twimg.com/media/DxXKeazUUAEj6OX.jpg"/>
    <hyperlink ref="V178" r:id="rId672" display="https://pbs.twimg.com/media/DxX7dTtUUAAPxbg.jpg"/>
    <hyperlink ref="V136" r:id="rId673" display="https://pbs.twimg.com/media/Dxnl6r-UUAAV8RA.jpg"/>
    <hyperlink ref="V61" r:id="rId674" display="https://pbs.twimg.com/media/Dx2OuRTVYAEpORR.jpg"/>
    <hyperlink ref="V65" r:id="rId675" display="https://pbs.twimg.com/media/Dx2YzjSUcAUMU3X.jpg"/>
    <hyperlink ref="V207" r:id="rId676" display="https://pbs.twimg.com/media/DyAKj_cVYAEB3wM.jpg"/>
    <hyperlink ref="V265" r:id="rId677" display="https://pbs.twimg.com/media/DyHXe37V4AAJ1l8.jpg"/>
    <hyperlink ref="V296" r:id="rId678" display="https://pbs.twimg.com/media/DyLJ7JVU0AEdeeo.jpg"/>
    <hyperlink ref="V295" r:id="rId679" display="https://pbs.twimg.com/media/DyLi_xeUYAAWtjn.jpg"/>
    <hyperlink ref="V264" r:id="rId680" display="https://pbs.twimg.com/media/DyhWX0XUwAEj90d.jpg"/>
    <hyperlink ref="V326" r:id="rId681" display="https://pbs.twimg.com/media/DyqjgZpVsAE_ynW.jpg"/>
    <hyperlink ref="V277" r:id="rId682" display="https://pbs.twimg.com/media/Dyjmjx4UYAAeFuI.jpg"/>
    <hyperlink ref="V316" r:id="rId683" display="https://pbs.twimg.com/media/DypDvb6VAAAwTI9.jpg"/>
    <hyperlink ref="V125" r:id="rId684" display="https://pbs.twimg.com/media/DxJdyYOUwAAGhpy.jpg"/>
    <hyperlink ref="V181" r:id="rId685" display="https://pbs.twimg.com/media/DxXi1_QU0AEA316.jpg"/>
    <hyperlink ref="V83" r:id="rId686" display="https://pbs.twimg.com/media/Dxcc_prVYAAC5jJ.jpg"/>
    <hyperlink ref="V78" r:id="rId687" display="https://pbs.twimg.com/media/Dxc5gtdVsAAnIQ6.jpg"/>
    <hyperlink ref="V110" r:id="rId688" display="https://pbs.twimg.com/media/Dxhz5vuU8AAcqzu.jpg"/>
    <hyperlink ref="V162" r:id="rId689" display="https://pbs.twimg.com/media/DxtcOeCVYAEyX5Z.jpg"/>
    <hyperlink ref="V161" r:id="rId690" display="https://pbs.twimg.com/media/Dxt9NpgUYAADSOM.jpg"/>
    <hyperlink ref="V173" r:id="rId691" display="https://pbs.twimg.com/media/DxwjbfBVsAAwCeI.jpg"/>
    <hyperlink ref="V67" r:id="rId692" display="https://pbs.twimg.com/media/Dx7D-AsUcAE1egD.jpg"/>
    <hyperlink ref="V208" r:id="rId693" display="https://pbs.twimg.com/media/DyAkKMkU8AEo0lk.jpg"/>
    <hyperlink ref="V213" r:id="rId694" display="https://pbs.twimg.com/media/DyAy2C2UwAI_Lfp.jpg"/>
    <hyperlink ref="V223" r:id="rId695" display="https://pbs.twimg.com/media/DyBquuyUUAA2Ev_.jpg"/>
    <hyperlink ref="V230" r:id="rId696" display="https://pbs.twimg.com/media/DyDJV09UcAAqY5l.jpg"/>
    <hyperlink ref="V340" r:id="rId697" display="https://pbs.twimg.com/media/DyWPtqaVsAA0mmO.jpg"/>
    <hyperlink ref="V251" r:id="rId698" display="https://pbs.twimg.com/media/DygnPKPVYAAADqW.jpg"/>
    <hyperlink ref="V172" r:id="rId699" display="https://pbs.twimg.com/media/DxWC2JpVsAI4RQ5.jpg"/>
    <hyperlink ref="V235" r:id="rId700" display="https://pbs.twimg.com/media/Dye6N7dU0AA6cjH.jpg"/>
    <hyperlink ref="V190" r:id="rId701" display="https://pbs.twimg.com/media/DxXUc9GUcAAmiCh.jpg"/>
    <hyperlink ref="V84" r:id="rId702" display="https://pbs.twimg.com/media/DxcCkalU0AAl4E7.jpg"/>
    <hyperlink ref="V117" r:id="rId703" display="https://pbs.twimg.com/media/DxinTs3UcAAijXF.jpg"/>
    <hyperlink ref="V60" r:id="rId704" display="https://pbs.twimg.com/media/Dx2oGH_UwAA-A3b.jpg"/>
    <hyperlink ref="V243" r:id="rId705" display="https://pbs.twimg.com/media/DyFNfT2U0AE3SyL.jpg"/>
    <hyperlink ref="V319" r:id="rId706" display="https://pbs.twimg.com/media/DyQ4h2wUcAEh8id.jpg"/>
    <hyperlink ref="V170" r:id="rId707" display="https://pbs.twimg.com/media/DxVEayBUYAE9v63.jpg"/>
    <hyperlink ref="V126" r:id="rId708" display="https://pbs.twimg.com/media/DxJlHe0V4AAdlhy.jpg"/>
    <hyperlink ref="V182" r:id="rId709" display="https://pbs.twimg.com/media/DxXjLxEUUAIeWBS.jpg"/>
    <hyperlink ref="V199" r:id="rId710" display="https://pbs.twimg.com/media/DxYby4nV4AAsYwc.jpg"/>
    <hyperlink ref="V121" r:id="rId711" display="https://pbs.twimg.com/media/DxiyMT_V4AA5Gq6.jpg"/>
    <hyperlink ref="V63" r:id="rId712" display="https://pbs.twimg.com/media/Dx2RDeiUYAAGuFG.jpg"/>
    <hyperlink ref="V57" r:id="rId713" display="https://pbs.twimg.com/media/Dx2buMRUYAAO59H.jpg"/>
    <hyperlink ref="V64" r:id="rId714" display="https://pbs.twimg.com/media/Dx2uTE2VsAAHNdg.jpg"/>
    <hyperlink ref="V44" r:id="rId715" display="https://pbs.twimg.com/media/Dx_6KCJUUAAJ7ry.jpg"/>
    <hyperlink ref="V248" r:id="rId716" display="https://pbs.twimg.com/media/DyG_AvEV4AAi_dW.jpg"/>
    <hyperlink ref="V269" r:id="rId717" display="https://pbs.twimg.com/media/DyJ8_1CVAAA2e_1.jpg"/>
    <hyperlink ref="V286" r:id="rId718" display="https://pbs.twimg.com/media/DyKbBdXVYAI9Ter.jpg"/>
    <hyperlink ref="V324" r:id="rId719" display="https://pbs.twimg.com/media/DyQBZlJU0AApEfb.jpg"/>
    <hyperlink ref="V328" r:id="rId720" display="https://pbs.twimg.com/media/DyQqyaPU8AAw92p.jpg"/>
    <hyperlink ref="V341" r:id="rId721" display="https://pbs.twimg.com/media/DyWq67GV4AEATE_.jpg"/>
    <hyperlink ref="V310" r:id="rId722" display="https://pbs.twimg.com/media/DymP3p1UcAA3_Aa.jpg"/>
    <hyperlink ref="V329" r:id="rId723" display="https://pbs.twimg.com/media/DyqwmdEUcAAtv0D.jpg"/>
    <hyperlink ref="V160" r:id="rId724" display="https://pbs.twimg.com/media/DxSpAC3UYAAO21K.jpg"/>
    <hyperlink ref="V130" r:id="rId725" display="https://pbs.twimg.com/media/Dxl8hVqVAAEp8z8.jpg"/>
    <hyperlink ref="V29" r:id="rId726" display="https://pbs.twimg.com/media/DwEQr2uVAAEe7tV.jpg"/>
    <hyperlink ref="V236" r:id="rId727" display="https://pbs.twimg.com/media/Dye7EwcUwAcwkBT.jpg"/>
    <hyperlink ref="V229" r:id="rId728" display="https://pbs.twimg.com/media/Dydi_w5UYAAEDcs.jpg"/>
    <hyperlink ref="V139" r:id="rId729" display="https://pbs.twimg.com/media/DxOLfTAUYAIwsrZ.jpg"/>
    <hyperlink ref="V179" r:id="rId730" display="https://pbs.twimg.com/media/DxXECVlU0AEaAcV.jpg"/>
    <hyperlink ref="V119" r:id="rId731" display="https://pbs.twimg.com/media/DxiV-jpU8AE2Elj.jpg"/>
    <hyperlink ref="V157" r:id="rId732" display="https://pbs.twimg.com/media/Dxs1giAVAAAO7PQ.jpg"/>
    <hyperlink ref="V51" r:id="rId733" display="https://pbs.twimg.com/media/Dx1qlthUUAAX2mx.jpg"/>
    <hyperlink ref="V206" r:id="rId734" display="https://pbs.twimg.com/media/DyAfgd7UwAAOrQ5.jpg"/>
    <hyperlink ref="V233" r:id="rId735" display="https://pbs.twimg.com/media/Dye1kQPVAAA3rEA.jpg"/>
    <hyperlink ref="V292" r:id="rId736" display="https://pbs.twimg.com/media/DykVv8lUwAAajCn.jpg"/>
    <hyperlink ref="V104" r:id="rId737" display="https://pbs.twimg.com/media/DxFMMJvU0AAPhxA.jpg"/>
    <hyperlink ref="V146" r:id="rId738" display="https://pbs.twimg.com/media/DxOqawzVYAAu3_Q.jpg"/>
    <hyperlink ref="V194" r:id="rId739" display="https://pbs.twimg.com/media/DxXZaSpUcAIxdxY.jpg"/>
    <hyperlink ref="V109" r:id="rId740" display="https://pbs.twimg.com/media/DxhxERTVYAEJ-Ue.jpg"/>
    <hyperlink ref="V129" r:id="rId741" display="https://pbs.twimg.com/media/DxjUwhUUcAEazaN.jpg"/>
    <hyperlink ref="V201" r:id="rId742" display="https://pbs.twimg.com/media/DxyHQBkUwAAGo5G.jpg"/>
    <hyperlink ref="V297" r:id="rId743" display="https://pbs.twimg.com/media/DyLJeeuVsAADYSs.jpg"/>
    <hyperlink ref="V323" r:id="rId744" display="https://pbs.twimg.com/media/DyQbkR3UcAAooD8.jpg"/>
    <hyperlink ref="V275" r:id="rId745" display="https://pbs.twimg.com/media/DyjLKDRU0AAHlSa.jpg"/>
    <hyperlink ref="V252" r:id="rId746" display="https://pbs.twimg.com/media/DygoIcsU8AEyTLR.jpg"/>
    <hyperlink ref="V31" r:id="rId747" display="https://pbs.twimg.com/media/DwGIZnRU0AENd9h.jpg"/>
    <hyperlink ref="V50" r:id="rId748" display="https://pbs.twimg.com/media/Dx1nAWDU8AM2QXM.jpg"/>
    <hyperlink ref="V217" r:id="rId749" display="https://pbs.twimg.com/media/DyB8T3iUUAEbNPl.jpg"/>
    <hyperlink ref="V240" r:id="rId750" display="https://pbs.twimg.com/media/DyF25joVYAE9J6O.jpg"/>
    <hyperlink ref="V274" r:id="rId751" display="https://pbs.twimg.com/media/DyJkn99V4AAs1Pp.jpg"/>
    <hyperlink ref="V300" r:id="rId752" display="https://pbs.twimg.com/media/DyLnkbvU8AAvlfj.jpg"/>
    <hyperlink ref="V210" r:id="rId753" display="https://pbs.twimg.com/media/DyavVbLV4AAtgFF.jpg"/>
    <hyperlink ref="V120" r:id="rId754" display="https://pbs.twimg.com/media/DxIx3rrV4AA3v8j.jpg"/>
    <hyperlink ref="V189" r:id="rId755" display="https://pbs.twimg.com/media/Dxxry9qVsAAUDEV.jpg"/>
    <hyperlink ref="V204" r:id="rId756" display="https://pbs.twimg.com/media/DyA5xCIUwAkf-YH.jpg"/>
    <hyperlink ref="X6" r:id="rId757" display="https://twitter.com/#!/francescociull4/status/1032737525893357569"/>
    <hyperlink ref="X8" r:id="rId758" display="https://twitter.com/#!/anastasiasmihai/status/934322690827042816"/>
    <hyperlink ref="X148" r:id="rId759" display="https://twitter.com/#!/chengningy/status/1086441320317472769"/>
    <hyperlink ref="X152" r:id="rId760" display="https://twitter.com/#!/gabrielacmourao/status/1086475875070074880"/>
    <hyperlink ref="X150" r:id="rId761" display="https://twitter.com/#!/chenxiaoyan17/status/1086476831069331456"/>
    <hyperlink ref="X151" r:id="rId762" display="https://twitter.com/#!/m_i_ananse/status/1086511497713311744"/>
    <hyperlink ref="X197" r:id="rId763" display="https://twitter.com/#!/guidokerkhof/status/1087085309400137728"/>
    <hyperlink ref="X71" r:id="rId764" display="https://twitter.com/#!/bigdataexpo/status/1087263266366214149"/>
    <hyperlink ref="X70" r:id="rId765" display="https://twitter.com/#!/cloudexpo/status/1087259214521790464"/>
    <hyperlink ref="X72" r:id="rId766" display="https://twitter.com/#!/cloudexpo/status/1087259242590019584"/>
    <hyperlink ref="X73" r:id="rId767" display="https://twitter.com/#!/devopssummit/status/1087263376819056645"/>
    <hyperlink ref="X3" r:id="rId768" display="https://twitter.com/#!/deb_kumar_c/status/840264685953961985"/>
    <hyperlink ref="X4" r:id="rId769" display="https://twitter.com/#!/magnifyk/status/1087337719322370048"/>
    <hyperlink ref="X80" r:id="rId770" display="https://twitter.com/#!/ghantyprasenjit/status/1087338990749929472"/>
    <hyperlink ref="X89" r:id="rId771" display="https://twitter.com/#!/andrekerygma/status/1087352248928256001"/>
    <hyperlink ref="X90" r:id="rId772" display="https://twitter.com/#!/andrekerygma/status/1087352399696723969"/>
    <hyperlink ref="X122" r:id="rId773" display="https://twitter.com/#!/timelybooks/status/1087787170109235200"/>
    <hyperlink ref="X195" r:id="rId774" display="https://twitter.com/#!/infopronetwork/status/1089493226061484034"/>
    <hyperlink ref="X49" r:id="rId775" display="https://twitter.com/#!/dmalert/status/1089142327082475522"/>
    <hyperlink ref="X68" r:id="rId776" display="https://twitter.com/#!/dmalert/status/1089565176679022593"/>
    <hyperlink ref="X25" r:id="rId777" display="https://twitter.com/#!/rodrigonunesca6/status/1089660867711590400"/>
    <hyperlink ref="X7" r:id="rId778" display="https://twitter.com/#!/enricomolinari/status/1042393148746592256"/>
    <hyperlink ref="X153" r:id="rId779" display="https://twitter.com/#!/was3210/status/1088428461016993792"/>
    <hyperlink ref="X41" r:id="rId780" display="https://twitter.com/#!/khamisambusaidi/status/1082366190767476736"/>
    <hyperlink ref="X226" r:id="rId781" display="https://twitter.com/#!/personalautodm/status/1091972696299192322"/>
    <hyperlink ref="X143" r:id="rId782" display="https://twitter.com/#!/theiotwarehouse/status/1088345710599245824"/>
    <hyperlink ref="X140" r:id="rId783" display="https://twitter.com/#!/theiotwarehouse/status/1088345727812726784"/>
    <hyperlink ref="X279" r:id="rId784" display="https://twitter.com/#!/5herrycxz/status/1090635940601741314"/>
    <hyperlink ref="X305" r:id="rId785" display="https://twitter.com/#!/katypearce/status/1090671048444469248"/>
    <hyperlink ref="X141" r:id="rId786" display="https://twitter.com/#!/mikequindazzi/status/1088194925227900930"/>
    <hyperlink ref="X174" r:id="rId787" display="https://twitter.com/#!/vitoshamedia/status/1088764232517275648"/>
    <hyperlink ref="X348" r:id="rId788" display="https://twitter.com/#!/combat_cyber/status/1088650203614330887"/>
    <hyperlink ref="X349" r:id="rId789" display="https://twitter.com/#!/startupshireme/status/1088665837509193728"/>
    <hyperlink ref="X53" r:id="rId790" display="https://twitter.com/#!/socialmediavia/status/1089224905441325057"/>
    <hyperlink ref="X335" r:id="rId791" display="https://twitter.com/#!/socialmediavia/status/1091142611241439232"/>
    <hyperlink ref="X203" r:id="rId792" display="https://twitter.com/#!/socialmediavia/status/1091761623696584704"/>
    <hyperlink ref="X69" r:id="rId793" display="https://twitter.com/#!/eudyzerpa/status/1089795631835742208"/>
    <hyperlink ref="X288" r:id="rId794" display="https://twitter.com/#!/smnewsdaily/status/1090608907792330754"/>
    <hyperlink ref="X306" r:id="rId795" display="https://twitter.com/#!/_innovascape/status/1090671997145833473"/>
    <hyperlink ref="X118" r:id="rId796" display="https://twitter.com/#!/gmacscotland/status/1085953303366823936"/>
    <hyperlink ref="X22" r:id="rId797" display="https://twitter.com/#!/gmacscotland/status/1084724161031880704"/>
    <hyperlink ref="X91" r:id="rId798" display="https://twitter.com/#!/softnet_search/status/1085525854669533184"/>
    <hyperlink ref="X133" r:id="rId799" display="https://twitter.com/#!/terence_mills/status/1088119730181992449"/>
    <hyperlink ref="X164" r:id="rId800" display="https://twitter.com/#!/terence_mills/status/1088572331436490752"/>
    <hyperlink ref="X249" r:id="rId801" display="https://twitter.com/#!/terence_mills/status/1090354135772352515"/>
    <hyperlink ref="X303" r:id="rId802" display="https://twitter.com/#!/terence_mills/status/1092498333501935617"/>
    <hyperlink ref="X222" r:id="rId803" display="https://twitter.com/#!/kimberl87759219/status/1091784100569067521"/>
    <hyperlink ref="X322" r:id="rId804" display="https://twitter.com/#!/claire_harris82/status/1091026098706468864"/>
    <hyperlink ref="X127" r:id="rId805" display="https://twitter.com/#!/claire_harris82/status/1086016960788217856"/>
    <hyperlink ref="X304" r:id="rId806" display="https://twitter.com/#!/claire_harris82/status/1092501130129506304"/>
    <hyperlink ref="X176" r:id="rId807" display="https://twitter.com/#!/jackcoleman219/status/1088885870759833600"/>
    <hyperlink ref="X339" r:id="rId808" display="https://twitter.com/#!/jackcoleman219/status/1091376371929014273"/>
    <hyperlink ref="X311" r:id="rId809" display="https://twitter.com/#!/jackcoleman219/status/1092592354660249600"/>
    <hyperlink ref="X325" r:id="rId810" display="https://twitter.com/#!/virginiakelly78/status/1092862124794142720"/>
    <hyperlink ref="X40" r:id="rId811" display="https://twitter.com/#!/machine_ml/status/1084056983496519682"/>
    <hyperlink ref="X43" r:id="rId812" display="https://twitter.com/#!/bigdata_joe/status/1084490022525448193"/>
    <hyperlink ref="X238" r:id="rId813" display="https://twitter.com/#!/bigdata_joe/status/1091994141490171904"/>
    <hyperlink ref="X287" r:id="rId814" display="https://twitter.com/#!/softnet_search/status/1092473123142656000"/>
    <hyperlink ref="X239" r:id="rId815" display="https://twitter.com/#!/bigdata_joe/status/1092122621255143424"/>
    <hyperlink ref="X76" r:id="rId816" display="https://twitter.com/#!/social_molly/status/1085452005076660224"/>
    <hyperlink ref="X247" r:id="rId817" display="https://twitter.com/#!/softnet_search/status/1092106840953896960"/>
    <hyperlink ref="X293" r:id="rId818" display="https://twitter.com/#!/kimberl87759219/status/1092505001560363010"/>
    <hyperlink ref="X185" r:id="rId819" display="https://twitter.com/#!/social_molly/status/1087028012971831296"/>
    <hyperlink ref="X276" r:id="rId820" display="https://twitter.com/#!/bigdata_joe/status/1092346881672306688"/>
    <hyperlink ref="X330" r:id="rId821" display="https://twitter.com/#!/benbendc/status/1092879788933550081"/>
    <hyperlink ref="X24" r:id="rId822" display="https://twitter.com/#!/marc_smith/status/1084973841745555457"/>
    <hyperlink ref="X115" r:id="rId823" display="https://twitter.com/#!/hopefrank/status/1087774388311605248"/>
    <hyperlink ref="X38" r:id="rId824" display="https://twitter.com/#!/helene_wpli/status/1083877784861077504"/>
    <hyperlink ref="X209" r:id="rId825" display="https://twitter.com/#!/helene_wpli/status/1091721748230287360"/>
    <hyperlink ref="X336" r:id="rId826" display="https://twitter.com/#!/social_molly/status/1091245180038963201"/>
    <hyperlink ref="X350" r:id="rId827" display="https://twitter.com/#!/ianknowlson/status/1092456672952504320"/>
    <hyperlink ref="X10" r:id="rId828" display="https://twitter.com/#!/jbarbosapr/status/1080568321668460553"/>
    <hyperlink ref="X289" r:id="rId829" display="https://twitter.com/#!/jbarbosapr/status/1090608602241527809"/>
    <hyperlink ref="X352" r:id="rId830" display="https://twitter.com/#!/jbarbosapr/status/1092881524708593664"/>
    <hyperlink ref="X351" r:id="rId831" display="https://twitter.com/#!/archonsec/status/1092888128338182145"/>
    <hyperlink ref="X334" r:id="rId832" display="https://twitter.com/#!/alison_iot/status/1091094521180344321"/>
    <hyperlink ref="X55" r:id="rId833" display="https://twitter.com/#!/clark_robotics/status/1089233072355078144"/>
    <hyperlink ref="X30" r:id="rId834" display="https://twitter.com/#!/softnet_search/status/1081266351690240000"/>
    <hyperlink ref="X308" r:id="rId835" display="https://twitter.com/#!/claire_harris82/status/1092548609734631424"/>
    <hyperlink ref="X108" r:id="rId836" display="https://twitter.com/#!/jackcoleman219/status/1087742170516226048"/>
    <hyperlink ref="X187" r:id="rId837" display="https://twitter.com/#!/bigdata_joe/status/1088830364624117761"/>
    <hyperlink ref="X132" r:id="rId838" display="https://twitter.com/#!/alison_iot/status/1088062777254531073"/>
    <hyperlink ref="X266" r:id="rId839" display="https://twitter.com/#!/alison_iot/status/1092294011811811328"/>
    <hyperlink ref="X327" r:id="rId840" display="https://twitter.com/#!/alison_iot/status/1092867748047142912"/>
    <hyperlink ref="X241" r:id="rId841" display="https://twitter.com/#!/hudson_chatbots/status/1090286875959414785"/>
    <hyperlink ref="X220" r:id="rId842" display="https://twitter.com/#!/haroldsinnott/status/1091782091711356933"/>
    <hyperlink ref="X202" r:id="rId843" display="https://twitter.com/#!/strategicplanet/status/1087076166622679040"/>
    <hyperlink ref="X113" r:id="rId844" display="https://twitter.com/#!/haroldsinnott/status/1087828834026688512"/>
    <hyperlink ref="X87" r:id="rId845" display="https://twitter.com/#!/iotnewsportal/status/1087390005402759169"/>
    <hyperlink ref="X307" r:id="rId846" display="https://twitter.com/#!/pd_mobileapps/status/1090745648163389440"/>
    <hyperlink ref="X111" r:id="rId847" display="https://twitter.com/#!/pd_mobileapps/status/1087822819528912896"/>
    <hyperlink ref="X257" r:id="rId848" display="https://twitter.com/#!/pd_mobileapps/status/1092170354200436736"/>
    <hyperlink ref="X15" r:id="rId849" display="https://twitter.com/#!/clark_robotics/status/1077783189391736832"/>
    <hyperlink ref="X11" r:id="rId850" display="https://twitter.com/#!/clark_robotics/status/1078274484598071297"/>
    <hyperlink ref="X16" r:id="rId851" display="https://twitter.com/#!/softnet_search/status/1079798842885697537"/>
    <hyperlink ref="X17" r:id="rId852" display="https://twitter.com/#!/angelhealthtech/status/1079764089578999808"/>
    <hyperlink ref="X183" r:id="rId853" display="https://twitter.com/#!/angelhealthtech/status/1086996238195511296"/>
    <hyperlink ref="X124" r:id="rId854" display="https://twitter.com/#!/alison_iot/status/1086032620335452160"/>
    <hyperlink ref="X147" r:id="rId855" display="https://twitter.com/#!/angelhealthtech/status/1088253988498075648"/>
    <hyperlink ref="X313" r:id="rId856" display="https://twitter.com/#!/worldtrendsinfo/status/1092673408490303488"/>
    <hyperlink ref="X188" r:id="rId857" display="https://twitter.com/#!/worldtrendsinfo/status/1087030986695630848"/>
    <hyperlink ref="X218" r:id="rId858" display="https://twitter.com/#!/worldtrendsinfo/status/1091838858163974144"/>
    <hyperlink ref="X212" r:id="rId859" display="https://twitter.com/#!/inovamedialab/status/1089927026700562432"/>
    <hyperlink ref="X294" r:id="rId860" display="https://twitter.com/#!/jannajoceli/status/1090651745334841345"/>
    <hyperlink ref="X338" r:id="rId861" display="https://twitter.com/#!/digitalspacelab/status/1091495207730929664"/>
    <hyperlink ref="X337" r:id="rId862" display="https://twitter.com/#!/jannajoceli/status/1091381824553656321"/>
    <hyperlink ref="X278" r:id="rId863" display="https://twitter.com/#!/sophie_icbp/status/1090635259224432640"/>
    <hyperlink ref="X280" r:id="rId864" display="https://twitter.com/#!/smr_foundation/status/1090730848012316672"/>
    <hyperlink ref="X281" r:id="rId865" display="https://twitter.com/#!/connectedaction/status/1090730285203841024"/>
    <hyperlink ref="X282" r:id="rId866" display="https://twitter.com/#!/marc_smith/status/1090647965100736513"/>
    <hyperlink ref="X283" r:id="rId867" display="https://twitter.com/#!/nodexl/status/1090657276422062080"/>
    <hyperlink ref="X284" r:id="rId868" display="https://twitter.com/#!/nodexl_mktng/status/1090731387907334144"/>
    <hyperlink ref="X5" r:id="rId869" display="https://twitter.com/#!/claudiomkd/status/1087366610959122432"/>
    <hyperlink ref="X142" r:id="rId870" display="https://twitter.com/#!/girardmaxime33/status/1088197777056825345"/>
    <hyperlink ref="X97" r:id="rId871" display="https://twitter.com/#!/s_galimberti/status/1087441558444613634"/>
    <hyperlink ref="X85" r:id="rId872" display="https://twitter.com/#!/iot_recruiting/status/1085510713194364928"/>
    <hyperlink ref="X96" r:id="rId873" display="https://twitter.com/#!/iot_recruiting/status/1085582355887095808"/>
    <hyperlink ref="X105" r:id="rId874" display="https://twitter.com/#!/iot_recruiting/status/1085764483518128128"/>
    <hyperlink ref="X26" r:id="rId875" display="https://twitter.com/#!/iot_recruiting/status/1085185050704961546"/>
    <hyperlink ref="X93" r:id="rId876" display="https://twitter.com/#!/iot_recruiting/status/1085644344931938304"/>
    <hyperlink ref="X82" r:id="rId877" display="https://twitter.com/#!/iot_recruiting/status/1087339883025158144"/>
    <hyperlink ref="X112" r:id="rId878" display="https://twitter.com/#!/iot_recruiting/status/1087768581956239360"/>
    <hyperlink ref="X234" r:id="rId879" display="https://twitter.com/#!/angelhealthtech/status/1092042695772594177"/>
    <hyperlink ref="X48" r:id="rId880" display="https://twitter.com/#!/machine_ml/status/1089180138435162112"/>
    <hyperlink ref="X9" r:id="rId881" display="https://twitter.com/#!/gmacscotland/status/1058479238070845442"/>
    <hyperlink ref="X268" r:id="rId882" display="https://twitter.com/#!/worldtrendsinfo/status/1090569977566908416"/>
    <hyperlink ref="X333" r:id="rId883" display="https://twitter.com/#!/worldtrendsinfo/status/1092923523608104960"/>
    <hyperlink ref="X18" r:id="rId884" display="https://twitter.com/#!/motorcycletwitt/status/1079919892210434048"/>
    <hyperlink ref="X13" r:id="rId885" display="https://twitter.com/#!/hudson_chatbots/status/1079282933368639488"/>
    <hyperlink ref="X12" r:id="rId886" display="https://twitter.com/#!/hudson_chatbots/status/1078434894718525440"/>
    <hyperlink ref="X95" r:id="rId887" display="https://twitter.com/#!/hudson_chatbots/status/1085579858858586113"/>
    <hyperlink ref="X14" r:id="rId888" display="https://twitter.com/#!/hudson_chatbots/status/1079342254173483008"/>
    <hyperlink ref="X19" r:id="rId889" display="https://twitter.com/#!/hudson_chatbots/status/1080016222966562816"/>
    <hyperlink ref="X32" r:id="rId890" display="https://twitter.com/#!/hudson_chatbots/status/1081313072411697153"/>
    <hyperlink ref="X33" r:id="rId891" display="https://twitter.com/#!/hudson_chatbots/status/1081387646444699649"/>
    <hyperlink ref="X39" r:id="rId892" display="https://twitter.com/#!/hudson_chatbots/status/1082096622614376448"/>
    <hyperlink ref="X42" r:id="rId893" display="https://twitter.com/#!/hudson_chatbots/status/1082569226697682945"/>
    <hyperlink ref="X36" r:id="rId894" display="https://twitter.com/#!/hudson_chatbots/status/1083294831831470080"/>
    <hyperlink ref="X28" r:id="rId895" display="https://twitter.com/#!/hudson_chatbots/status/1082958240260845573"/>
    <hyperlink ref="X21" r:id="rId896" display="https://twitter.com/#!/hudson_chatbots/status/1084637816078819328"/>
    <hyperlink ref="X27" r:id="rId897" display="https://twitter.com/#!/hudson_chatbots/status/1082911117066694657"/>
    <hyperlink ref="X345" r:id="rId898" display="https://twitter.com/#!/hudson_chatbots/status/1091673107394322432"/>
    <hyperlink ref="X270" r:id="rId899" display="https://twitter.com/#!/hudson_chatbots/status/1092340352411873282"/>
    <hyperlink ref="X74" r:id="rId900" display="https://twitter.com/#!/hudson_chatbots/status/1085504563598090242"/>
    <hyperlink ref="X192" r:id="rId901" display="https://twitter.com/#!/hudson_chatbots/status/1087010991995383810"/>
    <hyperlink ref="X177" r:id="rId902" display="https://twitter.com/#!/hudson_chatbots/status/1087049592993017856"/>
    <hyperlink ref="X99" r:id="rId903" display="https://twitter.com/#!/hudson_chatbots/status/1087453787592118272"/>
    <hyperlink ref="X137" r:id="rId904" display="https://twitter.com/#!/hudson_chatbots/status/1088138383992320001"/>
    <hyperlink ref="X135" r:id="rId905" display="https://twitter.com/#!/hudson_chatbots/status/1088152025689251840"/>
    <hyperlink ref="X155" r:id="rId906" display="https://twitter.com/#!/hudson_chatbots/status/1088444597225701377"/>
    <hyperlink ref="X344" r:id="rId907" display="https://twitter.com/#!/hudson_chatbots/status/1091494621606100992"/>
    <hyperlink ref="X211" r:id="rId908" display="https://twitter.com/#!/hudson_chatbots/status/1091754162163830784"/>
    <hyperlink ref="X227" r:id="rId909" display="https://twitter.com/#!/hudson_chatbots/status/1091857622406320128"/>
    <hyperlink ref="X255" r:id="rId910" display="https://twitter.com/#!/hudson_chatbots/status/1092141227099664384"/>
    <hyperlink ref="X332" r:id="rId911" display="https://twitter.com/#!/hudson_chatbots/status/1092914197841641473"/>
    <hyperlink ref="X81" r:id="rId912" display="https://twitter.com/#!/bigdata_joe/status/1087367717428981760"/>
    <hyperlink ref="X46" r:id="rId913" display="https://twitter.com/#!/worldtrendsinfo/status/1089159650186911744"/>
    <hyperlink ref="X88" r:id="rId914" display="https://twitter.com/#!/kimberl87759219/status/1085521063570751490"/>
    <hyperlink ref="X35" r:id="rId915" display="https://twitter.com/#!/kimberl87759219/status/1081383260574437377"/>
    <hyperlink ref="X37" r:id="rId916" display="https://twitter.com/#!/kimberl87759219/status/1083496637291524097"/>
    <hyperlink ref="X23" r:id="rId917" display="https://twitter.com/#!/kimberl87759219/status/1084815648440635392"/>
    <hyperlink ref="X237" r:id="rId918" display="https://twitter.com/#!/kimberl87759219/status/1092018855512338433"/>
    <hyperlink ref="X102" r:id="rId919" display="https://twitter.com/#!/kimberl87759219/status/1085662660375515141"/>
    <hyperlink ref="X101" r:id="rId920" display="https://twitter.com/#!/kimberl87759219/status/1087436094965198854"/>
    <hyperlink ref="X128" r:id="rId921" display="https://twitter.com/#!/kimberl87759219/status/1087851545193009153"/>
    <hyperlink ref="X144" r:id="rId922" display="https://twitter.com/#!/kimberl87759219/status/1088195541958356992"/>
    <hyperlink ref="X66" r:id="rId923" display="https://twitter.com/#!/kimberl87759219/status/1089576934604976128"/>
    <hyperlink ref="X242" r:id="rId924" display="https://twitter.com/#!/kimberl87759219/status/1090287903505297408"/>
    <hyperlink ref="X301" r:id="rId925" display="https://twitter.com/#!/kimberl87759219/status/1090660726971224067"/>
    <hyperlink ref="X318" r:id="rId926" display="https://twitter.com/#!/kimberl87759219/status/1091055906811506693"/>
    <hyperlink ref="X215" r:id="rId927" display="https://twitter.com/#!/kimberl87759219/status/1091830383405092865"/>
    <hyperlink ref="X261" r:id="rId928" display="https://twitter.com/#!/kimberl87759219/status/1092208881198075905"/>
    <hyperlink ref="X291" r:id="rId929" display="https://twitter.com/#!/kimberl87759219/status/1092447781216768003"/>
    <hyperlink ref="X114" r:id="rId930" display="https://twitter.com/#!/angelhealthtech/status/1087800870413074432"/>
    <hyperlink ref="X123" r:id="rId931" display="https://twitter.com/#!/angelhealthtech/status/1087817260914229248"/>
    <hyperlink ref="X166" r:id="rId932" display="https://twitter.com/#!/angelhealthtech/status/1088551622374961152"/>
    <hyperlink ref="X198" r:id="rId933" display="https://twitter.com/#!/angelhealthtech/status/1088915748162924544"/>
    <hyperlink ref="X56" r:id="rId934" display="https://twitter.com/#!/angelhealthtech/status/1089235256480165888"/>
    <hyperlink ref="X225" r:id="rId935" display="https://twitter.com/#!/angelhealthtech/status/1089998097302712320"/>
    <hyperlink ref="X253" r:id="rId936" display="https://twitter.com/#!/angelhealthtech/status/1092169005345849344"/>
    <hyperlink ref="X298" r:id="rId937" display="https://twitter.com/#!/angelhealthtech/status/1092543612087283712"/>
    <hyperlink ref="X75" r:id="rId938" display="https://twitter.com/#!/iotnewsportal/status/1087390003578261504"/>
    <hyperlink ref="X167" r:id="rId939" display="https://twitter.com/#!/claire_harris82/status/1086757621585960960"/>
    <hyperlink ref="X131" r:id="rId940" display="https://twitter.com/#!/claire_harris82/status/1088038703186886656"/>
    <hyperlink ref="X231" r:id="rId941" display="https://twitter.com/#!/claire_harris82/status/1091932706567405568"/>
    <hyperlink ref="X20" r:id="rId942" display="https://twitter.com/#!/claire_harris82/status/1085336031795113984"/>
    <hyperlink ref="X107" r:id="rId943" display="https://twitter.com/#!/claire_harris82/status/1087711392419831808"/>
    <hyperlink ref="X45" r:id="rId944" display="https://twitter.com/#!/claire_harris82/status/1089155422718578688"/>
    <hyperlink ref="X59" r:id="rId945" display="https://twitter.com/#!/claire_harris82/status/1089182767328387072"/>
    <hyperlink ref="X54" r:id="rId946" display="https://twitter.com/#!/claire_harris82/status/1089231688587071489"/>
    <hyperlink ref="X219" r:id="rId947" display="https://twitter.com/#!/claire_harris82/status/1089941899304042497"/>
    <hyperlink ref="X254" r:id="rId948" display="https://twitter.com/#!/claire_harris82/status/1090338932464611328"/>
    <hyperlink ref="X285" r:id="rId949" display="https://twitter.com/#!/claire_harris82/status/1090575540442980352"/>
    <hyperlink ref="X216" r:id="rId950" display="https://twitter.com/#!/claire_harris82/status/1091832782647488512"/>
    <hyperlink ref="X262" r:id="rId951" display="https://twitter.com/#!/claire_harris82/status/1092210522814992384"/>
    <hyperlink ref="X312" r:id="rId952" display="https://twitter.com/#!/claire_harris82/status/1092568906915446785"/>
    <hyperlink ref="X258" r:id="rId953" display="https://twitter.com/#!/jackcoleman219/status/1092173844691865601"/>
    <hyperlink ref="X94" r:id="rId954" display="https://twitter.com/#!/softnet_search/status/1085607856097812480"/>
    <hyperlink ref="X34" r:id="rId955" display="https://twitter.com/#!/softnet_search/status/1081382728346460160"/>
    <hyperlink ref="X232" r:id="rId956" display="https://twitter.com/#!/softnet_search/status/1091966081411907585"/>
    <hyperlink ref="X145" r:id="rId957" display="https://twitter.com/#!/softnet_search/status/1086369146634289152"/>
    <hyperlink ref="X186" r:id="rId958" display="https://twitter.com/#!/softnet_search/status/1087028576426192898"/>
    <hyperlink ref="X100" r:id="rId959" display="https://twitter.com/#!/softnet_search/status/1087435284399026176"/>
    <hyperlink ref="X134" r:id="rId960" display="https://twitter.com/#!/softnet_search/status/1088151531117895680"/>
    <hyperlink ref="X163" r:id="rId961" display="https://twitter.com/#!/softnet_search/status/1088566090014195712"/>
    <hyperlink ref="X47" r:id="rId962" display="https://twitter.com/#!/softnet_search/status/1089158711065554944"/>
    <hyperlink ref="X52" r:id="rId963" display="https://twitter.com/#!/softnet_search/status/1089237511589715968"/>
    <hyperlink ref="X256" r:id="rId964" display="https://twitter.com/#!/softnet_search/status/1092169450881613824"/>
    <hyperlink ref="X259" r:id="rId965" display="https://twitter.com/#!/softnet_search/status/1092174325950570496"/>
    <hyperlink ref="X98" r:id="rId966" display="https://twitter.com/#!/pd_mobileapps/status/1087452163666661377"/>
    <hyperlink ref="X171" r:id="rId967" display="https://twitter.com/#!/social_molly/status/1086882404344639488"/>
    <hyperlink ref="X267" r:id="rId968" display="https://twitter.com/#!/social_molly/status/1092266005814898688"/>
    <hyperlink ref="X272" r:id="rId969" display="https://twitter.com/#!/social_molly/status/1092372131600424960"/>
    <hyperlink ref="X103" r:id="rId970" display="https://twitter.com/#!/social_molly/status/1085731708672958464"/>
    <hyperlink ref="X180" r:id="rId971" display="https://twitter.com/#!/social_molly/status/1086993054446145538"/>
    <hyperlink ref="X193" r:id="rId972" display="https://twitter.com/#!/social_molly/status/1087012154731941890"/>
    <hyperlink ref="X86" r:id="rId973" display="https://twitter.com/#!/social_molly/status/1087375916920008704"/>
    <hyperlink ref="X116" r:id="rId974" display="https://twitter.com/#!/social_molly/status/1087774633896509440"/>
    <hyperlink ref="X165" r:id="rId975" display="https://twitter.com/#!/social_molly/status/1088548534599614464"/>
    <hyperlink ref="X58" r:id="rId976" display="https://twitter.com/#!/social_molly/status/1089199212779065344"/>
    <hyperlink ref="X246" r:id="rId977" display="https://twitter.com/#!/social_molly/status/1090276471971565568"/>
    <hyperlink ref="X290" r:id="rId978" display="https://twitter.com/#!/social_molly/status/1090609895525646336"/>
    <hyperlink ref="X309" r:id="rId979" display="https://twitter.com/#!/social_molly/status/1090748710902853632"/>
    <hyperlink ref="X321" r:id="rId980" display="https://twitter.com/#!/social_molly/status/1090997655709220864"/>
    <hyperlink ref="X214" r:id="rId981" display="https://twitter.com/#!/social_molly/status/1091756845822341120"/>
    <hyperlink ref="X221" r:id="rId982" display="https://twitter.com/#!/social_molly/status/1091812632896524288"/>
    <hyperlink ref="X260" r:id="rId983" display="https://twitter.com/#!/social_molly/status/1092203971161149440"/>
    <hyperlink ref="X299" r:id="rId984" display="https://twitter.com/#!/ronald_vanloon/status/1090657825003577344"/>
    <hyperlink ref="X169" r:id="rId985" display="https://twitter.com/#!/alison_iot/status/1086801613031825411"/>
    <hyperlink ref="X347" r:id="rId986" display="https://twitter.com/#!/alison_iot/status/1091679191785824256"/>
    <hyperlink ref="X244" r:id="rId987" display="https://twitter.com/#!/alison_iot/status/1092096639160877056"/>
    <hyperlink ref="X271" r:id="rId988" display="https://twitter.com/#!/alison_iot/status/1092370994407256064"/>
    <hyperlink ref="X106" r:id="rId989" display="https://twitter.com/#!/alison_iot/status/1085738090168311808"/>
    <hyperlink ref="X317" r:id="rId990" display="https://twitter.com/#!/alison_iot/status/1092763311689523200"/>
    <hyperlink ref="X92" r:id="rId991" display="https://twitter.com/#!/alison_iot/status/1085644116254285824"/>
    <hyperlink ref="X191" r:id="rId992" display="https://twitter.com/#!/alison_iot/status/1087010016899420160"/>
    <hyperlink ref="X149" r:id="rId993" display="https://twitter.com/#!/alison_iot/status/1088300049358938112"/>
    <hyperlink ref="X168" r:id="rId994" display="https://twitter.com/#!/alison_iot/status/1088602744749907968"/>
    <hyperlink ref="X196" r:id="rId995" display="https://twitter.com/#!/alison_iot/status/1088915227779817472"/>
    <hyperlink ref="X62" r:id="rId996" display="https://twitter.com/#!/alison_iot/status/1089215726412455936"/>
    <hyperlink ref="X228" r:id="rId997" display="https://twitter.com/#!/alison_iot/status/1090067939523407872"/>
    <hyperlink ref="X273" r:id="rId998" display="https://twitter.com/#!/alison_iot/status/1090544728431456256"/>
    <hyperlink ref="X342" r:id="rId999" display="https://twitter.com/#!/alison_iot/status/1091466661272506368"/>
    <hyperlink ref="X205" r:id="rId1000" display="https://twitter.com/#!/alison_iot/status/1091733996923277312"/>
    <hyperlink ref="X263" r:id="rId1001" display="https://twitter.com/#!/alison_iot/status/1092217070987575296"/>
    <hyperlink ref="X302" r:id="rId1002" display="https://twitter.com/#!/alison_iot/status/1092495031741497344"/>
    <hyperlink ref="X331" r:id="rId1003" display="https://twitter.com/#!/alison_iot/status/1092881477132374016"/>
    <hyperlink ref="X320" r:id="rId1004" display="https://twitter.com/#!/alison_iot/status/1092890959099027456"/>
    <hyperlink ref="X315" r:id="rId1005" display="https://twitter.com/#!/worldtrendsinfo/status/1092727415040704512"/>
    <hyperlink ref="X158" r:id="rId1006" display="https://twitter.com/#!/harry_robots/status/1088505487203565568"/>
    <hyperlink ref="X156" r:id="rId1007" display="https://twitter.com/#!/harry_robots/status/1088521837275897856"/>
    <hyperlink ref="X314" r:id="rId1008" display="https://twitter.com/#!/pd_mobileapps/status/1092691606719721472"/>
    <hyperlink ref="X200" r:id="rId1009" display="https://twitter.com/#!/pd_mobileapps/status/1087092183289614336"/>
    <hyperlink ref="X79" r:id="rId1010" display="https://twitter.com/#!/pd_mobileapps/status/1087403220681420800"/>
    <hyperlink ref="X138" r:id="rId1011" display="https://twitter.com/#!/pd_mobileapps/status/1088218383827398656"/>
    <hyperlink ref="X154" r:id="rId1012" display="https://twitter.com/#!/pd_mobileapps/status/1088437535355809793"/>
    <hyperlink ref="X159" r:id="rId1013" display="https://twitter.com/#!/pd_mobileapps/status/1088507397994250240"/>
    <hyperlink ref="X224" r:id="rId1014" display="https://twitter.com/#!/pd_mobileapps/status/1089990501040742402"/>
    <hyperlink ref="X250" r:id="rId1015" display="https://twitter.com/#!/pd_mobileapps/status/1090322260882186240"/>
    <hyperlink ref="X343" r:id="rId1016" display="https://twitter.com/#!/pd_mobileapps/status/1091494085045567488"/>
    <hyperlink ref="X77" r:id="rId1017" display="https://twitter.com/#!/bigdata_joe/status/1085466427266461696"/>
    <hyperlink ref="X175" r:id="rId1018" display="https://twitter.com/#!/bigdata_joe/status/1086933702741962752"/>
    <hyperlink ref="X346" r:id="rId1019" display="https://twitter.com/#!/bigdata_joe/status/1091677223197859840"/>
    <hyperlink ref="X245" r:id="rId1020" display="https://twitter.com/#!/bigdata_joe/status/1092099196482539521"/>
    <hyperlink ref="X184" r:id="rId1021" display="https://twitter.com/#!/bigdata_joe/status/1086997578082729984"/>
    <hyperlink ref="X178" r:id="rId1022" display="https://twitter.com/#!/bigdata_joe/status/1087051410112299009"/>
    <hyperlink ref="X136" r:id="rId1023" display="https://twitter.com/#!/bigdata_joe/status/1088153650432696320"/>
    <hyperlink ref="X61" r:id="rId1024" display="https://twitter.com/#!/bigdata_joe/status/1089183679690100740"/>
    <hyperlink ref="X65" r:id="rId1025" display="https://twitter.com/#!/bigdata_joe/status/1089194764447014913"/>
    <hyperlink ref="X207" r:id="rId1026" display="https://twitter.com/#!/bigdata_joe/status/1089882791771172865"/>
    <hyperlink ref="X265" r:id="rId1027" display="https://twitter.com/#!/bigdata_joe/status/1090389578672828416"/>
    <hyperlink ref="X296" r:id="rId1028" display="https://twitter.com/#!/bigdata_joe/status/1090656122430603264"/>
    <hyperlink ref="X295" r:id="rId1029" display="https://twitter.com/#!/bigdata_joe/status/1090683712885252096"/>
    <hyperlink ref="X264" r:id="rId1030" display="https://twitter.com/#!/bigdata_joe/status/1092217945353183232"/>
    <hyperlink ref="X326" r:id="rId1031" display="https://twitter.com/#!/bigdata_joe/status/1092865705811181568"/>
    <hyperlink ref="X277" r:id="rId1032" display="https://twitter.com/#!/clark_robotics/status/1092376479986401280"/>
    <hyperlink ref="X316" r:id="rId1033" display="https://twitter.com/#!/clark_robotics/status/1092760411709964290"/>
    <hyperlink ref="X125" r:id="rId1034" display="https://twitter.com/#!/clark_robotics/status/1086033648514519040"/>
    <hyperlink ref="X181" r:id="rId1035" display="https://twitter.com/#!/clark_robotics/status/1087024348043431936"/>
    <hyperlink ref="X83" r:id="rId1036" display="https://twitter.com/#!/clark_robotics/status/1087369784591757312"/>
    <hyperlink ref="X78" r:id="rId1037" display="https://twitter.com/#!/clark_robotics/status/1087401114654273537"/>
    <hyperlink ref="X110" r:id="rId1038" display="https://twitter.com/#!/clark_robotics/status/1087746813958836224"/>
    <hyperlink ref="X162" r:id="rId1039" display="https://twitter.com/#!/clark_robotics/status/1088565207935270914"/>
    <hyperlink ref="X161" r:id="rId1040" display="https://twitter.com/#!/clark_robotics/status/1088601478086877185"/>
    <hyperlink ref="X173" r:id="rId1041" display="https://twitter.com/#!/clark_robotics/status/1088784235157049344"/>
    <hyperlink ref="X67" r:id="rId1042" display="https://twitter.com/#!/clark_robotics/status/1089523699600941062"/>
    <hyperlink ref="X208" r:id="rId1043" display="https://twitter.com/#!/clark_robotics/status/1089910935626477568"/>
    <hyperlink ref="X213" r:id="rId1044" display="https://twitter.com/#!/clark_robotics/status/1089927083633983493"/>
    <hyperlink ref="X223" r:id="rId1045" display="https://twitter.com/#!/clark_robotics/status/1089988529025732608"/>
    <hyperlink ref="X230" r:id="rId1046" display="https://twitter.com/#!/clark_robotics/status/1090092555151106048"/>
    <hyperlink ref="X340" r:id="rId1047" display="https://twitter.com/#!/clark_robotics/status/1091436567548256256"/>
    <hyperlink ref="X251" r:id="rId1048" display="https://twitter.com/#!/clark_robotics/status/1092166096243716096"/>
    <hyperlink ref="X172" r:id="rId1049" display="https://twitter.com/#!/jackcoleman219/status/1086918819967168513"/>
    <hyperlink ref="X235" r:id="rId1050" display="https://twitter.com/#!/jackcoleman219/status/1092046250826821632"/>
    <hyperlink ref="X190" r:id="rId1051" display="https://twitter.com/#!/jackcoleman219/status/1087008547689230336"/>
    <hyperlink ref="X84" r:id="rId1052" display="https://twitter.com/#!/jackcoleman219/status/1087340727275728898"/>
    <hyperlink ref="X117" r:id="rId1053" display="https://twitter.com/#!/jackcoleman219/status/1087803335023816704"/>
    <hyperlink ref="X60" r:id="rId1054" display="https://twitter.com/#!/jackcoleman219/status/1089211575762735104"/>
    <hyperlink ref="X243" r:id="rId1055" display="https://twitter.com/#!/jackcoleman219/status/1090237853752127494"/>
    <hyperlink ref="X319" r:id="rId1056" display="https://twitter.com/#!/jackcoleman219/status/1091059231996833792"/>
    <hyperlink ref="X170" r:id="rId1057" display="https://twitter.com/#!/motorcycletwitt/status/1086850181952225280"/>
    <hyperlink ref="X126" r:id="rId1058" display="https://twitter.com/#!/motorcycletwitt/status/1086041709161508865"/>
    <hyperlink ref="X182" r:id="rId1059" display="https://twitter.com/#!/motorcycletwitt/status/1087024744593903616"/>
    <hyperlink ref="X199" r:id="rId1060" display="https://twitter.com/#!/motorcycletwitt/status/1087086991475232769"/>
    <hyperlink ref="X121" r:id="rId1061" display="https://twitter.com/#!/motorcycletwitt/status/1087815302891487232"/>
    <hyperlink ref="X63" r:id="rId1062" display="https://twitter.com/#!/motorcycletwitt/status/1089186242590212096"/>
    <hyperlink ref="X57" r:id="rId1063" display="https://twitter.com/#!/motorcycletwitt/status/1089197973408366593"/>
    <hyperlink ref="X64" r:id="rId1064" display="https://twitter.com/#!/motorcycletwitt/status/1089218397647208449"/>
    <hyperlink ref="X44" r:id="rId1065" display="https://twitter.com/#!/motorcycletwitt/status/1089864755307700230"/>
    <hyperlink ref="X248" r:id="rId1066" display="https://twitter.com/#!/motorcycletwitt/status/1090362672288215040"/>
    <hyperlink ref="X269" r:id="rId1067" display="https://twitter.com/#!/motorcycletwitt/status/1090571543229288448"/>
    <hyperlink ref="X286" r:id="rId1068" display="https://twitter.com/#!/motorcycletwitt/status/1090604579455098883"/>
    <hyperlink ref="X324" r:id="rId1069" display="https://twitter.com/#!/motorcycletwitt/status/1090998618884993024"/>
    <hyperlink ref="X328" r:id="rId1070" display="https://twitter.com/#!/motorcycletwitt/status/1091044125489618944"/>
    <hyperlink ref="X341" r:id="rId1071" display="https://twitter.com/#!/motorcycletwitt/status/1091466484071579649"/>
    <hyperlink ref="X310" r:id="rId1072" display="https://twitter.com/#!/motorcycletwitt/status/1092562638674944000"/>
    <hyperlink ref="X329" r:id="rId1073" display="https://twitter.com/#!/motorcycletwitt/status/1092880103627866112"/>
    <hyperlink ref="X160" r:id="rId1074" display="https://twitter.com/#!/worldtrendsinfo/status/1086679273757265921"/>
    <hyperlink ref="X130" r:id="rId1075" display="https://twitter.com/#!/worldtrendsinfo/status/1088037767383113729"/>
    <hyperlink ref="X29" r:id="rId1076" display="https://twitter.com/#!/worldtrendsinfo/status/1081163799497912320"/>
    <hyperlink ref="X236" r:id="rId1077" display="https://twitter.com/#!/worldtrendsinfo/status/1092047195128262656"/>
    <hyperlink ref="X229" r:id="rId1078" display="https://twitter.com/#!/worldtrendsinfo/status/1091950352511905793"/>
    <hyperlink ref="X139" r:id="rId1079" display="https://twitter.com/#!/worldtrendsinfo/status/1086365374914822145"/>
    <hyperlink ref="X179" r:id="rId1080" display="https://twitter.com/#!/worldtrendsinfo/status/1086990499842482181"/>
    <hyperlink ref="X119" r:id="rId1081" display="https://twitter.com/#!/worldtrendsinfo/status/1087784282335006720"/>
    <hyperlink ref="X157" r:id="rId1082" display="https://twitter.com/#!/worldtrendsinfo/status/1088522636022341632"/>
    <hyperlink ref="X51" r:id="rId1083" display="https://twitter.com/#!/worldtrendsinfo/status/1089143951209054208"/>
    <hyperlink ref="X206" r:id="rId1084" display="https://twitter.com/#!/worldtrendsinfo/status/1089905820966432768"/>
    <hyperlink ref="X233" r:id="rId1085" display="https://twitter.com/#!/harry_robots/status/1092041137131479040"/>
    <hyperlink ref="X292" r:id="rId1086" display="https://twitter.com/#!/harry_robots/status/1092428366035054593"/>
    <hyperlink ref="X104" r:id="rId1087" display="https://twitter.com/#!/harry_robots/status/1085732827537129472"/>
    <hyperlink ref="X146" r:id="rId1088" display="https://twitter.com/#!/harry_robots/status/1086399381895434240"/>
    <hyperlink ref="X194" r:id="rId1089" display="https://twitter.com/#!/harry_robots/status/1087014001148551168"/>
    <hyperlink ref="X109" r:id="rId1090" display="https://twitter.com/#!/harry_robots/status/1087743698631196673"/>
    <hyperlink ref="X129" r:id="rId1091" display="https://twitter.com/#!/harry_robots/status/1087853310344740864"/>
    <hyperlink ref="X201" r:id="rId1092" display="https://twitter.com/#!/harry_robots/status/1088893987790872576"/>
    <hyperlink ref="X297" r:id="rId1093" display="https://twitter.com/#!/harry_robots/status/1090655653469679617"/>
    <hyperlink ref="X323" r:id="rId1094" display="https://twitter.com/#!/harry_robots/status/1091027387842650113"/>
    <hyperlink ref="X275" r:id="rId1095" display="https://twitter.com/#!/worldtrendsinfo/status/1092346353429110784"/>
    <hyperlink ref="X252" r:id="rId1096" display="https://twitter.com/#!/worldtrendsinfo/status/1092167103233150978"/>
    <hyperlink ref="X31" r:id="rId1097" display="https://twitter.com/#!/harry_robots/status/1081295429323517952"/>
    <hyperlink ref="X50" r:id="rId1098" display="https://twitter.com/#!/harry_robots/status/1089140008747884544"/>
    <hyperlink ref="X217" r:id="rId1099" display="https://twitter.com/#!/harry_robots/status/1090007858635128833"/>
    <hyperlink ref="X240" r:id="rId1100" display="https://twitter.com/#!/harry_robots/status/1090283385598033921"/>
    <hyperlink ref="X274" r:id="rId1101" display="https://twitter.com/#!/harry_robots/status/1090544767262285824"/>
    <hyperlink ref="X300" r:id="rId1102" display="https://twitter.com/#!/harry_robots/status/1090688743009210368"/>
    <hyperlink ref="X210" r:id="rId1103" display="https://twitter.com/#!/harry_robots/status/1091752812814319618"/>
    <hyperlink ref="X120" r:id="rId1104" display="https://twitter.com/#!/nodexl/status/1085985386764001280"/>
    <hyperlink ref="X189" r:id="rId1105" display="https://twitter.com/#!/nodexl/status/1088864073918251008"/>
    <hyperlink ref="X204" r:id="rId1106" display="https://twitter.com/#!/nodexl/status/1089935115654840320"/>
    <hyperlink ref="AZ197" r:id="rId1107" display="https://api.twitter.com/1.1/geo/id/99cdab25eddd6bce.json"/>
    <hyperlink ref="AZ7" r:id="rId1108" display="https://api.twitter.com/1.1/geo/id/1ea588c12abd39d7.json"/>
    <hyperlink ref="AZ115" r:id="rId1109" display="https://api.twitter.com/1.1/geo/id/dc4e13302cc5ef12.json"/>
    <hyperlink ref="AZ294" r:id="rId1110" display="https://api.twitter.com/1.1/geo/id/c1430b24da8e9229.json"/>
    <hyperlink ref="AZ337" r:id="rId1111" display="https://api.twitter.com/1.1/geo/id/c1430b24da8e9229.json"/>
    <hyperlink ref="AZ278" r:id="rId1112" display="https://api.twitter.com/1.1/geo/id/52bb236ce4bb9be1.json"/>
    <hyperlink ref="B6" r:id="rId1113" display="https://pbs.twimg.com/media/DlUDYyYXoAECz6k.jpg"/>
    <hyperlink ref="B8" r:id="rId1114" display="https://pbs.twimg.com/media/DPdgcMJVAAA-8H3.jpg"/>
    <hyperlink ref="B148" r:id="rId1115" display="https://pbs.twimg.com/media/DxPQngjU8AAoAnO.jpg"/>
    <hyperlink ref="B152" r:id="rId1116" display="https://pbs.twimg.com/media/DxPwC9jVYAA8gVH.jpg"/>
    <hyperlink ref="B150" r:id="rId1117" display="https://pbs.twimg.com/media/DxPwC9jVYAA8gVH.jpg"/>
    <hyperlink ref="B151" r:id="rId1118" display="https://pbs.twimg.com/media/DxPwC9jVYAA8gVH.jpg"/>
    <hyperlink ref="B197" r:id="rId1119" display="https://pbs.twimg.com/media/DxYaUTpW0AA5R7P.jpg"/>
    <hyperlink ref="B71" r:id="rId1120" display="https://pbs.twimg.com/media/Dxa4fCoWkAA9Xiu.jpg"/>
    <hyperlink ref="B70" r:id="rId1121" display="https://pbs.twimg.com/media/Dxa4fCoWkAA9Xiu.jpg"/>
    <hyperlink ref="B72" r:id="rId1122" display="https://pbs.twimg.com/media/Dxa4fCoWkAA9Xiu.jpg"/>
    <hyperlink ref="B73" r:id="rId1123" display="https://pbs.twimg.com/media/Dxa4fCoWkAA9Xiu.jpg"/>
    <hyperlink ref="B3" r:id="rId1124" display="https://pbs.twimg.com/media/C6k4QiMW0AEdjTp.jpg"/>
    <hyperlink ref="B4" r:id="rId1125" display="https://pbs.twimg.com/media/C6k4QiMW0AEdjTp.jpg"/>
    <hyperlink ref="B80" r:id="rId1126" display="https://pbs.twimg.com/media/DxcBB4kUwAUGud9.jpg"/>
    <hyperlink ref="B89" r:id="rId1127" display="https://pbs.twimg.com/media/DxcNCtLX0AED9Dn.jpg"/>
    <hyperlink ref="B90" r:id="rId1128" display="https://pbs.twimg.com/media/DxcNM-vWoAAb71u.jpg"/>
    <hyperlink ref="B122" r:id="rId1129" display="https://pbs.twimg.com/media/DxiYqopWkAYPY03.jpg"/>
    <hyperlink ref="B195" r:id="rId1130" display="https://pbs.twimg.com/media/Dxy1ws_VsAAa2Wg.jpg"/>
    <hyperlink ref="B49" r:id="rId1131" display="https://pbs.twimg.com/media/Dx1nAWDU8AM2QXM.jpg"/>
    <hyperlink ref="B68" r:id="rId1132" display="https://pbs.twimg.com/media/Dx7oBF1V4AAiWyc.jpg"/>
    <hyperlink ref="B25" r:id="rId1133" display="https://pbs.twimg.com/media/Dw6Z5lYUwAUKNgu.jpg"/>
    <hyperlink ref="B7" r:id="rId1134" display="https://pbs.twimg.com/media/DndP6aBXsAA825b.jpg"/>
    <hyperlink ref="B153" r:id="rId1135" display="https://pbs.twimg.com/media/DxrfXwsW0AQxYgG.jpg"/>
    <hyperlink ref="B41" r:id="rId1136" display="https://pbs.twimg.com/media/DwVWT42WkAEY1V0.jpg"/>
    <hyperlink ref="B226" r:id="rId1137" display="https://pbs.twimg.com/media/Dyc2NvBUwAAviW1.jpg"/>
    <hyperlink ref="B143" r:id="rId1138" display="https://pbs.twimg.com/media/DxoLhFJX0AAir-l.jpg"/>
    <hyperlink ref="B140" r:id="rId1139" display="https://pbs.twimg.com/media/DxoLhFJX0AAir-l.jpg"/>
    <hyperlink ref="B279" r:id="rId1140" display="https://pbs.twimg.com/media/DyK2--BW0AAsfXo.jpg"/>
    <hyperlink ref="B305" r:id="rId1141" display="https://pbs.twimg.com/media/DyLXiJqVsAAgdZ4.jpg"/>
    <hyperlink ref="B141" r:id="rId1142" display="https://pbs.twimg.com/media/DxoLhFJX0AAir-l.jpg"/>
    <hyperlink ref="B174" r:id="rId1143" display="https://pbs.twimg.com/media/DxwOut5UUAA8Z9a.jpg"/>
    <hyperlink ref="B348" r:id="rId1144" display="https://pbs.twimg.com/tweet_video_thumb/DxuplR0WoAAzfa5.jpg"/>
    <hyperlink ref="B349" r:id="rId1145" display="https://pbs.twimg.com/tweet_video_thumb/DxuplR0WoAAzfa5.jpg"/>
    <hyperlink ref="B53" r:id="rId1146" display="https://pbs.twimg.com/media/Dx20R2JVsAA8Am3.jpg"/>
    <hyperlink ref="B335" r:id="rId1147" display="https://pbs.twimg.com/media/DySEbB5VAAAGA0S.jpg"/>
    <hyperlink ref="B203" r:id="rId1148" display="https://pbs.twimg.com/media/Dya3aSqVYAAVphH.jpg"/>
    <hyperlink ref="B69" r:id="rId1149" display="https://pbs.twimg.com/media/Dx9WGaSUUAAva1n.jpg"/>
    <hyperlink ref="B288" r:id="rId1150" display="https://pbs.twimg.com/media/DyKeuR_XcAEh5M-.jpg"/>
    <hyperlink ref="B306" r:id="rId1151" display="https://pbs.twimg.com/media/DyLYZqWWsAADMua.jpg"/>
    <hyperlink ref="B118" r:id="rId1152" display="https://pbs.twimg.com/media/DxITh5oX0AUab4a.jpg"/>
    <hyperlink ref="B22" r:id="rId1153" display="https://pbs.twimg.com/media/Dw22h8SXQAELy2H.jpg"/>
    <hyperlink ref="B91" r:id="rId1154" display="https://pbs.twimg.com/media/DxCP84gUUAABGoJ.jpg"/>
    <hyperlink ref="B133" r:id="rId1155" display="https://pbs.twimg.com/media/DxnHIMTW0AAt95K.jpg"/>
    <hyperlink ref="B164" r:id="rId1156" display="https://pbs.twimg.com/media/Dxtiw57W0AAp_HM.jpg"/>
    <hyperlink ref="B249" r:id="rId1157" display="https://pbs.twimg.com/media/DyG3TroXgAAXM9d.jpg"/>
    <hyperlink ref="B303" r:id="rId1158" display="https://pbs.twimg.com/media/DylVcZ0WsAADmRK.jpg"/>
    <hyperlink ref="B222" r:id="rId1159" display="https://pbs.twimg.com/media/DybLyw3UYAEsrm5.jpg"/>
    <hyperlink ref="B322" r:id="rId1160" display="https://pbs.twimg.com/media/DyQaZIGVYAAYaWu.jpg"/>
    <hyperlink ref="B127" r:id="rId1161" display="https://pbs.twimg.com/media/DxJOoeYUcAASiNx.jpg"/>
    <hyperlink ref="B339" r:id="rId1162" display="https://pbs.twimg.com/media/DyVY9y8UcAA11nj.jpg"/>
    <hyperlink ref="B311" r:id="rId1163" display="https://pbs.twimg.com/media/Dymq5aOUUAE_wQq.jpg"/>
    <hyperlink ref="B325" r:id="rId1164" display="https://pbs.twimg.com/media/DyqgP8wVYAAm4vr.jpg"/>
    <hyperlink ref="B40" r:id="rId1165" display="https://pbs.twimg.com/media/DwtGDNWUwAEDTeM.jpg"/>
    <hyperlink ref="B43" r:id="rId1166" display="https://pbs.twimg.com/media/Dwzh3gkUUAACUWe.jpg"/>
    <hyperlink ref="B238" r:id="rId1167" display="https://pbs.twimg.com/media/DyeK0unU0AAPVPt.jpg"/>
    <hyperlink ref="B287" r:id="rId1168" display="https://pbs.twimg.com/media/Dyk-dHwVAAAdqQh.jpg"/>
    <hyperlink ref="B239" r:id="rId1169" display="https://pbs.twimg.com/media/Dyf_rLEUYAAOdNa.jpg"/>
    <hyperlink ref="B76" r:id="rId1170" display="https://pbs.twimg.com/media/DxBMzoyVYAAv8xT.jpg"/>
    <hyperlink ref="B247" r:id="rId1171" display="https://pbs.twimg.com/media/DyfxWLPUUAEtAa5.jpg"/>
    <hyperlink ref="B293" r:id="rId1172" display="https://pbs.twimg.com/media/DylbcvHWoAAraG1.jpg"/>
    <hyperlink ref="B185" r:id="rId1173" display="https://pbs.twimg.com/media/DxXmJ_vU0AALlyM.jpg"/>
    <hyperlink ref="B276" r:id="rId1174" display="https://pbs.twimg.com/media/DyjLo31UYAAnDXp.jpg"/>
    <hyperlink ref="B330" r:id="rId1175" display="https://pbs.twimg.com/media/DyqwV9cXQAwHMNs.jpg"/>
    <hyperlink ref="B24" r:id="rId1176" display="https://pbs.twimg.com/media/Dw6Z5lYUwAUKNgu.jpg"/>
    <hyperlink ref="B38" r:id="rId1177" display="https://pbs.twimg.com/media/Dwq1GCbUYAAN_8D.jpg"/>
    <hyperlink ref="B209" r:id="rId1178" display="https://pbs.twimg.com/media/DyaTIcDV4AA8Z_q.jpg"/>
    <hyperlink ref="B336" r:id="rId1179" display="https://pbs.twimg.com/media/DyThpWUVYAAvgev.jpg"/>
    <hyperlink ref="B350" r:id="rId1180" display="https://pbs.twimg.com/tweet_video_thumb/DykvjJFWoAAqJTE.jpg"/>
    <hyperlink ref="B10" r:id="rId1181" display="https://pbs.twimg.com/media/Dv7yMscX0AAgjEa.jpg"/>
    <hyperlink ref="B289" r:id="rId1182" display="https://pbs.twimg.com/media/DyKeuR_XcAEh5M-.jpg"/>
    <hyperlink ref="B352" r:id="rId1183" display="https://pbs.twimg.com/tweet_video_thumb/Dyqx80nWoAIrk63.jpg"/>
    <hyperlink ref="B351" r:id="rId1184" display="https://pbs.twimg.com/tweet_video_thumb/Dyq38lzXQAAhI0m.jpg"/>
    <hyperlink ref="B334" r:id="rId1185" display="https://pbs.twimg.com/media/DyRYn6wU0AA0bsT.jpg"/>
    <hyperlink ref="B55" r:id="rId1186" display="https://pbs.twimg.com/media/Dx27pRkU8AABxQP.jpg"/>
    <hyperlink ref="B30" r:id="rId1187" display="https://pbs.twimg.com/media/DwFt89GU0AAVFJ1.jpg"/>
    <hyperlink ref="B308" r:id="rId1188" display="https://pbs.twimg.com/media/DymDG8rUYAE2hCA.jpg"/>
    <hyperlink ref="B108" r:id="rId1189" display="https://pbs.twimg.com/media/DxhvrWFUYAAeJnX.jpg"/>
    <hyperlink ref="B187" r:id="rId1190" display="https://pbs.twimg.com/media/DxxNYnOUcAAvD7P.jpg"/>
    <hyperlink ref="B132" r:id="rId1191" display="https://pbs.twimg.com/media/DxmTRFOUYAApJP7.jpg"/>
    <hyperlink ref="B266" r:id="rId1192" display="https://pbs.twimg.com/media/Dyibjd4UwAACuvn.jpg"/>
    <hyperlink ref="B327" r:id="rId1193" display="https://pbs.twimg.com/media/DyqlXUKUcAEhvAu.jpg"/>
    <hyperlink ref="B241" r:id="rId1194" display="https://pbs.twimg.com/media/DyF6E0FUwAAPij3.jpg"/>
    <hyperlink ref="B220" r:id="rId1195" display="https://pbs.twimg.com/media/DybKBatWsAAPLKb.jpg"/>
    <hyperlink ref="B202" r:id="rId1196" display="https://pbs.twimg.com/media/DxYQSFCXcAAWQN1.jpg"/>
    <hyperlink ref="B113" r:id="rId1197" display="https://pbs.twimg.com/media/Dxi-jk6WsAM2n4V.jpg"/>
    <hyperlink ref="B87" r:id="rId1198" display="https://pbs.twimg.com/media/DxciksqUwAAt3S7.jpg"/>
    <hyperlink ref="B307" r:id="rId1199" display="https://pbs.twimg.com/media/DyMbU2sUwAIhzOT.jpg"/>
    <hyperlink ref="B111" r:id="rId1200" display="https://pbs.twimg.com/media/Dxi5B2KVsAAj4ha.jpg"/>
    <hyperlink ref="B257" r:id="rId1201" display="https://pbs.twimg.com/media/DygrFnfVYAA71TI.jpg"/>
    <hyperlink ref="B15" r:id="rId1202" display="https://pbs.twimg.com/media/DvUOCe3UYAAyXlM.jpg"/>
    <hyperlink ref="B11" r:id="rId1203" display="https://pbs.twimg.com/media/DvbM3mvU0AEoU3Y.jpg"/>
    <hyperlink ref="B16" r:id="rId1204" display="https://pbs.twimg.com/media/Dvw3Q0mUwAADVF9.jpg"/>
    <hyperlink ref="B17" r:id="rId1205" display="https://pbs.twimg.com/media/DvwXp7HV4AIstNT.jpg"/>
    <hyperlink ref="B183" r:id="rId1206" display="https://pbs.twimg.com/media/DxXJQXAVYAALt5X.jpg"/>
    <hyperlink ref="B124" r:id="rId1207" display="https://pbs.twimg.com/media/DxJc2hGVYAAoGWQ.jpg"/>
    <hyperlink ref="B147" r:id="rId1208" display="https://pbs.twimg.com/media/DxpBLESUcAAtCW9.jpg"/>
    <hyperlink ref="B313" r:id="rId1209" display="https://pbs.twimg.com/media/Dyn0nIpUwAAAxWU.jpg"/>
    <hyperlink ref="B188" r:id="rId1210" display="https://pbs.twimg.com/media/DxXo29uUcAE0Qy3.jpg"/>
    <hyperlink ref="B218" r:id="rId1211" display="https://pbs.twimg.com/media/Dyb9mDUUYAIkh_K.jpg"/>
    <hyperlink ref="B212" r:id="rId1212" display="https://pbs.twimg.com/media/DyAxxa6X4AYzD5c.jpg"/>
    <hyperlink ref="B294" r:id="rId1213" display="https://pbs.twimg.com/media/DyLF-RSXQAA6wAT.jpg"/>
    <hyperlink ref="B338" r:id="rId1214" display="https://pbs.twimg.com/media/DyVd-mMW0AIoerB.jpg"/>
    <hyperlink ref="B337" r:id="rId1215" display="https://pbs.twimg.com/media/DyVd-mMW0AIoerB.jpg"/>
    <hyperlink ref="B278" r:id="rId1216" display="https://pbs.twimg.com/media/DyK2--BW0AAsfXo.jpg"/>
    <hyperlink ref="B280" r:id="rId1217" display="https://pbs.twimg.com/media/DyK2--BW0AAsfXo.jpg"/>
    <hyperlink ref="B281" r:id="rId1218" display="https://pbs.twimg.com/media/DyK2--BW0AAsfXo.jpg"/>
    <hyperlink ref="B282" r:id="rId1219" display="https://pbs.twimg.com/media/DyK2--BW0AAsfXo.jpg"/>
    <hyperlink ref="B283" r:id="rId1220" display="https://pbs.twimg.com/media/DyK2--BW0AAsfXo.jpg"/>
    <hyperlink ref="B284" r:id="rId1221" display="https://pbs.twimg.com/media/DyK2--BW0AAsfXo.jpg"/>
    <hyperlink ref="B5" r:id="rId1222" display="https://pbs.twimg.com/media/DbFQWzCWsAEB-zC.jpg"/>
    <hyperlink ref="B142" r:id="rId1223" display="https://pbs.twimg.com/media/DxoLhFJX0AAir-l.jpg"/>
    <hyperlink ref="B97" r:id="rId1224" display="https://pbs.twimg.com/media/DxdeU1fWoAEoubR.jpg"/>
    <hyperlink ref="B85" r:id="rId1225" display="https://pbs.twimg.com/media/DxCCLaiUYAAUNzQ.jpg"/>
    <hyperlink ref="B96" r:id="rId1226" display="https://pbs.twimg.com/media/DxDDVlZUcAI7gwX.jpg"/>
    <hyperlink ref="B105" r:id="rId1227" display="https://pbs.twimg.com/media/DxFo-7QVYAINedK.jpg"/>
    <hyperlink ref="B26" r:id="rId1228" display="https://pbs.twimg.com/media/Dw9Z_eEVAAAPgiz.jpg"/>
    <hyperlink ref="B93" r:id="rId1229" display="https://pbs.twimg.com/media/DxD7tz7VsAEt09N.jpg"/>
    <hyperlink ref="B82" r:id="rId1230" display="https://pbs.twimg.com/media/DxcBzHOVYAA1mtt.jpg"/>
    <hyperlink ref="B234" r:id="rId1231" display="https://pbs.twimg.com/media/Dye2-2GUYAAOfKH.jpg"/>
    <hyperlink ref="B48" r:id="rId1232" display="https://pbs.twimg.com/media/Dx14A-YU8AEovLc.jpg"/>
    <hyperlink ref="B9" r:id="rId1233" display="https://pbs.twimg.com/media/DrB3bvFXQAAcf4M.jpg"/>
    <hyperlink ref="B268" r:id="rId1234" display="https://pbs.twimg.com/media/DyJ7jflU0AEgBIe.jpg"/>
    <hyperlink ref="B333" r:id="rId1235" display="https://pbs.twimg.com/media/DyrYF6LU8AAoYzc.jpg"/>
    <hyperlink ref="B18" r:id="rId1236" display="https://pbs.twimg.com/media/DvylW0MVsAEORIV.jpg"/>
    <hyperlink ref="B13" r:id="rId1237" display="https://pbs.twimg.com/media/DvpiC91UYAEIjAI.jpg"/>
    <hyperlink ref="B12" r:id="rId1238" display="https://pbs.twimg.com/media/DvdewmmVAAAm8-V.jpg"/>
    <hyperlink ref="B95" r:id="rId1239" display="https://pbs.twimg.com/media/DxDBEPnU8AA6Khd.jpg"/>
    <hyperlink ref="B14" r:id="rId1240" display="https://pbs.twimg.com/media/DvqX_5RVAAAPfEw.jpg"/>
    <hyperlink ref="B19" r:id="rId1241" display="https://pbs.twimg.com/media/Dvz8-IOV4AAYcjF.jpg"/>
    <hyperlink ref="B32" r:id="rId1242" display="https://pbs.twimg.com/media/DwGYcs0U8AAFYoz.jpg"/>
    <hyperlink ref="B33" r:id="rId1243" display="https://pbs.twimg.com/media/DwHcRevVYAAFmS9.jpg"/>
    <hyperlink ref="B39" r:id="rId1244" display="https://pbs.twimg.com/media/DwRhFT0UYAANyyX.jpg"/>
    <hyperlink ref="B42" r:id="rId1245" display="https://pbs.twimg.com/media/DwYO6aBVsAA1lDQ.jpg"/>
    <hyperlink ref="B36" r:id="rId1246" display="https://pbs.twimg.com/media/Dwii2L9VsAAkHWz.jpg"/>
    <hyperlink ref="B28" r:id="rId1247" display="https://pbs.twimg.com/media/Dwdwt-sUcAACdgh.jpg"/>
    <hyperlink ref="B21" r:id="rId1248" display="https://pbs.twimg.com/media/Dw1oSIsUUAA5_Hi.jpg"/>
    <hyperlink ref="B27" r:id="rId1249" display="https://pbs.twimg.com/media/DwdF2_3VAAA11_e.jpg"/>
    <hyperlink ref="B345" r:id="rId1250" display="https://pbs.twimg.com/media/DyZm4jIU0AAjj24.jpg"/>
    <hyperlink ref="B270" r:id="rId1251" display="https://pbs.twimg.com/media/DyjFs3DUwAEr7he.jpg"/>
    <hyperlink ref="B74" r:id="rId1252" display="https://pbs.twimg.com/media/DxB8lndU0AAMtlj.jpg"/>
    <hyperlink ref="B177" r:id="rId1253" display="https://pbs.twimg.com/media/DxX5yHzVsAYc-W2.jpg"/>
    <hyperlink ref="B99" r:id="rId1254" display="https://pbs.twimg.com/media/DxdpZWVUwAENYDn.jpg"/>
    <hyperlink ref="B137" r:id="rId1255" display="https://pbs.twimg.com/media/DxnYCCLUcAAXlll.jpg"/>
    <hyperlink ref="B135" r:id="rId1256" display="https://pbs.twimg.com/media/DxnkcKZU0AAl8DT.jpg"/>
    <hyperlink ref="B155" r:id="rId1257" display="https://pbs.twimg.com/media/Dxruh-JU8AA70NL.jpg"/>
    <hyperlink ref="B344" r:id="rId1258" display="https://pbs.twimg.com/media/DyXEgweUYAEQM3Z.jpg"/>
    <hyperlink ref="B211" r:id="rId1259" display="https://pbs.twimg.com/media/DyawkBdV4AASUpJ.jpg"/>
    <hyperlink ref="B227" r:id="rId1260" display="https://pbs.twimg.com/media/DycOqR4U0AE7T4r.jpg"/>
    <hyperlink ref="B255" r:id="rId1261" display="https://pbs.twimg.com/media/DygQmN7V4AAetuJ.jpg"/>
    <hyperlink ref="B332" r:id="rId1262" display="https://pbs.twimg.com/media/DyrPm_wUcAAYzF6.jpg"/>
    <hyperlink ref="B81" r:id="rId1263" display="https://pbs.twimg.com/media/DxcbHZlU0AAuAAf.jpg"/>
    <hyperlink ref="B46" r:id="rId1264" display="https://pbs.twimg.com/media/Dx143foUwAIUuYx.jpg"/>
    <hyperlink ref="B88" r:id="rId1265" display="https://pbs.twimg.com/media/DxCLmB9UUAAVv-n.jpg"/>
    <hyperlink ref="B35" r:id="rId1266" display="https://pbs.twimg.com/media/DwHYSCeUYAAHDWF.jpg"/>
    <hyperlink ref="B37" r:id="rId1267" display="https://pbs.twimg.com/media/DwlaY5fVYAAn-yo.jpg"/>
    <hyperlink ref="B23" r:id="rId1268" display="https://pbs.twimg.com/media/Dw4KBdkWoAAtltG.jpg"/>
    <hyperlink ref="B237" r:id="rId1269" display="https://pbs.twimg.com/media/DyehTTdVAAAnABS.jpg"/>
    <hyperlink ref="B102" r:id="rId1270" display="https://pbs.twimg.com/media/DxEMYCmV4AssnlE.jpg"/>
    <hyperlink ref="B101" r:id="rId1271" display="https://pbs.twimg.com/media/DxdZTidVsAAOgQZ.jpg"/>
    <hyperlink ref="B128" r:id="rId1272" display="https://pbs.twimg.com/media/DxjTJwjU8AEeg-q.jpg"/>
    <hyperlink ref="B144" r:id="rId1273" display="https://pbs.twimg.com/media/DxoMBATVAAAlxEa.jpg"/>
    <hyperlink ref="B66" r:id="rId1274" display="https://pbs.twimg.com/media/Dx70Yw2UYAAhxqr.jpg"/>
    <hyperlink ref="B242" r:id="rId1275" display="https://pbs.twimg.com/media/DyF7AeqU8AAf3Zh.jpg"/>
    <hyperlink ref="B301" r:id="rId1276" display="https://pbs.twimg.com/media/DyLOFzyVYAEPL5r.jpg"/>
    <hyperlink ref="B318" r:id="rId1277" display="https://pbs.twimg.com/media/DyQ1gUFUUAArERa.jpg"/>
    <hyperlink ref="B215" r:id="rId1278" display="https://pbs.twimg.com/media/Dyb14yLVYAAfazm.jpg"/>
    <hyperlink ref="B261" r:id="rId1279" display="https://pbs.twimg.com/media/DyhOISeV4AEozmJ.jpg"/>
    <hyperlink ref="B291" r:id="rId1280" display="https://pbs.twimg.com/media/DyknaDTUYAAXeE1.jpg"/>
    <hyperlink ref="B114" r:id="rId1281" display="https://pbs.twimg.com/media/DxilEI6U8AUC4Xc.jpg"/>
    <hyperlink ref="B123" r:id="rId1282" display="https://pbs.twimg.com/media/Dxiz-LhUUAAGPJ2.jpg"/>
    <hyperlink ref="B166" r:id="rId1283" display="https://pbs.twimg.com/media/DxtP3o2UYAAsiHB.jpg"/>
    <hyperlink ref="B198" r:id="rId1284" display="https://pbs.twimg.com/media/DxybCqGU8AA_2ow.jpg"/>
    <hyperlink ref="B56" r:id="rId1285" display="https://pbs.twimg.com/media/Dx29oaiU8AALTXq.jpg"/>
    <hyperlink ref="B225" r:id="rId1286" display="https://pbs.twimg.com/media/DyBzbjhVYAEvBN4.jpg"/>
    <hyperlink ref="B253" r:id="rId1287" display="https://pbs.twimg.com/media/Dygp3JgVsAAg8rt.jpg"/>
    <hyperlink ref="B298" r:id="rId1288" display="https://pbs.twimg.com/media/Dyl-kB6U8AACqE8.jpg"/>
    <hyperlink ref="B75" r:id="rId1289" display="https://pbs.twimg.com/media/Dxb9ZgBUYAQi5mD.jpg"/>
    <hyperlink ref="B167" r:id="rId1290" display="https://pbs.twimg.com/media/DxTwPJrUUAAIx9P.jpg"/>
    <hyperlink ref="B131" r:id="rId1291" display="https://pbs.twimg.com/media/Dxl9Xz2U8AAya3x.jpg"/>
    <hyperlink ref="B231" r:id="rId1292" display="https://pbs.twimg.com/media/DydS9-NUYAEFsD2.jpg"/>
    <hyperlink ref="B20" r:id="rId1293" display="https://pbs.twimg.com/media/Dw_jTtgUUAAmVhd.jpg"/>
    <hyperlink ref="B107" r:id="rId1294" display="https://pbs.twimg.com/media/DxhTr22VAAITd8X.jpg"/>
    <hyperlink ref="B45" r:id="rId1295" display="https://pbs.twimg.com/media/Dx11CteV4AA6lU0.jpg"/>
    <hyperlink ref="B59" r:id="rId1296" display="https://pbs.twimg.com/media/Dx2N7u9UUAA4U06.jpg"/>
    <hyperlink ref="B54" r:id="rId1297" display="https://pbs.twimg.com/media/Dx26Y0XUYAAO_8u.jpg"/>
    <hyperlink ref="B219" r:id="rId1298" display="https://pbs.twimg.com/media/DyBAVyGUYAAyjHR.jpg"/>
    <hyperlink ref="B254" r:id="rId1299" display="https://pbs.twimg.com/media/DyGpayPUYAADGzG.jpg"/>
    <hyperlink ref="B285" r:id="rId1300" display="https://pbs.twimg.com/media/DyKAnRnUUAAIkpN.jpg"/>
    <hyperlink ref="B262" r:id="rId1301" display="https://pbs.twimg.com/media/DyhPo7jUwAAMlbA.jpg"/>
    <hyperlink ref="B312" r:id="rId1302" display="https://pbs.twimg.com/media/DymVkefUYAAF6wz.jpg"/>
    <hyperlink ref="B258" r:id="rId1303" display="https://pbs.twimg.com/media/DyguQsuV4AAfRqI.jpg"/>
    <hyperlink ref="B94" r:id="rId1304" display="https://pbs.twimg.com/media/DxDah5bU8AAiCw6.jpg"/>
    <hyperlink ref="B34" r:id="rId1305" display="https://pbs.twimg.com/media/DwHXzFTU8AAEjxP.jpg"/>
    <hyperlink ref="B232" r:id="rId1306" display="https://pbs.twimg.com/media/DydxTUOU8AE1coB.jpg"/>
    <hyperlink ref="B145" r:id="rId1307" display="https://pbs.twimg.com/media/DxOO69OVsAAhfdx.jpg"/>
    <hyperlink ref="B186" r:id="rId1308" display="https://pbs.twimg.com/media/DxXmqs6V4AAkuvK.jpg"/>
    <hyperlink ref="B100" r:id="rId1309" display="https://pbs.twimg.com/media/DxdYkVJU0AE_0So.jpg"/>
    <hyperlink ref="B134" r:id="rId1310" display="https://pbs.twimg.com/media/Dxnj_SgV4AAJ7k1.jpg"/>
    <hyperlink ref="B163" r:id="rId1311" display="https://pbs.twimg.com/media/DxtdBySVAAAEP4-.jpg"/>
    <hyperlink ref="B47" r:id="rId1312" display="https://pbs.twimg.com/media/Dx14A-YU8AEovLc.jpg"/>
    <hyperlink ref="B52" r:id="rId1313" display="https://pbs.twimg.com/media/Dx2_rqDVAAExUFV.jpg"/>
    <hyperlink ref="B256" r:id="rId1314" display="https://pbs.twimg.com/media/DygqRCxVsAEti7y.jpg"/>
    <hyperlink ref="B259" r:id="rId1315" display="https://pbs.twimg.com/media/Dygus2KVsAAHbHf.jpg"/>
    <hyperlink ref="B98" r:id="rId1316" display="https://pbs.twimg.com/media/Dxdn60sU8AAoYyJ.jpg"/>
    <hyperlink ref="B171" r:id="rId1317" display="https://pbs.twimg.com/media/DxVhuX7V4AESvah.jpg"/>
    <hyperlink ref="B267" r:id="rId1318" display="https://pbs.twimg.com/media/DyiCFUaUcAAEteH.jpg"/>
    <hyperlink ref="B272" r:id="rId1319" display="https://pbs.twimg.com/media/DyjimkgUcAA94Bb.jpg"/>
    <hyperlink ref="B103" r:id="rId1320" display="https://pbs.twimg.com/media/DxFLLFrU8AEPu25.jpg"/>
    <hyperlink ref="B180" r:id="rId1321" display="https://pbs.twimg.com/media/DxXGXBYUwAA1t4g.jpg"/>
    <hyperlink ref="B193" r:id="rId1322" display="https://pbs.twimg.com/media/DxXXu6kUcAEmNI2.jpg"/>
    <hyperlink ref="B86" r:id="rId1323" display="https://pbs.twimg.com/media/DxciksqUwAAt3S7.jpg"/>
    <hyperlink ref="B116" r:id="rId1324" display="https://pbs.twimg.com/media/DxiNNDpUwAItgF_.jpg"/>
    <hyperlink ref="B165" r:id="rId1325" display="https://pbs.twimg.com/media/DxtNEBUUwAEQokh.jpg"/>
    <hyperlink ref="B58" r:id="rId1326" display="https://pbs.twimg.com/media/Dx2c2e1U0AMLNA4.jpg"/>
    <hyperlink ref="B246" r:id="rId1327" display="https://pbs.twimg.com/media/DyFwnN-UcAAarI4.jpg"/>
    <hyperlink ref="B290" r:id="rId1328" display="https://pbs.twimg.com/media/DyKf27WUwAE9T2K.jpg"/>
    <hyperlink ref="B309" r:id="rId1329" display="https://pbs.twimg.com/media/DyMeHJOV4AAHbbc.jpg"/>
    <hyperlink ref="B321" r:id="rId1330" display="https://pbs.twimg.com/media/DyQAhoCVAAA64pA.jpg"/>
    <hyperlink ref="B214" r:id="rId1331" display="https://pbs.twimg.com/media/DyazBwQV4AExRab.jpg"/>
    <hyperlink ref="B221" r:id="rId1332" display="https://pbs.twimg.com/media/Dyblvd8VAAA2B7G.jpg"/>
    <hyperlink ref="B260" r:id="rId1333" display="https://pbs.twimg.com/media/DyhJr5KUwAAIVcJ.jpg"/>
    <hyperlink ref="B169" r:id="rId1334" display="https://pbs.twimg.com/media/DxUYPm5VYAAjMP2.jpg"/>
    <hyperlink ref="B347" r:id="rId1335" display="https://pbs.twimg.com/media/DyZsYF8UYAEeCDY.jpg"/>
    <hyperlink ref="B244" r:id="rId1336" display="https://pbs.twimg.com/media/DyfoC3WU0AAP4AW.jpg"/>
    <hyperlink ref="B271" r:id="rId1337" display="https://pbs.twimg.com/media/DyjhkXMUcAEfpc-.jpg"/>
    <hyperlink ref="B106" r:id="rId1338" display="https://pbs.twimg.com/media/DxFQ-gMVsAAhYBF.jpg"/>
    <hyperlink ref="B317" r:id="rId1339" display="https://pbs.twimg.com/media/DypGYSkUwAAntFH.jpg"/>
    <hyperlink ref="B92" r:id="rId1340" display="https://pbs.twimg.com/media/DxD7glYV4AALy1o.jpg"/>
    <hyperlink ref="B191" r:id="rId1341" display="https://pbs.twimg.com/media/DxXVyY4V4AEidi6.jpg"/>
    <hyperlink ref="B149" r:id="rId1342" display="https://pbs.twimg.com/media/DxprEKTU8AECPJV.jpg"/>
    <hyperlink ref="B168" r:id="rId1343" display="https://pbs.twimg.com/media/Dxt-XdiU8AACLUn.jpg"/>
    <hyperlink ref="B196" r:id="rId1344" display="https://pbs.twimg.com/media/DxyakXYUcAIul4m.jpg"/>
    <hyperlink ref="B62" r:id="rId1345" display="https://pbs.twimg.com/media/Dx2r3kyV4AApzJW.jpg"/>
    <hyperlink ref="B228" r:id="rId1346" display="https://pbs.twimg.com/media/DyCy9AUUcAEVZY4.jpg"/>
    <hyperlink ref="B273" r:id="rId1347" display="https://pbs.twimg.com/media/DyJklrxUYAElat0.jpg"/>
    <hyperlink ref="B342" r:id="rId1348" display="https://pbs.twimg.com/media/DyWrFXZUUAAWq0e.jpg"/>
    <hyperlink ref="B205" r:id="rId1349" display="https://pbs.twimg.com/media/DyaeONLV4AI0K8Y.jpg"/>
    <hyperlink ref="B263" r:id="rId1350" display="https://pbs.twimg.com/media/DyhVk11U8AAF4pn.jpg"/>
    <hyperlink ref="B302" r:id="rId1351" display="https://pbs.twimg.com/media/DylSYSmUUAENvUJ.jpg"/>
    <hyperlink ref="B331" r:id="rId1352" display="https://pbs.twimg.com/media/Dyqx2dRUYAARM3h.jpg"/>
    <hyperlink ref="B320" r:id="rId1353" display="https://pbs.twimg.com/media/Dyq6eaQU8AAjrc_.jpg"/>
    <hyperlink ref="B315" r:id="rId1354" display="https://pbs.twimg.com/media/DyolwHQVsAc4O83.jpg"/>
    <hyperlink ref="B158" r:id="rId1355" display="https://pbs.twimg.com/media/Dxsl6VwVsAEkDEY.jpg"/>
    <hyperlink ref="B156" r:id="rId1356" display="https://pbs.twimg.com/media/Dxs0x27UUAAP-kN.jpg"/>
    <hyperlink ref="B314" r:id="rId1357" display="https://pbs.twimg.com/media/DyoFKkYVAAIF2kT.jpg"/>
    <hyperlink ref="B200" r:id="rId1358" display="https://pbs.twimg.com/media/DxYghI8V4AAimgG.jpg"/>
    <hyperlink ref="B79" r:id="rId1359" display="https://pbs.twimg.com/media/Dxc7Z7HVAAch8tI.jpg"/>
    <hyperlink ref="B138" r:id="rId1360" display="https://pbs.twimg.com/media/DxogypqUYAAbWEM.jpg"/>
    <hyperlink ref="B154" r:id="rId1361" display="https://pbs.twimg.com/media/DxroHAhUYAIRrt-.jpg"/>
    <hyperlink ref="B159" r:id="rId1362" display="https://pbs.twimg.com/media/Dxsnq0VUUAA6L5B.jpg"/>
    <hyperlink ref="B224" r:id="rId1363" display="https://pbs.twimg.com/media/DyBshfuVsAAP_2p.jpg"/>
    <hyperlink ref="B250" r:id="rId1364" display="https://pbs.twimg.com/media/DyGaQeKUUAAGp-6.jpg"/>
    <hyperlink ref="B343" r:id="rId1365" display="https://pbs.twimg.com/media/DyXEBmrU0AAkQNG.jpg"/>
    <hyperlink ref="B77" r:id="rId1366" display="https://pbs.twimg.com/media/DxBZ5rsUwAA_Rnk.jpg"/>
    <hyperlink ref="B175" r:id="rId1367" display="https://pbs.twimg.com/media/DxWQYWeVsAEG-a7.jpg"/>
    <hyperlink ref="B346" r:id="rId1368" display="https://pbs.twimg.com/media/DyZqlnYVsAAH5bv.jpg"/>
    <hyperlink ref="B245" r:id="rId1369" display="https://pbs.twimg.com/media/DyfqXwYVAAA5nRv.jpg"/>
    <hyperlink ref="B184" r:id="rId1370" display="https://pbs.twimg.com/media/DxXKeazUUAEj6OX.jpg"/>
    <hyperlink ref="B178" r:id="rId1371" display="https://pbs.twimg.com/media/DxX7dTtUUAAPxbg.jpg"/>
    <hyperlink ref="B136" r:id="rId1372" display="https://pbs.twimg.com/media/Dxnl6r-UUAAV8RA.jpg"/>
    <hyperlink ref="B61" r:id="rId1373" display="https://pbs.twimg.com/media/Dx2OuRTVYAEpORR.jpg"/>
    <hyperlink ref="B65" r:id="rId1374" display="https://pbs.twimg.com/media/Dx2YzjSUcAUMU3X.jpg"/>
    <hyperlink ref="B207" r:id="rId1375" display="https://pbs.twimg.com/media/DyAKj_cVYAEB3wM.jpg"/>
    <hyperlink ref="B265" r:id="rId1376" display="https://pbs.twimg.com/media/DyHXe37V4AAJ1l8.jpg"/>
    <hyperlink ref="B296" r:id="rId1377" display="https://pbs.twimg.com/media/DyLJ7JVU0AEdeeo.jpg"/>
    <hyperlink ref="B295" r:id="rId1378" display="https://pbs.twimg.com/media/DyLi_xeUYAAWtjn.jpg"/>
    <hyperlink ref="B264" r:id="rId1379" display="https://pbs.twimg.com/media/DyhWX0XUwAEj90d.jpg"/>
    <hyperlink ref="B326" r:id="rId1380" display="https://pbs.twimg.com/media/DyqjgZpVsAE_ynW.jpg"/>
    <hyperlink ref="B277" r:id="rId1381" display="https://pbs.twimg.com/media/Dyjmjx4UYAAeFuI.jpg"/>
    <hyperlink ref="B316" r:id="rId1382" display="https://pbs.twimg.com/media/DypDvb6VAAAwTI9.jpg"/>
    <hyperlink ref="B125" r:id="rId1383" display="https://pbs.twimg.com/media/DxJdyYOUwAAGhpy.jpg"/>
    <hyperlink ref="B181" r:id="rId1384" display="https://pbs.twimg.com/media/DxXi1_QU0AEA316.jpg"/>
    <hyperlink ref="B83" r:id="rId1385" display="https://pbs.twimg.com/media/Dxcc_prVYAAC5jJ.jpg"/>
    <hyperlink ref="B78" r:id="rId1386" display="https://pbs.twimg.com/media/Dxc5gtdVsAAnIQ6.jpg"/>
    <hyperlink ref="B110" r:id="rId1387" display="https://pbs.twimg.com/media/Dxhz5vuU8AAcqzu.jpg"/>
    <hyperlink ref="B162" r:id="rId1388" display="https://pbs.twimg.com/media/DxtcOeCVYAEyX5Z.jpg"/>
    <hyperlink ref="B161" r:id="rId1389" display="https://pbs.twimg.com/media/Dxt9NpgUYAADSOM.jpg"/>
    <hyperlink ref="B173" r:id="rId1390" display="https://pbs.twimg.com/media/DxwjbfBVsAAwCeI.jpg"/>
    <hyperlink ref="B67" r:id="rId1391" display="https://pbs.twimg.com/media/Dx7D-AsUcAE1egD.jpg"/>
    <hyperlink ref="B208" r:id="rId1392" display="https://pbs.twimg.com/media/DyAkKMkU8AEo0lk.jpg"/>
    <hyperlink ref="B213" r:id="rId1393" display="https://pbs.twimg.com/media/DyAy2C2UwAI_Lfp.jpg"/>
    <hyperlink ref="B223" r:id="rId1394" display="https://pbs.twimg.com/media/DyBquuyUUAA2Ev_.jpg"/>
    <hyperlink ref="B230" r:id="rId1395" display="https://pbs.twimg.com/media/DyDJV09UcAAqY5l.jpg"/>
    <hyperlink ref="B340" r:id="rId1396" display="https://pbs.twimg.com/media/DyWPtqaVsAA0mmO.jpg"/>
    <hyperlink ref="B251" r:id="rId1397" display="https://pbs.twimg.com/media/DygnPKPVYAAADqW.jpg"/>
    <hyperlink ref="B172" r:id="rId1398" display="https://pbs.twimg.com/media/DxWC2JpVsAI4RQ5.jpg"/>
    <hyperlink ref="B235" r:id="rId1399" display="https://pbs.twimg.com/media/Dye6N7dU0AA6cjH.jpg"/>
    <hyperlink ref="B190" r:id="rId1400" display="https://pbs.twimg.com/media/DxXUc9GUcAAmiCh.jpg"/>
    <hyperlink ref="B84" r:id="rId1401" display="https://pbs.twimg.com/media/DxcCkalU0AAl4E7.jpg"/>
    <hyperlink ref="B117" r:id="rId1402" display="https://pbs.twimg.com/media/DxinTs3UcAAijXF.jpg"/>
    <hyperlink ref="B60" r:id="rId1403" display="https://pbs.twimg.com/media/Dx2oGH_UwAA-A3b.jpg"/>
    <hyperlink ref="B243" r:id="rId1404" display="https://pbs.twimg.com/media/DyFNfT2U0AE3SyL.jpg"/>
    <hyperlink ref="B319" r:id="rId1405" display="https://pbs.twimg.com/media/DyQ4h2wUcAEh8id.jpg"/>
    <hyperlink ref="B170" r:id="rId1406" display="https://pbs.twimg.com/media/DxVEayBUYAE9v63.jpg"/>
    <hyperlink ref="B126" r:id="rId1407" display="https://pbs.twimg.com/media/DxJlHe0V4AAdlhy.jpg"/>
    <hyperlink ref="B182" r:id="rId1408" display="https://pbs.twimg.com/media/DxXjLxEUUAIeWBS.jpg"/>
    <hyperlink ref="B199" r:id="rId1409" display="https://pbs.twimg.com/media/DxYby4nV4AAsYwc.jpg"/>
    <hyperlink ref="B121" r:id="rId1410" display="https://pbs.twimg.com/media/DxiyMT_V4AA5Gq6.jpg"/>
    <hyperlink ref="B63" r:id="rId1411" display="https://pbs.twimg.com/media/Dx2RDeiUYAAGuFG.jpg"/>
    <hyperlink ref="B57" r:id="rId1412" display="https://pbs.twimg.com/media/Dx2buMRUYAAO59H.jpg"/>
    <hyperlink ref="B64" r:id="rId1413" display="https://pbs.twimg.com/media/Dx2uTE2VsAAHNdg.jpg"/>
    <hyperlink ref="B44" r:id="rId1414" display="https://pbs.twimg.com/media/Dx_6KCJUUAAJ7ry.jpg"/>
    <hyperlink ref="B248" r:id="rId1415" display="https://pbs.twimg.com/media/DyG_AvEV4AAi_dW.jpg"/>
    <hyperlink ref="B269" r:id="rId1416" display="https://pbs.twimg.com/media/DyJ8_1CVAAA2e_1.jpg"/>
    <hyperlink ref="B286" r:id="rId1417" display="https://pbs.twimg.com/media/DyKbBdXVYAI9Ter.jpg"/>
    <hyperlink ref="B324" r:id="rId1418" display="https://pbs.twimg.com/media/DyQBZlJU0AApEfb.jpg"/>
    <hyperlink ref="B328" r:id="rId1419" display="https://pbs.twimg.com/media/DyQqyaPU8AAw92p.jpg"/>
    <hyperlink ref="B341" r:id="rId1420" display="https://pbs.twimg.com/media/DyWq67GV4AEATE_.jpg"/>
    <hyperlink ref="B310" r:id="rId1421" display="https://pbs.twimg.com/media/DymP3p1UcAA3_Aa.jpg"/>
    <hyperlink ref="B329" r:id="rId1422" display="https://pbs.twimg.com/media/DyqwmdEUcAAtv0D.jpg"/>
    <hyperlink ref="B160" r:id="rId1423" display="https://pbs.twimg.com/media/DxSpAC3UYAAO21K.jpg"/>
    <hyperlink ref="B130" r:id="rId1424" display="https://pbs.twimg.com/media/Dxl8hVqVAAEp8z8.jpg"/>
    <hyperlink ref="B29" r:id="rId1425" display="https://pbs.twimg.com/media/DwEQr2uVAAEe7tV.jpg"/>
    <hyperlink ref="B236" r:id="rId1426" display="https://pbs.twimg.com/media/Dye7EwcUwAcwkBT.jpg"/>
    <hyperlink ref="B229" r:id="rId1427" display="https://pbs.twimg.com/media/Dydi_w5UYAAEDcs.jpg"/>
    <hyperlink ref="B139" r:id="rId1428" display="https://pbs.twimg.com/media/DxOLfTAUYAIwsrZ.jpg"/>
    <hyperlink ref="B179" r:id="rId1429" display="https://pbs.twimg.com/media/DxXECVlU0AEaAcV.jpg"/>
    <hyperlink ref="B119" r:id="rId1430" display="https://pbs.twimg.com/media/DxiV-jpU8AE2Elj.jpg"/>
    <hyperlink ref="B157" r:id="rId1431" display="https://pbs.twimg.com/media/Dxs1giAVAAAO7PQ.jpg"/>
    <hyperlink ref="B51" r:id="rId1432" display="https://pbs.twimg.com/media/Dx1qlthUUAAX2mx.jpg"/>
    <hyperlink ref="B206" r:id="rId1433" display="https://pbs.twimg.com/media/DyAfgd7UwAAOrQ5.jpg"/>
    <hyperlink ref="B233" r:id="rId1434" display="https://pbs.twimg.com/media/Dye1kQPVAAA3rEA.jpg"/>
    <hyperlink ref="B292" r:id="rId1435" display="https://pbs.twimg.com/media/DykVv8lUwAAajCn.jpg"/>
    <hyperlink ref="B104" r:id="rId1436" display="https://pbs.twimg.com/media/DxFMMJvU0AAPhxA.jpg"/>
    <hyperlink ref="B146" r:id="rId1437" display="https://pbs.twimg.com/media/DxOqawzVYAAu3_Q.jpg"/>
    <hyperlink ref="B194" r:id="rId1438" display="https://pbs.twimg.com/media/DxXZaSpUcAIxdxY.jpg"/>
    <hyperlink ref="B109" r:id="rId1439" display="https://pbs.twimg.com/media/DxhxERTVYAEJ-Ue.jpg"/>
    <hyperlink ref="B129" r:id="rId1440" display="https://pbs.twimg.com/media/DxjUwhUUcAEazaN.jpg"/>
    <hyperlink ref="B201" r:id="rId1441" display="https://pbs.twimg.com/media/DxyHQBkUwAAGo5G.jpg"/>
    <hyperlink ref="B297" r:id="rId1442" display="https://pbs.twimg.com/media/DyLJeeuVsAADYSs.jpg"/>
    <hyperlink ref="B323" r:id="rId1443" display="https://pbs.twimg.com/media/DyQbkR3UcAAooD8.jpg"/>
    <hyperlink ref="B275" r:id="rId1444" display="https://pbs.twimg.com/media/DyjLKDRU0AAHlSa.jpg"/>
    <hyperlink ref="B252" r:id="rId1445" display="https://pbs.twimg.com/media/DygoIcsU8AEyTLR.jpg"/>
    <hyperlink ref="B31" r:id="rId1446" display="https://pbs.twimg.com/media/DwGIZnRU0AENd9h.jpg"/>
    <hyperlink ref="B50" r:id="rId1447" display="https://pbs.twimg.com/media/Dx1nAWDU8AM2QXM.jpg"/>
    <hyperlink ref="B217" r:id="rId1448" display="https://pbs.twimg.com/media/DyB8T3iUUAEbNPl.jpg"/>
    <hyperlink ref="B240" r:id="rId1449" display="https://pbs.twimg.com/media/DyF25joVYAE9J6O.jpg"/>
    <hyperlink ref="B274" r:id="rId1450" display="https://pbs.twimg.com/media/DyJkn99V4AAs1Pp.jpg"/>
    <hyperlink ref="B300" r:id="rId1451" display="https://pbs.twimg.com/media/DyLnkbvU8AAvlfj.jpg"/>
    <hyperlink ref="B210" r:id="rId1452" display="https://pbs.twimg.com/media/DyavVbLV4AAtgFF.jpg"/>
    <hyperlink ref="B120" r:id="rId1453" display="https://pbs.twimg.com/media/DxIx3rrV4AA3v8j.jpg"/>
    <hyperlink ref="B189" r:id="rId1454" display="https://pbs.twimg.com/media/Dxxry9qVsAAUDEV.jpg"/>
    <hyperlink ref="B204" r:id="rId1455" display="https://pbs.twimg.com/media/DyA5xCIUwAkf-YH.jpg"/>
  </hyperlinks>
  <printOptions/>
  <pageMargins left="0.7" right="0.7" top="0.75" bottom="0.75" header="0.3" footer="0.3"/>
  <pageSetup horizontalDpi="600" verticalDpi="600" orientation="portrait" r:id="rId1459"/>
  <legacyDrawing r:id="rId1457"/>
  <tableParts>
    <tablePart r:id="rId145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BD61C-E0F3-4316-9B83-52E78AD91A1E}">
  <dimension ref="A1:L14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2872</v>
      </c>
      <c r="B1" s="13" t="s">
        <v>2873</v>
      </c>
      <c r="C1" s="13" t="s">
        <v>2866</v>
      </c>
      <c r="D1" s="13" t="s">
        <v>2867</v>
      </c>
      <c r="E1" s="13" t="s">
        <v>2874</v>
      </c>
      <c r="F1" s="13" t="s">
        <v>144</v>
      </c>
      <c r="G1" s="13" t="s">
        <v>2875</v>
      </c>
      <c r="H1" s="13" t="s">
        <v>2876</v>
      </c>
      <c r="I1" s="13" t="s">
        <v>2877</v>
      </c>
      <c r="J1" s="13" t="s">
        <v>2878</v>
      </c>
      <c r="K1" s="13" t="s">
        <v>2879</v>
      </c>
      <c r="L1" s="13" t="s">
        <v>2880</v>
      </c>
    </row>
    <row r="2" spans="1:12" ht="15">
      <c r="A2" s="85" t="s">
        <v>2721</v>
      </c>
      <c r="B2" s="85" t="s">
        <v>273</v>
      </c>
      <c r="C2" s="85">
        <v>272</v>
      </c>
      <c r="D2" s="113">
        <v>0.007841979965991048</v>
      </c>
      <c r="E2" s="113">
        <v>1.2334822700962869</v>
      </c>
      <c r="F2" s="85" t="s">
        <v>2868</v>
      </c>
      <c r="G2" s="85" t="b">
        <v>0</v>
      </c>
      <c r="H2" s="85" t="b">
        <v>0</v>
      </c>
      <c r="I2" s="85" t="b">
        <v>0</v>
      </c>
      <c r="J2" s="85" t="b">
        <v>0</v>
      </c>
      <c r="K2" s="85" t="b">
        <v>0</v>
      </c>
      <c r="L2" s="85" t="b">
        <v>0</v>
      </c>
    </row>
    <row r="3" spans="1:12" ht="15">
      <c r="A3" s="85" t="s">
        <v>2725</v>
      </c>
      <c r="B3" s="85" t="s">
        <v>418</v>
      </c>
      <c r="C3" s="85">
        <v>218</v>
      </c>
      <c r="D3" s="113">
        <v>0.005717989292327622</v>
      </c>
      <c r="E3" s="113">
        <v>1.516488983586048</v>
      </c>
      <c r="F3" s="85" t="s">
        <v>2868</v>
      </c>
      <c r="G3" s="85" t="b">
        <v>0</v>
      </c>
      <c r="H3" s="85" t="b">
        <v>0</v>
      </c>
      <c r="I3" s="85" t="b">
        <v>0</v>
      </c>
      <c r="J3" s="85" t="b">
        <v>0</v>
      </c>
      <c r="K3" s="85" t="b">
        <v>0</v>
      </c>
      <c r="L3" s="85" t="b">
        <v>0</v>
      </c>
    </row>
    <row r="4" spans="1:12" ht="15">
      <c r="A4" s="85" t="s">
        <v>905</v>
      </c>
      <c r="B4" s="85" t="s">
        <v>334</v>
      </c>
      <c r="C4" s="85">
        <v>218</v>
      </c>
      <c r="D4" s="113">
        <v>0.005717989292327622</v>
      </c>
      <c r="E4" s="113">
        <v>1.330355786236226</v>
      </c>
      <c r="F4" s="85" t="s">
        <v>2868</v>
      </c>
      <c r="G4" s="85" t="b">
        <v>0</v>
      </c>
      <c r="H4" s="85" t="b">
        <v>0</v>
      </c>
      <c r="I4" s="85" t="b">
        <v>0</v>
      </c>
      <c r="J4" s="85" t="b">
        <v>0</v>
      </c>
      <c r="K4" s="85" t="b">
        <v>0</v>
      </c>
      <c r="L4" s="85" t="b">
        <v>0</v>
      </c>
    </row>
    <row r="5" spans="1:12" ht="15">
      <c r="A5" s="85" t="s">
        <v>2722</v>
      </c>
      <c r="B5" s="85" t="s">
        <v>905</v>
      </c>
      <c r="C5" s="85">
        <v>217</v>
      </c>
      <c r="D5" s="113">
        <v>0.005747034491501327</v>
      </c>
      <c r="E5" s="113">
        <v>1.4762277237346901</v>
      </c>
      <c r="F5" s="85" t="s">
        <v>2868</v>
      </c>
      <c r="G5" s="85" t="b">
        <v>0</v>
      </c>
      <c r="H5" s="85" t="b">
        <v>0</v>
      </c>
      <c r="I5" s="85" t="b">
        <v>0</v>
      </c>
      <c r="J5" s="85" t="b">
        <v>0</v>
      </c>
      <c r="K5" s="85" t="b">
        <v>0</v>
      </c>
      <c r="L5" s="85" t="b">
        <v>0</v>
      </c>
    </row>
    <row r="6" spans="1:12" ht="15">
      <c r="A6" s="85" t="s">
        <v>2724</v>
      </c>
      <c r="B6" s="85" t="s">
        <v>2723</v>
      </c>
      <c r="C6" s="85">
        <v>213</v>
      </c>
      <c r="D6" s="113">
        <v>0.005860650327102637</v>
      </c>
      <c r="E6" s="113">
        <v>1.4687400497106455</v>
      </c>
      <c r="F6" s="85" t="s">
        <v>2868</v>
      </c>
      <c r="G6" s="85" t="b">
        <v>0</v>
      </c>
      <c r="H6" s="85" t="b">
        <v>0</v>
      </c>
      <c r="I6" s="85" t="b">
        <v>0</v>
      </c>
      <c r="J6" s="85" t="b">
        <v>0</v>
      </c>
      <c r="K6" s="85" t="b">
        <v>0</v>
      </c>
      <c r="L6" s="85" t="b">
        <v>0</v>
      </c>
    </row>
    <row r="7" spans="1:12" ht="15">
      <c r="A7" s="85" t="s">
        <v>2212</v>
      </c>
      <c r="B7" s="85" t="s">
        <v>884</v>
      </c>
      <c r="C7" s="85">
        <v>213</v>
      </c>
      <c r="D7" s="113">
        <v>0.005860650327102637</v>
      </c>
      <c r="E7" s="113">
        <v>1.479692707416383</v>
      </c>
      <c r="F7" s="85" t="s">
        <v>2868</v>
      </c>
      <c r="G7" s="85" t="b">
        <v>0</v>
      </c>
      <c r="H7" s="85" t="b">
        <v>0</v>
      </c>
      <c r="I7" s="85" t="b">
        <v>0</v>
      </c>
      <c r="J7" s="85" t="b">
        <v>0</v>
      </c>
      <c r="K7" s="85" t="b">
        <v>0</v>
      </c>
      <c r="L7" s="85" t="b">
        <v>0</v>
      </c>
    </row>
    <row r="8" spans="1:12" ht="15">
      <c r="A8" s="85" t="s">
        <v>2727</v>
      </c>
      <c r="B8" s="85" t="s">
        <v>2728</v>
      </c>
      <c r="C8" s="85">
        <v>213</v>
      </c>
      <c r="D8" s="113">
        <v>0.005860650327102637</v>
      </c>
      <c r="E8" s="113">
        <v>1.544010057237311</v>
      </c>
      <c r="F8" s="85" t="s">
        <v>2868</v>
      </c>
      <c r="G8" s="85" t="b">
        <v>0</v>
      </c>
      <c r="H8" s="85" t="b">
        <v>0</v>
      </c>
      <c r="I8" s="85" t="b">
        <v>0</v>
      </c>
      <c r="J8" s="85" t="b">
        <v>0</v>
      </c>
      <c r="K8" s="85" t="b">
        <v>0</v>
      </c>
      <c r="L8" s="85" t="b">
        <v>0</v>
      </c>
    </row>
    <row r="9" spans="1:12" ht="15">
      <c r="A9" s="85" t="s">
        <v>2728</v>
      </c>
      <c r="B9" s="85" t="s">
        <v>2721</v>
      </c>
      <c r="C9" s="85">
        <v>206</v>
      </c>
      <c r="D9" s="113">
        <v>0.006049415708650488</v>
      </c>
      <c r="E9" s="113">
        <v>1.3427155495669432</v>
      </c>
      <c r="F9" s="85" t="s">
        <v>2868</v>
      </c>
      <c r="G9" s="85" t="b">
        <v>0</v>
      </c>
      <c r="H9" s="85" t="b">
        <v>0</v>
      </c>
      <c r="I9" s="85" t="b">
        <v>0</v>
      </c>
      <c r="J9" s="85" t="b">
        <v>0</v>
      </c>
      <c r="K9" s="85" t="b">
        <v>0</v>
      </c>
      <c r="L9" s="85" t="b">
        <v>0</v>
      </c>
    </row>
    <row r="10" spans="1:12" ht="15">
      <c r="A10" s="85" t="s">
        <v>902</v>
      </c>
      <c r="B10" s="85" t="s">
        <v>869</v>
      </c>
      <c r="C10" s="85">
        <v>173</v>
      </c>
      <c r="D10" s="113">
        <v>0.006753641514391642</v>
      </c>
      <c r="E10" s="113">
        <v>1.053399020622317</v>
      </c>
      <c r="F10" s="85" t="s">
        <v>2868</v>
      </c>
      <c r="G10" s="85" t="b">
        <v>0</v>
      </c>
      <c r="H10" s="85" t="b">
        <v>0</v>
      </c>
      <c r="I10" s="85" t="b">
        <v>0</v>
      </c>
      <c r="J10" s="85" t="b">
        <v>0</v>
      </c>
      <c r="K10" s="85" t="b">
        <v>0</v>
      </c>
      <c r="L10" s="85" t="b">
        <v>0</v>
      </c>
    </row>
    <row r="11" spans="1:12" ht="15">
      <c r="A11" s="85" t="s">
        <v>418</v>
      </c>
      <c r="B11" s="85" t="s">
        <v>876</v>
      </c>
      <c r="C11" s="85">
        <v>148</v>
      </c>
      <c r="D11" s="113">
        <v>0.007057448231328881</v>
      </c>
      <c r="E11" s="113">
        <v>1.496419000810714</v>
      </c>
      <c r="F11" s="85" t="s">
        <v>2868</v>
      </c>
      <c r="G11" s="85" t="b">
        <v>0</v>
      </c>
      <c r="H11" s="85" t="b">
        <v>0</v>
      </c>
      <c r="I11" s="85" t="b">
        <v>0</v>
      </c>
      <c r="J11" s="85" t="b">
        <v>0</v>
      </c>
      <c r="K11" s="85" t="b">
        <v>0</v>
      </c>
      <c r="L11" s="85" t="b">
        <v>0</v>
      </c>
    </row>
    <row r="12" spans="1:12" ht="15">
      <c r="A12" s="85" t="s">
        <v>876</v>
      </c>
      <c r="B12" s="85" t="s">
        <v>2722</v>
      </c>
      <c r="C12" s="85">
        <v>148</v>
      </c>
      <c r="D12" s="113">
        <v>0.007057448231328881</v>
      </c>
      <c r="E12" s="113">
        <v>1.4637947680681243</v>
      </c>
      <c r="F12" s="85" t="s">
        <v>2868</v>
      </c>
      <c r="G12" s="85" t="b">
        <v>0</v>
      </c>
      <c r="H12" s="85" t="b">
        <v>0</v>
      </c>
      <c r="I12" s="85" t="b">
        <v>0</v>
      </c>
      <c r="J12" s="85" t="b">
        <v>0</v>
      </c>
      <c r="K12" s="85" t="b">
        <v>0</v>
      </c>
      <c r="L12" s="85" t="b">
        <v>0</v>
      </c>
    </row>
    <row r="13" spans="1:12" ht="15">
      <c r="A13" s="85" t="s">
        <v>273</v>
      </c>
      <c r="B13" s="85" t="s">
        <v>375</v>
      </c>
      <c r="C13" s="85">
        <v>138</v>
      </c>
      <c r="D13" s="113">
        <v>0.0071154581192712585</v>
      </c>
      <c r="E13" s="113">
        <v>1.3266491251986794</v>
      </c>
      <c r="F13" s="85" t="s">
        <v>2868</v>
      </c>
      <c r="G13" s="85" t="b">
        <v>0</v>
      </c>
      <c r="H13" s="85" t="b">
        <v>0</v>
      </c>
      <c r="I13" s="85" t="b">
        <v>0</v>
      </c>
      <c r="J13" s="85" t="b">
        <v>0</v>
      </c>
      <c r="K13" s="85" t="b">
        <v>0</v>
      </c>
      <c r="L13" s="85" t="b">
        <v>0</v>
      </c>
    </row>
    <row r="14" spans="1:12" ht="15">
      <c r="A14" s="85" t="s">
        <v>884</v>
      </c>
      <c r="B14" s="85" t="s">
        <v>2730</v>
      </c>
      <c r="C14" s="85">
        <v>137</v>
      </c>
      <c r="D14" s="113">
        <v>0.007119097381752779</v>
      </c>
      <c r="E14" s="113">
        <v>1.4661591001001866</v>
      </c>
      <c r="F14" s="85" t="s">
        <v>2868</v>
      </c>
      <c r="G14" s="85" t="b">
        <v>0</v>
      </c>
      <c r="H14" s="85" t="b">
        <v>0</v>
      </c>
      <c r="I14" s="85" t="b">
        <v>0</v>
      </c>
      <c r="J14" s="85" t="b">
        <v>0</v>
      </c>
      <c r="K14" s="85" t="b">
        <v>0</v>
      </c>
      <c r="L14" s="85" t="b">
        <v>0</v>
      </c>
    </row>
    <row r="15" spans="1:12" ht="15">
      <c r="A15" s="85" t="s">
        <v>334</v>
      </c>
      <c r="B15" s="85" t="s">
        <v>2724</v>
      </c>
      <c r="C15" s="85">
        <v>136</v>
      </c>
      <c r="D15" s="113">
        <v>0.00712233224815511</v>
      </c>
      <c r="E15" s="113">
        <v>1.1148892936633767</v>
      </c>
      <c r="F15" s="85" t="s">
        <v>2868</v>
      </c>
      <c r="G15" s="85" t="b">
        <v>0</v>
      </c>
      <c r="H15" s="85" t="b">
        <v>0</v>
      </c>
      <c r="I15" s="85" t="b">
        <v>0</v>
      </c>
      <c r="J15" s="85" t="b">
        <v>0</v>
      </c>
      <c r="K15" s="85" t="b">
        <v>0</v>
      </c>
      <c r="L15" s="85" t="b">
        <v>0</v>
      </c>
    </row>
    <row r="16" spans="1:12" ht="15">
      <c r="A16" s="85" t="s">
        <v>2723</v>
      </c>
      <c r="B16" s="85" t="s">
        <v>2212</v>
      </c>
      <c r="C16" s="85">
        <v>136</v>
      </c>
      <c r="D16" s="113">
        <v>0.00712233224815511</v>
      </c>
      <c r="E16" s="113">
        <v>1.2937335996270973</v>
      </c>
      <c r="F16" s="85" t="s">
        <v>2868</v>
      </c>
      <c r="G16" s="85" t="b">
        <v>0</v>
      </c>
      <c r="H16" s="85" t="b">
        <v>0</v>
      </c>
      <c r="I16" s="85" t="b">
        <v>0</v>
      </c>
      <c r="J16" s="85" t="b">
        <v>0</v>
      </c>
      <c r="K16" s="85" t="b">
        <v>0</v>
      </c>
      <c r="L16" s="85" t="b">
        <v>0</v>
      </c>
    </row>
    <row r="17" spans="1:12" ht="15">
      <c r="A17" s="85" t="s">
        <v>2730</v>
      </c>
      <c r="B17" s="85" t="s">
        <v>2732</v>
      </c>
      <c r="C17" s="85">
        <v>136</v>
      </c>
      <c r="D17" s="113">
        <v>0.00712233224815511</v>
      </c>
      <c r="E17" s="113">
        <v>1.7157953081724264</v>
      </c>
      <c r="F17" s="85" t="s">
        <v>2868</v>
      </c>
      <c r="G17" s="85" t="b">
        <v>0</v>
      </c>
      <c r="H17" s="85" t="b">
        <v>0</v>
      </c>
      <c r="I17" s="85" t="b">
        <v>0</v>
      </c>
      <c r="J17" s="85" t="b">
        <v>0</v>
      </c>
      <c r="K17" s="85" t="b">
        <v>0</v>
      </c>
      <c r="L17" s="85" t="b">
        <v>0</v>
      </c>
    </row>
    <row r="18" spans="1:12" ht="15">
      <c r="A18" s="85" t="s">
        <v>2732</v>
      </c>
      <c r="B18" s="85" t="s">
        <v>2727</v>
      </c>
      <c r="C18" s="85">
        <v>136</v>
      </c>
      <c r="D18" s="113">
        <v>0.00712233224815511</v>
      </c>
      <c r="E18" s="113">
        <v>1.5336299014045518</v>
      </c>
      <c r="F18" s="85" t="s">
        <v>2868</v>
      </c>
      <c r="G18" s="85" t="b">
        <v>0</v>
      </c>
      <c r="H18" s="85" t="b">
        <v>0</v>
      </c>
      <c r="I18" s="85" t="b">
        <v>0</v>
      </c>
      <c r="J18" s="85" t="b">
        <v>0</v>
      </c>
      <c r="K18" s="85" t="b">
        <v>0</v>
      </c>
      <c r="L18" s="85" t="b">
        <v>0</v>
      </c>
    </row>
    <row r="19" spans="1:12" ht="15">
      <c r="A19" s="85" t="s">
        <v>2731</v>
      </c>
      <c r="B19" s="85" t="s">
        <v>902</v>
      </c>
      <c r="C19" s="85">
        <v>132</v>
      </c>
      <c r="D19" s="113">
        <v>0.007131167615137671</v>
      </c>
      <c r="E19" s="113">
        <v>1.3198245553483448</v>
      </c>
      <c r="F19" s="85" t="s">
        <v>2868</v>
      </c>
      <c r="G19" s="85" t="b">
        <v>0</v>
      </c>
      <c r="H19" s="85" t="b">
        <v>0</v>
      </c>
      <c r="I19" s="85" t="b">
        <v>0</v>
      </c>
      <c r="J19" s="85" t="b">
        <v>0</v>
      </c>
      <c r="K19" s="85" t="b">
        <v>0</v>
      </c>
      <c r="L19" s="85" t="b">
        <v>0</v>
      </c>
    </row>
    <row r="20" spans="1:12" ht="15">
      <c r="A20" s="85" t="s">
        <v>375</v>
      </c>
      <c r="B20" s="85" t="s">
        <v>304</v>
      </c>
      <c r="C20" s="85">
        <v>130</v>
      </c>
      <c r="D20" s="113">
        <v>0.007133079470040446</v>
      </c>
      <c r="E20" s="113">
        <v>1.6502494914164803</v>
      </c>
      <c r="F20" s="85" t="s">
        <v>2868</v>
      </c>
      <c r="G20" s="85" t="b">
        <v>0</v>
      </c>
      <c r="H20" s="85" t="b">
        <v>0</v>
      </c>
      <c r="I20" s="85" t="b">
        <v>0</v>
      </c>
      <c r="J20" s="85" t="b">
        <v>0</v>
      </c>
      <c r="K20" s="85" t="b">
        <v>0</v>
      </c>
      <c r="L20" s="85" t="b">
        <v>0</v>
      </c>
    </row>
    <row r="21" spans="1:12" ht="15">
      <c r="A21" s="85" t="s">
        <v>869</v>
      </c>
      <c r="B21" s="85" t="s">
        <v>2726</v>
      </c>
      <c r="C21" s="85">
        <v>129</v>
      </c>
      <c r="D21" s="113">
        <v>0.007133397766626156</v>
      </c>
      <c r="E21" s="113">
        <v>1.123509000000376</v>
      </c>
      <c r="F21" s="85" t="s">
        <v>2868</v>
      </c>
      <c r="G21" s="85" t="b">
        <v>0</v>
      </c>
      <c r="H21" s="85" t="b">
        <v>0</v>
      </c>
      <c r="I21" s="85" t="b">
        <v>0</v>
      </c>
      <c r="J21" s="85" t="b">
        <v>0</v>
      </c>
      <c r="K21" s="85" t="b">
        <v>0</v>
      </c>
      <c r="L21" s="85" t="b">
        <v>0</v>
      </c>
    </row>
    <row r="22" spans="1:12" ht="15">
      <c r="A22" s="85" t="s">
        <v>304</v>
      </c>
      <c r="B22" s="85" t="s">
        <v>2731</v>
      </c>
      <c r="C22" s="85">
        <v>128</v>
      </c>
      <c r="D22" s="113">
        <v>0.007133286587818362</v>
      </c>
      <c r="E22" s="113">
        <v>1.6510982791438122</v>
      </c>
      <c r="F22" s="85" t="s">
        <v>2868</v>
      </c>
      <c r="G22" s="85" t="b">
        <v>0</v>
      </c>
      <c r="H22" s="85" t="b">
        <v>0</v>
      </c>
      <c r="I22" s="85" t="b">
        <v>0</v>
      </c>
      <c r="J22" s="85" t="b">
        <v>0</v>
      </c>
      <c r="K22" s="85" t="b">
        <v>0</v>
      </c>
      <c r="L22" s="85" t="b">
        <v>0</v>
      </c>
    </row>
    <row r="23" spans="1:12" ht="15">
      <c r="A23" s="85" t="s">
        <v>2726</v>
      </c>
      <c r="B23" s="85" t="s">
        <v>2733</v>
      </c>
      <c r="C23" s="85">
        <v>128</v>
      </c>
      <c r="D23" s="113">
        <v>0.007133286587818362</v>
      </c>
      <c r="E23" s="113">
        <v>1.5148402978908346</v>
      </c>
      <c r="F23" s="85" t="s">
        <v>2868</v>
      </c>
      <c r="G23" s="85" t="b">
        <v>0</v>
      </c>
      <c r="H23" s="85" t="b">
        <v>0</v>
      </c>
      <c r="I23" s="85" t="b">
        <v>0</v>
      </c>
      <c r="J23" s="85" t="b">
        <v>0</v>
      </c>
      <c r="K23" s="85" t="b">
        <v>0</v>
      </c>
      <c r="L23" s="85" t="b">
        <v>0</v>
      </c>
    </row>
    <row r="24" spans="1:12" ht="15">
      <c r="A24" s="85" t="s">
        <v>2733</v>
      </c>
      <c r="B24" s="85" t="s">
        <v>374</v>
      </c>
      <c r="C24" s="85">
        <v>122</v>
      </c>
      <c r="D24" s="113">
        <v>0.00712340886189748</v>
      </c>
      <c r="E24" s="113">
        <v>1.6723108606614676</v>
      </c>
      <c r="F24" s="85" t="s">
        <v>2868</v>
      </c>
      <c r="G24" s="85" t="b">
        <v>0</v>
      </c>
      <c r="H24" s="85" t="b">
        <v>0</v>
      </c>
      <c r="I24" s="85" t="b">
        <v>0</v>
      </c>
      <c r="J24" s="85" t="b">
        <v>0</v>
      </c>
      <c r="K24" s="85" t="b">
        <v>0</v>
      </c>
      <c r="L24" s="85" t="b">
        <v>0</v>
      </c>
    </row>
    <row r="25" spans="1:12" ht="15">
      <c r="A25" s="85" t="s">
        <v>902</v>
      </c>
      <c r="B25" s="85" t="s">
        <v>2724</v>
      </c>
      <c r="C25" s="85">
        <v>83</v>
      </c>
      <c r="D25" s="113">
        <v>0.006617446869990909</v>
      </c>
      <c r="E25" s="113">
        <v>0.909227798572278</v>
      </c>
      <c r="F25" s="85" t="s">
        <v>2868</v>
      </c>
      <c r="G25" s="85" t="b">
        <v>0</v>
      </c>
      <c r="H25" s="85" t="b">
        <v>0</v>
      </c>
      <c r="I25" s="85" t="b">
        <v>0</v>
      </c>
      <c r="J25" s="85" t="b">
        <v>0</v>
      </c>
      <c r="K25" s="85" t="b">
        <v>0</v>
      </c>
      <c r="L25" s="85" t="b">
        <v>0</v>
      </c>
    </row>
    <row r="26" spans="1:12" ht="15">
      <c r="A26" s="85" t="s">
        <v>2734</v>
      </c>
      <c r="B26" s="85" t="s">
        <v>2736</v>
      </c>
      <c r="C26" s="85">
        <v>79</v>
      </c>
      <c r="D26" s="113">
        <v>0.006514713010808381</v>
      </c>
      <c r="E26" s="113">
        <v>1.7672138609386334</v>
      </c>
      <c r="F26" s="85" t="s">
        <v>2868</v>
      </c>
      <c r="G26" s="85" t="b">
        <v>0</v>
      </c>
      <c r="H26" s="85" t="b">
        <v>0</v>
      </c>
      <c r="I26" s="85" t="b">
        <v>0</v>
      </c>
      <c r="J26" s="85" t="b">
        <v>0</v>
      </c>
      <c r="K26" s="85" t="b">
        <v>0</v>
      </c>
      <c r="L26" s="85" t="b">
        <v>0</v>
      </c>
    </row>
    <row r="27" spans="1:12" ht="15">
      <c r="A27" s="85" t="s">
        <v>2723</v>
      </c>
      <c r="B27" s="85" t="s">
        <v>869</v>
      </c>
      <c r="C27" s="85">
        <v>77</v>
      </c>
      <c r="D27" s="113">
        <v>0.006459172544545238</v>
      </c>
      <c r="E27" s="113">
        <v>0.8520543827417072</v>
      </c>
      <c r="F27" s="85" t="s">
        <v>2868</v>
      </c>
      <c r="G27" s="85" t="b">
        <v>0</v>
      </c>
      <c r="H27" s="85" t="b">
        <v>0</v>
      </c>
      <c r="I27" s="85" t="b">
        <v>0</v>
      </c>
      <c r="J27" s="85" t="b">
        <v>0</v>
      </c>
      <c r="K27" s="85" t="b">
        <v>0</v>
      </c>
      <c r="L27" s="85" t="b">
        <v>0</v>
      </c>
    </row>
    <row r="28" spans="1:12" ht="15">
      <c r="A28" s="85" t="s">
        <v>869</v>
      </c>
      <c r="B28" s="85" t="s">
        <v>2212</v>
      </c>
      <c r="C28" s="85">
        <v>77</v>
      </c>
      <c r="D28" s="113">
        <v>0.006459172544545238</v>
      </c>
      <c r="E28" s="113">
        <v>0.9054559753729476</v>
      </c>
      <c r="F28" s="85" t="s">
        <v>2868</v>
      </c>
      <c r="G28" s="85" t="b">
        <v>0</v>
      </c>
      <c r="H28" s="85" t="b">
        <v>0</v>
      </c>
      <c r="I28" s="85" t="b">
        <v>0</v>
      </c>
      <c r="J28" s="85" t="b">
        <v>0</v>
      </c>
      <c r="K28" s="85" t="b">
        <v>0</v>
      </c>
      <c r="L28" s="85" t="b">
        <v>0</v>
      </c>
    </row>
    <row r="29" spans="1:12" ht="15">
      <c r="A29" s="85" t="s">
        <v>884</v>
      </c>
      <c r="B29" s="85" t="s">
        <v>2727</v>
      </c>
      <c r="C29" s="85">
        <v>77</v>
      </c>
      <c r="D29" s="113">
        <v>0.006459172544545238</v>
      </c>
      <c r="E29" s="113">
        <v>1.033763851348387</v>
      </c>
      <c r="F29" s="85" t="s">
        <v>2868</v>
      </c>
      <c r="G29" s="85" t="b">
        <v>0</v>
      </c>
      <c r="H29" s="85" t="b">
        <v>0</v>
      </c>
      <c r="I29" s="85" t="b">
        <v>0</v>
      </c>
      <c r="J29" s="85" t="b">
        <v>0</v>
      </c>
      <c r="K29" s="85" t="b">
        <v>0</v>
      </c>
      <c r="L29" s="85" t="b">
        <v>0</v>
      </c>
    </row>
    <row r="30" spans="1:12" ht="15">
      <c r="A30" s="85" t="s">
        <v>2729</v>
      </c>
      <c r="B30" s="85" t="s">
        <v>2729</v>
      </c>
      <c r="C30" s="85">
        <v>76</v>
      </c>
      <c r="D30" s="113">
        <v>0.010787795036935567</v>
      </c>
      <c r="E30" s="113">
        <v>1.3973025758668394</v>
      </c>
      <c r="F30" s="85" t="s">
        <v>2868</v>
      </c>
      <c r="G30" s="85" t="b">
        <v>0</v>
      </c>
      <c r="H30" s="85" t="b">
        <v>0</v>
      </c>
      <c r="I30" s="85" t="b">
        <v>0</v>
      </c>
      <c r="J30" s="85" t="b">
        <v>0</v>
      </c>
      <c r="K30" s="85" t="b">
        <v>0</v>
      </c>
      <c r="L30" s="85" t="b">
        <v>0</v>
      </c>
    </row>
    <row r="31" spans="1:12" ht="15">
      <c r="A31" s="85" t="s">
        <v>2736</v>
      </c>
      <c r="B31" s="85" t="s">
        <v>2722</v>
      </c>
      <c r="C31" s="85">
        <v>76</v>
      </c>
      <c r="D31" s="113">
        <v>0.0064303276383825495</v>
      </c>
      <c r="E31" s="113">
        <v>1.4614109844811154</v>
      </c>
      <c r="F31" s="85" t="s">
        <v>2868</v>
      </c>
      <c r="G31" s="85" t="b">
        <v>0</v>
      </c>
      <c r="H31" s="85" t="b">
        <v>0</v>
      </c>
      <c r="I31" s="85" t="b">
        <v>0</v>
      </c>
      <c r="J31" s="85" t="b">
        <v>0</v>
      </c>
      <c r="K31" s="85" t="b">
        <v>0</v>
      </c>
      <c r="L31" s="85" t="b">
        <v>0</v>
      </c>
    </row>
    <row r="32" spans="1:12" ht="15">
      <c r="A32" s="85" t="s">
        <v>334</v>
      </c>
      <c r="B32" s="85" t="s">
        <v>902</v>
      </c>
      <c r="C32" s="85">
        <v>74</v>
      </c>
      <c r="D32" s="113">
        <v>0.006370441130479418</v>
      </c>
      <c r="E32" s="113">
        <v>0.6655360033155276</v>
      </c>
      <c r="F32" s="85" t="s">
        <v>2868</v>
      </c>
      <c r="G32" s="85" t="b">
        <v>0</v>
      </c>
      <c r="H32" s="85" t="b">
        <v>0</v>
      </c>
      <c r="I32" s="85" t="b">
        <v>0</v>
      </c>
      <c r="J32" s="85" t="b">
        <v>0</v>
      </c>
      <c r="K32" s="85" t="b">
        <v>0</v>
      </c>
      <c r="L32" s="85" t="b">
        <v>0</v>
      </c>
    </row>
    <row r="33" spans="1:12" ht="15">
      <c r="A33" s="85" t="s">
        <v>888</v>
      </c>
      <c r="B33" s="85" t="s">
        <v>902</v>
      </c>
      <c r="C33" s="85">
        <v>74</v>
      </c>
      <c r="D33" s="113">
        <v>0.006370441130479418</v>
      </c>
      <c r="E33" s="113">
        <v>1.1149397451124725</v>
      </c>
      <c r="F33" s="85" t="s">
        <v>2868</v>
      </c>
      <c r="G33" s="85" t="b">
        <v>0</v>
      </c>
      <c r="H33" s="85" t="b">
        <v>0</v>
      </c>
      <c r="I33" s="85" t="b">
        <v>0</v>
      </c>
      <c r="J33" s="85" t="b">
        <v>0</v>
      </c>
      <c r="K33" s="85" t="b">
        <v>0</v>
      </c>
      <c r="L33" s="85" t="b">
        <v>0</v>
      </c>
    </row>
    <row r="34" spans="1:12" ht="15">
      <c r="A34" s="85" t="s">
        <v>418</v>
      </c>
      <c r="B34" s="85" t="s">
        <v>2734</v>
      </c>
      <c r="C34" s="85">
        <v>73</v>
      </c>
      <c r="D34" s="113">
        <v>0.006339379825076775</v>
      </c>
      <c r="E34" s="113">
        <v>1.3545059784417337</v>
      </c>
      <c r="F34" s="85" t="s">
        <v>2868</v>
      </c>
      <c r="G34" s="85" t="b">
        <v>0</v>
      </c>
      <c r="H34" s="85" t="b">
        <v>0</v>
      </c>
      <c r="I34" s="85" t="b">
        <v>0</v>
      </c>
      <c r="J34" s="85" t="b">
        <v>0</v>
      </c>
      <c r="K34" s="85" t="b">
        <v>0</v>
      </c>
      <c r="L34" s="85" t="b">
        <v>0</v>
      </c>
    </row>
    <row r="35" spans="1:12" ht="15">
      <c r="A35" s="85" t="s">
        <v>273</v>
      </c>
      <c r="B35" s="85" t="s">
        <v>2721</v>
      </c>
      <c r="C35" s="85">
        <v>68</v>
      </c>
      <c r="D35" s="113">
        <v>0.006172473651204832</v>
      </c>
      <c r="E35" s="113">
        <v>0.6419621399549413</v>
      </c>
      <c r="F35" s="85" t="s">
        <v>2868</v>
      </c>
      <c r="G35" s="85" t="b">
        <v>0</v>
      </c>
      <c r="H35" s="85" t="b">
        <v>0</v>
      </c>
      <c r="I35" s="85" t="b">
        <v>0</v>
      </c>
      <c r="J35" s="85" t="b">
        <v>0</v>
      </c>
      <c r="K35" s="85" t="b">
        <v>0</v>
      </c>
      <c r="L35" s="85" t="b">
        <v>0</v>
      </c>
    </row>
    <row r="36" spans="1:12" ht="15">
      <c r="A36" s="85" t="s">
        <v>869</v>
      </c>
      <c r="B36" s="85" t="s">
        <v>2735</v>
      </c>
      <c r="C36" s="85">
        <v>67</v>
      </c>
      <c r="D36" s="113">
        <v>0.006136694373072216</v>
      </c>
      <c r="E36" s="113">
        <v>1.2616399738667663</v>
      </c>
      <c r="F36" s="85" t="s">
        <v>2868</v>
      </c>
      <c r="G36" s="85" t="b">
        <v>0</v>
      </c>
      <c r="H36" s="85" t="b">
        <v>0</v>
      </c>
      <c r="I36" s="85" t="b">
        <v>0</v>
      </c>
      <c r="J36" s="85" t="b">
        <v>0</v>
      </c>
      <c r="K36" s="85" t="b">
        <v>0</v>
      </c>
      <c r="L36" s="85" t="b">
        <v>0</v>
      </c>
    </row>
    <row r="37" spans="1:12" ht="15">
      <c r="A37" s="85" t="s">
        <v>902</v>
      </c>
      <c r="B37" s="85" t="s">
        <v>2726</v>
      </c>
      <c r="C37" s="85">
        <v>66</v>
      </c>
      <c r="D37" s="113">
        <v>0.006100088172133545</v>
      </c>
      <c r="E37" s="113">
        <v>0.8234819262237061</v>
      </c>
      <c r="F37" s="85" t="s">
        <v>2868</v>
      </c>
      <c r="G37" s="85" t="b">
        <v>0</v>
      </c>
      <c r="H37" s="85" t="b">
        <v>0</v>
      </c>
      <c r="I37" s="85" t="b">
        <v>0</v>
      </c>
      <c r="J37" s="85" t="b">
        <v>0</v>
      </c>
      <c r="K37" s="85" t="b">
        <v>0</v>
      </c>
      <c r="L37" s="85" t="b">
        <v>0</v>
      </c>
    </row>
    <row r="38" spans="1:12" ht="15">
      <c r="A38" s="85" t="s">
        <v>2735</v>
      </c>
      <c r="B38" s="85" t="s">
        <v>888</v>
      </c>
      <c r="C38" s="85">
        <v>65</v>
      </c>
      <c r="D38" s="113">
        <v>0.006062642518303649</v>
      </c>
      <c r="E38" s="113">
        <v>1.6854304831884728</v>
      </c>
      <c r="F38" s="85" t="s">
        <v>2868</v>
      </c>
      <c r="G38" s="85" t="b">
        <v>0</v>
      </c>
      <c r="H38" s="85" t="b">
        <v>0</v>
      </c>
      <c r="I38" s="85" t="b">
        <v>0</v>
      </c>
      <c r="J38" s="85" t="b">
        <v>0</v>
      </c>
      <c r="K38" s="85" t="b">
        <v>0</v>
      </c>
      <c r="L38" s="85" t="b">
        <v>0</v>
      </c>
    </row>
    <row r="39" spans="1:12" ht="15">
      <c r="A39" s="85" t="s">
        <v>273</v>
      </c>
      <c r="B39" s="85" t="s">
        <v>869</v>
      </c>
      <c r="C39" s="85">
        <v>60</v>
      </c>
      <c r="D39" s="113">
        <v>0.005862355866564347</v>
      </c>
      <c r="E39" s="113">
        <v>0.5797555685454777</v>
      </c>
      <c r="F39" s="85" t="s">
        <v>2868</v>
      </c>
      <c r="G39" s="85" t="b">
        <v>0</v>
      </c>
      <c r="H39" s="85" t="b">
        <v>0</v>
      </c>
      <c r="I39" s="85" t="b">
        <v>0</v>
      </c>
      <c r="J39" s="85" t="b">
        <v>0</v>
      </c>
      <c r="K39" s="85" t="b">
        <v>0</v>
      </c>
      <c r="L39" s="85" t="b">
        <v>0</v>
      </c>
    </row>
    <row r="40" spans="1:12" ht="15">
      <c r="A40" s="85" t="s">
        <v>2726</v>
      </c>
      <c r="B40" s="85" t="s">
        <v>2738</v>
      </c>
      <c r="C40" s="85">
        <v>42</v>
      </c>
      <c r="D40" s="113">
        <v>0.004933586894501818</v>
      </c>
      <c r="E40" s="113">
        <v>1.5379640967379724</v>
      </c>
      <c r="F40" s="85" t="s">
        <v>2868</v>
      </c>
      <c r="G40" s="85" t="b">
        <v>0</v>
      </c>
      <c r="H40" s="85" t="b">
        <v>0</v>
      </c>
      <c r="I40" s="85" t="b">
        <v>0</v>
      </c>
      <c r="J40" s="85" t="b">
        <v>0</v>
      </c>
      <c r="K40" s="85" t="b">
        <v>0</v>
      </c>
      <c r="L40" s="85" t="b">
        <v>0</v>
      </c>
    </row>
    <row r="41" spans="1:12" ht="15">
      <c r="A41" s="85" t="s">
        <v>334</v>
      </c>
      <c r="B41" s="85" t="s">
        <v>273</v>
      </c>
      <c r="C41" s="85">
        <v>40</v>
      </c>
      <c r="D41" s="113">
        <v>0.004806776645094085</v>
      </c>
      <c r="E41" s="113">
        <v>0.3713655304988096</v>
      </c>
      <c r="F41" s="85" t="s">
        <v>2868</v>
      </c>
      <c r="G41" s="85" t="b">
        <v>0</v>
      </c>
      <c r="H41" s="85" t="b">
        <v>0</v>
      </c>
      <c r="I41" s="85" t="b">
        <v>0</v>
      </c>
      <c r="J41" s="85" t="b">
        <v>0</v>
      </c>
      <c r="K41" s="85" t="b">
        <v>0</v>
      </c>
      <c r="L41" s="85" t="b">
        <v>0</v>
      </c>
    </row>
    <row r="42" spans="1:12" ht="15">
      <c r="A42" s="85" t="s">
        <v>869</v>
      </c>
      <c r="B42" s="85" t="s">
        <v>2741</v>
      </c>
      <c r="C42" s="85">
        <v>32</v>
      </c>
      <c r="D42" s="113">
        <v>0.004241022848956733</v>
      </c>
      <c r="E42" s="113">
        <v>1.3493790235496566</v>
      </c>
      <c r="F42" s="85" t="s">
        <v>2868</v>
      </c>
      <c r="G42" s="85" t="b">
        <v>0</v>
      </c>
      <c r="H42" s="85" t="b">
        <v>0</v>
      </c>
      <c r="I42" s="85" t="b">
        <v>0</v>
      </c>
      <c r="J42" s="85" t="b">
        <v>0</v>
      </c>
      <c r="K42" s="85" t="b">
        <v>0</v>
      </c>
      <c r="L42" s="85" t="b">
        <v>0</v>
      </c>
    </row>
    <row r="43" spans="1:12" ht="15">
      <c r="A43" s="85" t="s">
        <v>2723</v>
      </c>
      <c r="B43" s="85" t="s">
        <v>902</v>
      </c>
      <c r="C43" s="85">
        <v>28</v>
      </c>
      <c r="D43" s="113">
        <v>0.003918035510170377</v>
      </c>
      <c r="E43" s="113">
        <v>0.40247237590551926</v>
      </c>
      <c r="F43" s="85" t="s">
        <v>2868</v>
      </c>
      <c r="G43" s="85" t="b">
        <v>0</v>
      </c>
      <c r="H43" s="85" t="b">
        <v>0</v>
      </c>
      <c r="I43" s="85" t="b">
        <v>0</v>
      </c>
      <c r="J43" s="85" t="b">
        <v>0</v>
      </c>
      <c r="K43" s="85" t="b">
        <v>0</v>
      </c>
      <c r="L43" s="85" t="b">
        <v>0</v>
      </c>
    </row>
    <row r="44" spans="1:12" ht="15">
      <c r="A44" s="85" t="s">
        <v>2741</v>
      </c>
      <c r="B44" s="85" t="s">
        <v>2742</v>
      </c>
      <c r="C44" s="85">
        <v>28</v>
      </c>
      <c r="D44" s="113">
        <v>0.003918035510170377</v>
      </c>
      <c r="E44" s="113">
        <v>2.311281905288909</v>
      </c>
      <c r="F44" s="85" t="s">
        <v>2868</v>
      </c>
      <c r="G44" s="85" t="b">
        <v>0</v>
      </c>
      <c r="H44" s="85" t="b">
        <v>0</v>
      </c>
      <c r="I44" s="85" t="b">
        <v>0</v>
      </c>
      <c r="J44" s="85" t="b">
        <v>0</v>
      </c>
      <c r="K44" s="85" t="b">
        <v>0</v>
      </c>
      <c r="L44" s="85" t="b">
        <v>0</v>
      </c>
    </row>
    <row r="45" spans="1:12" ht="15">
      <c r="A45" s="85" t="s">
        <v>2737</v>
      </c>
      <c r="B45" s="85" t="s">
        <v>2740</v>
      </c>
      <c r="C45" s="85">
        <v>28</v>
      </c>
      <c r="D45" s="113">
        <v>0.003918035510170377</v>
      </c>
      <c r="E45" s="113">
        <v>1.9769931193500072</v>
      </c>
      <c r="F45" s="85" t="s">
        <v>2868</v>
      </c>
      <c r="G45" s="85" t="b">
        <v>1</v>
      </c>
      <c r="H45" s="85" t="b">
        <v>0</v>
      </c>
      <c r="I45" s="85" t="b">
        <v>0</v>
      </c>
      <c r="J45" s="85" t="b">
        <v>0</v>
      </c>
      <c r="K45" s="85" t="b">
        <v>0</v>
      </c>
      <c r="L45" s="85" t="b">
        <v>0</v>
      </c>
    </row>
    <row r="46" spans="1:12" ht="15">
      <c r="A46" s="85" t="s">
        <v>2729</v>
      </c>
      <c r="B46" s="85" t="s">
        <v>2723</v>
      </c>
      <c r="C46" s="85">
        <v>27</v>
      </c>
      <c r="D46" s="113">
        <v>0.003832506131542899</v>
      </c>
      <c r="E46" s="113">
        <v>0.7458809697093767</v>
      </c>
      <c r="F46" s="85" t="s">
        <v>2868</v>
      </c>
      <c r="G46" s="85" t="b">
        <v>0</v>
      </c>
      <c r="H46" s="85" t="b">
        <v>0</v>
      </c>
      <c r="I46" s="85" t="b">
        <v>0</v>
      </c>
      <c r="J46" s="85" t="b">
        <v>0</v>
      </c>
      <c r="K46" s="85" t="b">
        <v>0</v>
      </c>
      <c r="L46" s="85" t="b">
        <v>0</v>
      </c>
    </row>
    <row r="47" spans="1:12" ht="15">
      <c r="A47" s="85" t="s">
        <v>2742</v>
      </c>
      <c r="B47" s="85" t="s">
        <v>884</v>
      </c>
      <c r="C47" s="85">
        <v>27</v>
      </c>
      <c r="D47" s="113">
        <v>0.003832506131542899</v>
      </c>
      <c r="E47" s="113">
        <v>1.4079406631659175</v>
      </c>
      <c r="F47" s="85" t="s">
        <v>2868</v>
      </c>
      <c r="G47" s="85" t="b">
        <v>0</v>
      </c>
      <c r="H47" s="85" t="b">
        <v>0</v>
      </c>
      <c r="I47" s="85" t="b">
        <v>0</v>
      </c>
      <c r="J47" s="85" t="b">
        <v>0</v>
      </c>
      <c r="K47" s="85" t="b">
        <v>0</v>
      </c>
      <c r="L47" s="85" t="b">
        <v>0</v>
      </c>
    </row>
    <row r="48" spans="1:12" ht="15">
      <c r="A48" s="85" t="s">
        <v>2729</v>
      </c>
      <c r="B48" s="85" t="s">
        <v>334</v>
      </c>
      <c r="C48" s="85">
        <v>26</v>
      </c>
      <c r="D48" s="113">
        <v>0.0037449243661010208</v>
      </c>
      <c r="E48" s="113">
        <v>0.5692378751513629</v>
      </c>
      <c r="F48" s="85" t="s">
        <v>2868</v>
      </c>
      <c r="G48" s="85" t="b">
        <v>0</v>
      </c>
      <c r="H48" s="85" t="b">
        <v>0</v>
      </c>
      <c r="I48" s="85" t="b">
        <v>0</v>
      </c>
      <c r="J48" s="85" t="b">
        <v>0</v>
      </c>
      <c r="K48" s="85" t="b">
        <v>0</v>
      </c>
      <c r="L48" s="85" t="b">
        <v>0</v>
      </c>
    </row>
    <row r="49" spans="1:12" ht="15">
      <c r="A49" s="85" t="s">
        <v>884</v>
      </c>
      <c r="B49" s="85" t="s">
        <v>2743</v>
      </c>
      <c r="C49" s="85">
        <v>26</v>
      </c>
      <c r="D49" s="113">
        <v>0.0037449243661010208</v>
      </c>
      <c r="E49" s="113">
        <v>1.4053385314633815</v>
      </c>
      <c r="F49" s="85" t="s">
        <v>2868</v>
      </c>
      <c r="G49" s="85" t="b">
        <v>0</v>
      </c>
      <c r="H49" s="85" t="b">
        <v>0</v>
      </c>
      <c r="I49" s="85" t="b">
        <v>0</v>
      </c>
      <c r="J49" s="85" t="b">
        <v>0</v>
      </c>
      <c r="K49" s="85" t="b">
        <v>0</v>
      </c>
      <c r="L49" s="85" t="b">
        <v>0</v>
      </c>
    </row>
    <row r="50" spans="1:12" ht="15">
      <c r="A50" s="85" t="s">
        <v>2744</v>
      </c>
      <c r="B50" s="85" t="s">
        <v>2739</v>
      </c>
      <c r="C50" s="85">
        <v>25</v>
      </c>
      <c r="D50" s="113">
        <v>0.003655211237652245</v>
      </c>
      <c r="E50" s="113">
        <v>2.261216478482742</v>
      </c>
      <c r="F50" s="85" t="s">
        <v>2868</v>
      </c>
      <c r="G50" s="85" t="b">
        <v>0</v>
      </c>
      <c r="H50" s="85" t="b">
        <v>0</v>
      </c>
      <c r="I50" s="85" t="b">
        <v>0</v>
      </c>
      <c r="J50" s="85" t="b">
        <v>0</v>
      </c>
      <c r="K50" s="85" t="b">
        <v>0</v>
      </c>
      <c r="L50" s="85" t="b">
        <v>0</v>
      </c>
    </row>
    <row r="51" spans="1:12" ht="15">
      <c r="A51" s="85" t="s">
        <v>2734</v>
      </c>
      <c r="B51" s="85" t="s">
        <v>2744</v>
      </c>
      <c r="C51" s="85">
        <v>24</v>
      </c>
      <c r="D51" s="113">
        <v>0.003563281447037641</v>
      </c>
      <c r="E51" s="113">
        <v>1.7160613384912522</v>
      </c>
      <c r="F51" s="85" t="s">
        <v>2868</v>
      </c>
      <c r="G51" s="85" t="b">
        <v>0</v>
      </c>
      <c r="H51" s="85" t="b">
        <v>0</v>
      </c>
      <c r="I51" s="85" t="b">
        <v>0</v>
      </c>
      <c r="J51" s="85" t="b">
        <v>0</v>
      </c>
      <c r="K51" s="85" t="b">
        <v>0</v>
      </c>
      <c r="L51" s="85" t="b">
        <v>0</v>
      </c>
    </row>
    <row r="52" spans="1:12" ht="15">
      <c r="A52" s="85" t="s">
        <v>2739</v>
      </c>
      <c r="B52" s="85" t="s">
        <v>2747</v>
      </c>
      <c r="C52" s="85">
        <v>24</v>
      </c>
      <c r="D52" s="113">
        <v>0.003563281447037641</v>
      </c>
      <c r="E52" s="113">
        <v>2.294640233969692</v>
      </c>
      <c r="F52" s="85" t="s">
        <v>2868</v>
      </c>
      <c r="G52" s="85" t="b">
        <v>0</v>
      </c>
      <c r="H52" s="85" t="b">
        <v>0</v>
      </c>
      <c r="I52" s="85" t="b">
        <v>0</v>
      </c>
      <c r="J52" s="85" t="b">
        <v>0</v>
      </c>
      <c r="K52" s="85" t="b">
        <v>0</v>
      </c>
      <c r="L52" s="85" t="b">
        <v>0</v>
      </c>
    </row>
    <row r="53" spans="1:12" ht="15">
      <c r="A53" s="85" t="s">
        <v>2747</v>
      </c>
      <c r="B53" s="85" t="s">
        <v>2748</v>
      </c>
      <c r="C53" s="85">
        <v>24</v>
      </c>
      <c r="D53" s="113">
        <v>0.003563281447037641</v>
      </c>
      <c r="E53" s="113">
        <v>2.494212588874896</v>
      </c>
      <c r="F53" s="85" t="s">
        <v>2868</v>
      </c>
      <c r="G53" s="85" t="b">
        <v>0</v>
      </c>
      <c r="H53" s="85" t="b">
        <v>0</v>
      </c>
      <c r="I53" s="85" t="b">
        <v>0</v>
      </c>
      <c r="J53" s="85" t="b">
        <v>0</v>
      </c>
      <c r="K53" s="85" t="b">
        <v>0</v>
      </c>
      <c r="L53" s="85" t="b">
        <v>0</v>
      </c>
    </row>
    <row r="54" spans="1:12" ht="15">
      <c r="A54" s="85" t="s">
        <v>2748</v>
      </c>
      <c r="B54" s="85" t="s">
        <v>2734</v>
      </c>
      <c r="C54" s="85">
        <v>24</v>
      </c>
      <c r="D54" s="113">
        <v>0.003563281447037641</v>
      </c>
      <c r="E54" s="113">
        <v>1.8491179653217316</v>
      </c>
      <c r="F54" s="85" t="s">
        <v>2868</v>
      </c>
      <c r="G54" s="85" t="b">
        <v>0</v>
      </c>
      <c r="H54" s="85" t="b">
        <v>0</v>
      </c>
      <c r="I54" s="85" t="b">
        <v>0</v>
      </c>
      <c r="J54" s="85" t="b">
        <v>0</v>
      </c>
      <c r="K54" s="85" t="b">
        <v>0</v>
      </c>
      <c r="L54" s="85" t="b">
        <v>0</v>
      </c>
    </row>
    <row r="55" spans="1:12" ht="15">
      <c r="A55" s="85" t="s">
        <v>2734</v>
      </c>
      <c r="B55" s="85" t="s">
        <v>2749</v>
      </c>
      <c r="C55" s="85">
        <v>24</v>
      </c>
      <c r="D55" s="113">
        <v>0.003563281447037641</v>
      </c>
      <c r="E55" s="113">
        <v>1.7672138609386334</v>
      </c>
      <c r="F55" s="85" t="s">
        <v>2868</v>
      </c>
      <c r="G55" s="85" t="b">
        <v>0</v>
      </c>
      <c r="H55" s="85" t="b">
        <v>0</v>
      </c>
      <c r="I55" s="85" t="b">
        <v>0</v>
      </c>
      <c r="J55" s="85" t="b">
        <v>0</v>
      </c>
      <c r="K55" s="85" t="b">
        <v>0</v>
      </c>
      <c r="L55" s="85" t="b">
        <v>0</v>
      </c>
    </row>
    <row r="56" spans="1:12" ht="15">
      <c r="A56" s="85" t="s">
        <v>2749</v>
      </c>
      <c r="B56" s="85" t="s">
        <v>2750</v>
      </c>
      <c r="C56" s="85">
        <v>24</v>
      </c>
      <c r="D56" s="113">
        <v>0.003563281447037641</v>
      </c>
      <c r="E56" s="113">
        <v>2.494212588874896</v>
      </c>
      <c r="F56" s="85" t="s">
        <v>2868</v>
      </c>
      <c r="G56" s="85" t="b">
        <v>0</v>
      </c>
      <c r="H56" s="85" t="b">
        <v>0</v>
      </c>
      <c r="I56" s="85" t="b">
        <v>0</v>
      </c>
      <c r="J56" s="85" t="b">
        <v>0</v>
      </c>
      <c r="K56" s="85" t="b">
        <v>0</v>
      </c>
      <c r="L56" s="85" t="b">
        <v>0</v>
      </c>
    </row>
    <row r="57" spans="1:12" ht="15">
      <c r="A57" s="85" t="s">
        <v>2750</v>
      </c>
      <c r="B57" s="85" t="s">
        <v>2745</v>
      </c>
      <c r="C57" s="85">
        <v>24</v>
      </c>
      <c r="D57" s="113">
        <v>0.003563281447037641</v>
      </c>
      <c r="E57" s="113">
        <v>2.4430600664275146</v>
      </c>
      <c r="F57" s="85" t="s">
        <v>2868</v>
      </c>
      <c r="G57" s="85" t="b">
        <v>0</v>
      </c>
      <c r="H57" s="85" t="b">
        <v>0</v>
      </c>
      <c r="I57" s="85" t="b">
        <v>0</v>
      </c>
      <c r="J57" s="85" t="b">
        <v>0</v>
      </c>
      <c r="K57" s="85" t="b">
        <v>0</v>
      </c>
      <c r="L57" s="85" t="b">
        <v>0</v>
      </c>
    </row>
    <row r="58" spans="1:12" ht="15">
      <c r="A58" s="85" t="s">
        <v>2745</v>
      </c>
      <c r="B58" s="85" t="s">
        <v>2722</v>
      </c>
      <c r="C58" s="85">
        <v>24</v>
      </c>
      <c r="D58" s="113">
        <v>0.003563281447037641</v>
      </c>
      <c r="E58" s="113">
        <v>1.4270719610433842</v>
      </c>
      <c r="F58" s="85" t="s">
        <v>2868</v>
      </c>
      <c r="G58" s="85" t="b">
        <v>0</v>
      </c>
      <c r="H58" s="85" t="b">
        <v>0</v>
      </c>
      <c r="I58" s="85" t="b">
        <v>0</v>
      </c>
      <c r="J58" s="85" t="b">
        <v>0</v>
      </c>
      <c r="K58" s="85" t="b">
        <v>0</v>
      </c>
      <c r="L58" s="85" t="b">
        <v>0</v>
      </c>
    </row>
    <row r="59" spans="1:12" ht="15">
      <c r="A59" s="85" t="s">
        <v>2722</v>
      </c>
      <c r="B59" s="85" t="s">
        <v>2746</v>
      </c>
      <c r="C59" s="85">
        <v>24</v>
      </c>
      <c r="D59" s="113">
        <v>0.003563281447037641</v>
      </c>
      <c r="E59" s="113">
        <v>1.460495716530334</v>
      </c>
      <c r="F59" s="85" t="s">
        <v>2868</v>
      </c>
      <c r="G59" s="85" t="b">
        <v>0</v>
      </c>
      <c r="H59" s="85" t="b">
        <v>0</v>
      </c>
      <c r="I59" s="85" t="b">
        <v>0</v>
      </c>
      <c r="J59" s="85" t="b">
        <v>0</v>
      </c>
      <c r="K59" s="85" t="b">
        <v>0</v>
      </c>
      <c r="L59" s="85" t="b">
        <v>0</v>
      </c>
    </row>
    <row r="60" spans="1:12" ht="15">
      <c r="A60" s="85" t="s">
        <v>2746</v>
      </c>
      <c r="B60" s="85" t="s">
        <v>2751</v>
      </c>
      <c r="C60" s="85">
        <v>24</v>
      </c>
      <c r="D60" s="113">
        <v>0.003563281447037641</v>
      </c>
      <c r="E60" s="113">
        <v>2.476483821914464</v>
      </c>
      <c r="F60" s="85" t="s">
        <v>2868</v>
      </c>
      <c r="G60" s="85" t="b">
        <v>0</v>
      </c>
      <c r="H60" s="85" t="b">
        <v>0</v>
      </c>
      <c r="I60" s="85" t="b">
        <v>0</v>
      </c>
      <c r="J60" s="85" t="b">
        <v>0</v>
      </c>
      <c r="K60" s="85" t="b">
        <v>0</v>
      </c>
      <c r="L60" s="85" t="b">
        <v>0</v>
      </c>
    </row>
    <row r="61" spans="1:12" ht="15">
      <c r="A61" s="85" t="s">
        <v>2751</v>
      </c>
      <c r="B61" s="85" t="s">
        <v>2729</v>
      </c>
      <c r="C61" s="85">
        <v>24</v>
      </c>
      <c r="D61" s="113">
        <v>0.003563281447037641</v>
      </c>
      <c r="E61" s="113">
        <v>1.6925802426417293</v>
      </c>
      <c r="F61" s="85" t="s">
        <v>2868</v>
      </c>
      <c r="G61" s="85" t="b">
        <v>0</v>
      </c>
      <c r="H61" s="85" t="b">
        <v>0</v>
      </c>
      <c r="I61" s="85" t="b">
        <v>0</v>
      </c>
      <c r="J61" s="85" t="b">
        <v>0</v>
      </c>
      <c r="K61" s="85" t="b">
        <v>0</v>
      </c>
      <c r="L61" s="85" t="b">
        <v>0</v>
      </c>
    </row>
    <row r="62" spans="1:12" ht="15">
      <c r="A62" s="85" t="s">
        <v>2726</v>
      </c>
      <c r="B62" s="85" t="s">
        <v>2721</v>
      </c>
      <c r="C62" s="85">
        <v>23</v>
      </c>
      <c r="D62" s="113">
        <v>0.0034690425808970153</v>
      </c>
      <c r="E62" s="113">
        <v>0.3824960348055909</v>
      </c>
      <c r="F62" s="85" t="s">
        <v>2868</v>
      </c>
      <c r="G62" s="85" t="b">
        <v>0</v>
      </c>
      <c r="H62" s="85" t="b">
        <v>0</v>
      </c>
      <c r="I62" s="85" t="b">
        <v>0</v>
      </c>
      <c r="J62" s="85" t="b">
        <v>0</v>
      </c>
      <c r="K62" s="85" t="b">
        <v>0</v>
      </c>
      <c r="L62" s="85" t="b">
        <v>0</v>
      </c>
    </row>
    <row r="63" spans="1:12" ht="15">
      <c r="A63" s="85" t="s">
        <v>2743</v>
      </c>
      <c r="B63" s="85" t="s">
        <v>2726</v>
      </c>
      <c r="C63" s="85">
        <v>22</v>
      </c>
      <c r="D63" s="113">
        <v>0.0033723941826275705</v>
      </c>
      <c r="E63" s="113">
        <v>1.4032655228405162</v>
      </c>
      <c r="F63" s="85" t="s">
        <v>2868</v>
      </c>
      <c r="G63" s="85" t="b">
        <v>0</v>
      </c>
      <c r="H63" s="85" t="b">
        <v>0</v>
      </c>
      <c r="I63" s="85" t="b">
        <v>0</v>
      </c>
      <c r="J63" s="85" t="b">
        <v>0</v>
      </c>
      <c r="K63" s="85" t="b">
        <v>0</v>
      </c>
      <c r="L63" s="85" t="b">
        <v>0</v>
      </c>
    </row>
    <row r="64" spans="1:12" ht="15">
      <c r="A64" s="85" t="s">
        <v>2726</v>
      </c>
      <c r="B64" s="85" t="s">
        <v>2729</v>
      </c>
      <c r="C64" s="85">
        <v>20</v>
      </c>
      <c r="D64" s="113">
        <v>0.0031714199481727118</v>
      </c>
      <c r="E64" s="113">
        <v>0.657150504457181</v>
      </c>
      <c r="F64" s="85" t="s">
        <v>2868</v>
      </c>
      <c r="G64" s="85" t="b">
        <v>0</v>
      </c>
      <c r="H64" s="85" t="b">
        <v>0</v>
      </c>
      <c r="I64" s="85" t="b">
        <v>0</v>
      </c>
      <c r="J64" s="85" t="b">
        <v>0</v>
      </c>
      <c r="K64" s="85" t="b">
        <v>0</v>
      </c>
      <c r="L64" s="85" t="b">
        <v>0</v>
      </c>
    </row>
    <row r="65" spans="1:12" ht="15">
      <c r="A65" s="85" t="s">
        <v>2721</v>
      </c>
      <c r="B65" s="85" t="s">
        <v>374</v>
      </c>
      <c r="C65" s="85">
        <v>20</v>
      </c>
      <c r="D65" s="113">
        <v>0.0031714199481727118</v>
      </c>
      <c r="E65" s="113">
        <v>0.5008682239475692</v>
      </c>
      <c r="F65" s="85" t="s">
        <v>2868</v>
      </c>
      <c r="G65" s="85" t="b">
        <v>0</v>
      </c>
      <c r="H65" s="85" t="b">
        <v>0</v>
      </c>
      <c r="I65" s="85" t="b">
        <v>0</v>
      </c>
      <c r="J65" s="85" t="b">
        <v>0</v>
      </c>
      <c r="K65" s="85" t="b">
        <v>0</v>
      </c>
      <c r="L65" s="85" t="b">
        <v>0</v>
      </c>
    </row>
    <row r="66" spans="1:12" ht="15">
      <c r="A66" s="85" t="s">
        <v>951</v>
      </c>
      <c r="B66" s="85" t="s">
        <v>888</v>
      </c>
      <c r="C66" s="85">
        <v>17</v>
      </c>
      <c r="D66" s="113">
        <v>0.002848772176364846</v>
      </c>
      <c r="E66" s="113">
        <v>1.6892317720686214</v>
      </c>
      <c r="F66" s="85" t="s">
        <v>2868</v>
      </c>
      <c r="G66" s="85" t="b">
        <v>0</v>
      </c>
      <c r="H66" s="85" t="b">
        <v>0</v>
      </c>
      <c r="I66" s="85" t="b">
        <v>0</v>
      </c>
      <c r="J66" s="85" t="b">
        <v>0</v>
      </c>
      <c r="K66" s="85" t="b">
        <v>0</v>
      </c>
      <c r="L66" s="85" t="b">
        <v>0</v>
      </c>
    </row>
    <row r="67" spans="1:12" ht="15">
      <c r="A67" s="85" t="s">
        <v>273</v>
      </c>
      <c r="B67" s="85" t="s">
        <v>2729</v>
      </c>
      <c r="C67" s="85">
        <v>16</v>
      </c>
      <c r="D67" s="113">
        <v>0.0027349367249789023</v>
      </c>
      <c r="E67" s="113">
        <v>0.34892551990983156</v>
      </c>
      <c r="F67" s="85" t="s">
        <v>2868</v>
      </c>
      <c r="G67" s="85" t="b">
        <v>0</v>
      </c>
      <c r="H67" s="85" t="b">
        <v>0</v>
      </c>
      <c r="I67" s="85" t="b">
        <v>0</v>
      </c>
      <c r="J67" s="85" t="b">
        <v>0</v>
      </c>
      <c r="K67" s="85" t="b">
        <v>0</v>
      </c>
      <c r="L67" s="85" t="b">
        <v>0</v>
      </c>
    </row>
    <row r="68" spans="1:12" ht="15">
      <c r="A68" s="85" t="s">
        <v>888</v>
      </c>
      <c r="B68" s="85" t="s">
        <v>869</v>
      </c>
      <c r="C68" s="85">
        <v>12</v>
      </c>
      <c r="D68" s="113">
        <v>0.0022424596988942225</v>
      </c>
      <c r="E68" s="113">
        <v>0.3351385844350464</v>
      </c>
      <c r="F68" s="85" t="s">
        <v>2868</v>
      </c>
      <c r="G68" s="85" t="b">
        <v>0</v>
      </c>
      <c r="H68" s="85" t="b">
        <v>0</v>
      </c>
      <c r="I68" s="85" t="b">
        <v>0</v>
      </c>
      <c r="J68" s="85" t="b">
        <v>0</v>
      </c>
      <c r="K68" s="85" t="b">
        <v>0</v>
      </c>
      <c r="L68" s="85" t="b">
        <v>0</v>
      </c>
    </row>
    <row r="69" spans="1:12" ht="15">
      <c r="A69" s="85" t="s">
        <v>273</v>
      </c>
      <c r="B69" s="85" t="s">
        <v>405</v>
      </c>
      <c r="C69" s="85">
        <v>11</v>
      </c>
      <c r="D69" s="113">
        <v>0.0021086144854079035</v>
      </c>
      <c r="E69" s="113">
        <v>1.3266491251986792</v>
      </c>
      <c r="F69" s="85" t="s">
        <v>2868</v>
      </c>
      <c r="G69" s="85" t="b">
        <v>0</v>
      </c>
      <c r="H69" s="85" t="b">
        <v>0</v>
      </c>
      <c r="I69" s="85" t="b">
        <v>0</v>
      </c>
      <c r="J69" s="85" t="b">
        <v>0</v>
      </c>
      <c r="K69" s="85" t="b">
        <v>0</v>
      </c>
      <c r="L69" s="85" t="b">
        <v>0</v>
      </c>
    </row>
    <row r="70" spans="1:12" ht="15">
      <c r="A70" s="85" t="s">
        <v>405</v>
      </c>
      <c r="B70" s="85" t="s">
        <v>2729</v>
      </c>
      <c r="C70" s="85">
        <v>11</v>
      </c>
      <c r="D70" s="113">
        <v>0.0021086144854079035</v>
      </c>
      <c r="E70" s="113">
        <v>1.6925802426417293</v>
      </c>
      <c r="F70" s="85" t="s">
        <v>2868</v>
      </c>
      <c r="G70" s="85" t="b">
        <v>0</v>
      </c>
      <c r="H70" s="85" t="b">
        <v>0</v>
      </c>
      <c r="I70" s="85" t="b">
        <v>0</v>
      </c>
      <c r="J70" s="85" t="b">
        <v>0</v>
      </c>
      <c r="K70" s="85" t="b">
        <v>0</v>
      </c>
      <c r="L70" s="85" t="b">
        <v>0</v>
      </c>
    </row>
    <row r="71" spans="1:12" ht="15">
      <c r="A71" s="85" t="s">
        <v>2740</v>
      </c>
      <c r="B71" s="85" t="s">
        <v>888</v>
      </c>
      <c r="C71" s="85">
        <v>10</v>
      </c>
      <c r="D71" s="113">
        <v>0.0019697257868991906</v>
      </c>
      <c r="E71" s="113">
        <v>1.2624882055463793</v>
      </c>
      <c r="F71" s="85" t="s">
        <v>2868</v>
      </c>
      <c r="G71" s="85" t="b">
        <v>0</v>
      </c>
      <c r="H71" s="85" t="b">
        <v>0</v>
      </c>
      <c r="I71" s="85" t="b">
        <v>0</v>
      </c>
      <c r="J71" s="85" t="b">
        <v>0</v>
      </c>
      <c r="K71" s="85" t="b">
        <v>0</v>
      </c>
      <c r="L71" s="85" t="b">
        <v>0</v>
      </c>
    </row>
    <row r="72" spans="1:12" ht="15">
      <c r="A72" s="85" t="s">
        <v>2737</v>
      </c>
      <c r="B72" s="85" t="s">
        <v>2753</v>
      </c>
      <c r="C72" s="85">
        <v>9</v>
      </c>
      <c r="D72" s="113">
        <v>0.001825287640540701</v>
      </c>
      <c r="E72" s="113">
        <v>1.9234102912773756</v>
      </c>
      <c r="F72" s="85" t="s">
        <v>2868</v>
      </c>
      <c r="G72" s="85" t="b">
        <v>1</v>
      </c>
      <c r="H72" s="85" t="b">
        <v>0</v>
      </c>
      <c r="I72" s="85" t="b">
        <v>0</v>
      </c>
      <c r="J72" s="85" t="b">
        <v>0</v>
      </c>
      <c r="K72" s="85" t="b">
        <v>0</v>
      </c>
      <c r="L72" s="85" t="b">
        <v>0</v>
      </c>
    </row>
    <row r="73" spans="1:12" ht="15">
      <c r="A73" s="85" t="s">
        <v>334</v>
      </c>
      <c r="B73" s="85" t="s">
        <v>2756</v>
      </c>
      <c r="C73" s="85">
        <v>9</v>
      </c>
      <c r="D73" s="113">
        <v>0.001825287640540701</v>
      </c>
      <c r="E73" s="113">
        <v>1.2858409130666466</v>
      </c>
      <c r="F73" s="85" t="s">
        <v>2868</v>
      </c>
      <c r="G73" s="85" t="b">
        <v>0</v>
      </c>
      <c r="H73" s="85" t="b">
        <v>0</v>
      </c>
      <c r="I73" s="85" t="b">
        <v>0</v>
      </c>
      <c r="J73" s="85" t="b">
        <v>0</v>
      </c>
      <c r="K73" s="85" t="b">
        <v>0</v>
      </c>
      <c r="L73" s="85" t="b">
        <v>0</v>
      </c>
    </row>
    <row r="74" spans="1:12" ht="15">
      <c r="A74" s="85" t="s">
        <v>2737</v>
      </c>
      <c r="B74" s="85" t="s">
        <v>883</v>
      </c>
      <c r="C74" s="85">
        <v>9</v>
      </c>
      <c r="D74" s="113">
        <v>0.001825287640540701</v>
      </c>
      <c r="E74" s="113">
        <v>1.660168856502794</v>
      </c>
      <c r="F74" s="85" t="s">
        <v>2868</v>
      </c>
      <c r="G74" s="85" t="b">
        <v>1</v>
      </c>
      <c r="H74" s="85" t="b">
        <v>0</v>
      </c>
      <c r="I74" s="85" t="b">
        <v>0</v>
      </c>
      <c r="J74" s="85" t="b">
        <v>0</v>
      </c>
      <c r="K74" s="85" t="b">
        <v>0</v>
      </c>
      <c r="L74" s="85" t="b">
        <v>0</v>
      </c>
    </row>
    <row r="75" spans="1:12" ht="15">
      <c r="A75" s="85" t="s">
        <v>2729</v>
      </c>
      <c r="B75" s="85" t="s">
        <v>2721</v>
      </c>
      <c r="C75" s="85">
        <v>8</v>
      </c>
      <c r="D75" s="113">
        <v>0.001674681012739719</v>
      </c>
      <c r="E75" s="113">
        <v>0.08422666057278998</v>
      </c>
      <c r="F75" s="85" t="s">
        <v>2868</v>
      </c>
      <c r="G75" s="85" t="b">
        <v>0</v>
      </c>
      <c r="H75" s="85" t="b">
        <v>0</v>
      </c>
      <c r="I75" s="85" t="b">
        <v>0</v>
      </c>
      <c r="J75" s="85" t="b">
        <v>0</v>
      </c>
      <c r="K75" s="85" t="b">
        <v>0</v>
      </c>
      <c r="L75" s="85" t="b">
        <v>0</v>
      </c>
    </row>
    <row r="76" spans="1:12" ht="15">
      <c r="A76" s="85" t="s">
        <v>888</v>
      </c>
      <c r="B76" s="85" t="s">
        <v>883</v>
      </c>
      <c r="C76" s="85">
        <v>7</v>
      </c>
      <c r="D76" s="113">
        <v>0.0015171310154805627</v>
      </c>
      <c r="E76" s="113">
        <v>1.2836775046163174</v>
      </c>
      <c r="F76" s="85" t="s">
        <v>2868</v>
      </c>
      <c r="G76" s="85" t="b">
        <v>0</v>
      </c>
      <c r="H76" s="85" t="b">
        <v>0</v>
      </c>
      <c r="I76" s="85" t="b">
        <v>0</v>
      </c>
      <c r="J76" s="85" t="b">
        <v>0</v>
      </c>
      <c r="K76" s="85" t="b">
        <v>0</v>
      </c>
      <c r="L76" s="85" t="b">
        <v>0</v>
      </c>
    </row>
    <row r="77" spans="1:12" ht="15">
      <c r="A77" s="85" t="s">
        <v>2756</v>
      </c>
      <c r="B77" s="85" t="s">
        <v>2758</v>
      </c>
      <c r="C77" s="85">
        <v>7</v>
      </c>
      <c r="D77" s="113">
        <v>0.0015171310154805627</v>
      </c>
      <c r="E77" s="113">
        <v>2.7652793611614337</v>
      </c>
      <c r="F77" s="85" t="s">
        <v>2868</v>
      </c>
      <c r="G77" s="85" t="b">
        <v>0</v>
      </c>
      <c r="H77" s="85" t="b">
        <v>0</v>
      </c>
      <c r="I77" s="85" t="b">
        <v>0</v>
      </c>
      <c r="J77" s="85" t="b">
        <v>0</v>
      </c>
      <c r="K77" s="85" t="b">
        <v>0</v>
      </c>
      <c r="L77" s="85" t="b">
        <v>0</v>
      </c>
    </row>
    <row r="78" spans="1:12" ht="15">
      <c r="A78" s="85" t="s">
        <v>2762</v>
      </c>
      <c r="B78" s="85" t="s">
        <v>334</v>
      </c>
      <c r="C78" s="85">
        <v>7</v>
      </c>
      <c r="D78" s="113">
        <v>0.0015171310154805627</v>
      </c>
      <c r="E78" s="113">
        <v>1.3303557862362263</v>
      </c>
      <c r="F78" s="85" t="s">
        <v>2868</v>
      </c>
      <c r="G78" s="85" t="b">
        <v>0</v>
      </c>
      <c r="H78" s="85" t="b">
        <v>0</v>
      </c>
      <c r="I78" s="85" t="b">
        <v>0</v>
      </c>
      <c r="J78" s="85" t="b">
        <v>0</v>
      </c>
      <c r="K78" s="85" t="b">
        <v>0</v>
      </c>
      <c r="L78" s="85" t="b">
        <v>0</v>
      </c>
    </row>
    <row r="79" spans="1:12" ht="15">
      <c r="A79" s="85" t="s">
        <v>334</v>
      </c>
      <c r="B79" s="85" t="s">
        <v>2739</v>
      </c>
      <c r="C79" s="85">
        <v>7</v>
      </c>
      <c r="D79" s="113">
        <v>0.0015171310154805627</v>
      </c>
      <c r="E79" s="113">
        <v>0.5969128470247687</v>
      </c>
      <c r="F79" s="85" t="s">
        <v>2868</v>
      </c>
      <c r="G79" s="85" t="b">
        <v>0</v>
      </c>
      <c r="H79" s="85" t="b">
        <v>0</v>
      </c>
      <c r="I79" s="85" t="b">
        <v>0</v>
      </c>
      <c r="J79" s="85" t="b">
        <v>0</v>
      </c>
      <c r="K79" s="85" t="b">
        <v>0</v>
      </c>
      <c r="L79" s="85" t="b">
        <v>0</v>
      </c>
    </row>
    <row r="80" spans="1:12" ht="15">
      <c r="A80" s="85" t="s">
        <v>2739</v>
      </c>
      <c r="B80" s="85" t="s">
        <v>2763</v>
      </c>
      <c r="C80" s="85">
        <v>7</v>
      </c>
      <c r="D80" s="113">
        <v>0.0015171310154805627</v>
      </c>
      <c r="E80" s="113">
        <v>2.294640233969692</v>
      </c>
      <c r="F80" s="85" t="s">
        <v>2868</v>
      </c>
      <c r="G80" s="85" t="b">
        <v>0</v>
      </c>
      <c r="H80" s="85" t="b">
        <v>0</v>
      </c>
      <c r="I80" s="85" t="b">
        <v>0</v>
      </c>
      <c r="J80" s="85" t="b">
        <v>1</v>
      </c>
      <c r="K80" s="85" t="b">
        <v>0</v>
      </c>
      <c r="L80" s="85" t="b">
        <v>0</v>
      </c>
    </row>
    <row r="81" spans="1:12" ht="15">
      <c r="A81" s="85" t="s">
        <v>2763</v>
      </c>
      <c r="B81" s="85" t="s">
        <v>2764</v>
      </c>
      <c r="C81" s="85">
        <v>7</v>
      </c>
      <c r="D81" s="113">
        <v>0.0015171310154805627</v>
      </c>
      <c r="E81" s="113">
        <v>3.029325790572245</v>
      </c>
      <c r="F81" s="85" t="s">
        <v>2868</v>
      </c>
      <c r="G81" s="85" t="b">
        <v>1</v>
      </c>
      <c r="H81" s="85" t="b">
        <v>0</v>
      </c>
      <c r="I81" s="85" t="b">
        <v>0</v>
      </c>
      <c r="J81" s="85" t="b">
        <v>0</v>
      </c>
      <c r="K81" s="85" t="b">
        <v>0</v>
      </c>
      <c r="L81" s="85" t="b">
        <v>0</v>
      </c>
    </row>
    <row r="82" spans="1:12" ht="15">
      <c r="A82" s="85" t="s">
        <v>2764</v>
      </c>
      <c r="B82" s="85" t="s">
        <v>2765</v>
      </c>
      <c r="C82" s="85">
        <v>7</v>
      </c>
      <c r="D82" s="113">
        <v>0.0015171310154805627</v>
      </c>
      <c r="E82" s="113">
        <v>3.029325790572245</v>
      </c>
      <c r="F82" s="85" t="s">
        <v>2868</v>
      </c>
      <c r="G82" s="85" t="b">
        <v>0</v>
      </c>
      <c r="H82" s="85" t="b">
        <v>0</v>
      </c>
      <c r="I82" s="85" t="b">
        <v>0</v>
      </c>
      <c r="J82" s="85" t="b">
        <v>0</v>
      </c>
      <c r="K82" s="85" t="b">
        <v>0</v>
      </c>
      <c r="L82" s="85" t="b">
        <v>0</v>
      </c>
    </row>
    <row r="83" spans="1:12" ht="15">
      <c r="A83" s="85" t="s">
        <v>361</v>
      </c>
      <c r="B83" s="85" t="s">
        <v>273</v>
      </c>
      <c r="C83" s="85">
        <v>6</v>
      </c>
      <c r="D83" s="113">
        <v>0.0013516393371348122</v>
      </c>
      <c r="E83" s="113">
        <v>0.7680629217797516</v>
      </c>
      <c r="F83" s="85" t="s">
        <v>2868</v>
      </c>
      <c r="G83" s="85" t="b">
        <v>0</v>
      </c>
      <c r="H83" s="85" t="b">
        <v>0</v>
      </c>
      <c r="I83" s="85" t="b">
        <v>0</v>
      </c>
      <c r="J83" s="85" t="b">
        <v>0</v>
      </c>
      <c r="K83" s="85" t="b">
        <v>0</v>
      </c>
      <c r="L83" s="85" t="b">
        <v>0</v>
      </c>
    </row>
    <row r="84" spans="1:12" ht="15">
      <c r="A84" s="85" t="s">
        <v>2737</v>
      </c>
      <c r="B84" s="85" t="s">
        <v>951</v>
      </c>
      <c r="C84" s="85">
        <v>6</v>
      </c>
      <c r="D84" s="113">
        <v>0.0013516393371348122</v>
      </c>
      <c r="E84" s="113">
        <v>1.525470282605338</v>
      </c>
      <c r="F84" s="85" t="s">
        <v>2868</v>
      </c>
      <c r="G84" s="85" t="b">
        <v>1</v>
      </c>
      <c r="H84" s="85" t="b">
        <v>0</v>
      </c>
      <c r="I84" s="85" t="b">
        <v>0</v>
      </c>
      <c r="J84" s="85" t="b">
        <v>0</v>
      </c>
      <c r="K84" s="85" t="b">
        <v>0</v>
      </c>
      <c r="L84" s="85" t="b">
        <v>0</v>
      </c>
    </row>
    <row r="85" spans="1:12" ht="15">
      <c r="A85" s="85" t="s">
        <v>2733</v>
      </c>
      <c r="B85" s="85" t="s">
        <v>304</v>
      </c>
      <c r="C85" s="85">
        <v>6</v>
      </c>
      <c r="D85" s="113">
        <v>0.0013516393371348122</v>
      </c>
      <c r="E85" s="113">
        <v>0.32407315828488636</v>
      </c>
      <c r="F85" s="85" t="s">
        <v>2868</v>
      </c>
      <c r="G85" s="85" t="b">
        <v>0</v>
      </c>
      <c r="H85" s="85" t="b">
        <v>0</v>
      </c>
      <c r="I85" s="85" t="b">
        <v>0</v>
      </c>
      <c r="J85" s="85" t="b">
        <v>0</v>
      </c>
      <c r="K85" s="85" t="b">
        <v>0</v>
      </c>
      <c r="L85" s="85" t="b">
        <v>0</v>
      </c>
    </row>
    <row r="86" spans="1:12" ht="15">
      <c r="A86" s="85" t="s">
        <v>902</v>
      </c>
      <c r="B86" s="85" t="s">
        <v>888</v>
      </c>
      <c r="C86" s="85">
        <v>6</v>
      </c>
      <c r="D86" s="113">
        <v>0.0013516393371348122</v>
      </c>
      <c r="E86" s="113">
        <v>0.02512728975177536</v>
      </c>
      <c r="F86" s="85" t="s">
        <v>2868</v>
      </c>
      <c r="G86" s="85" t="b">
        <v>0</v>
      </c>
      <c r="H86" s="85" t="b">
        <v>0</v>
      </c>
      <c r="I86" s="85" t="b">
        <v>0</v>
      </c>
      <c r="J86" s="85" t="b">
        <v>0</v>
      </c>
      <c r="K86" s="85" t="b">
        <v>0</v>
      </c>
      <c r="L86" s="85" t="b">
        <v>0</v>
      </c>
    </row>
    <row r="87" spans="1:12" ht="15">
      <c r="A87" s="85" t="s">
        <v>888</v>
      </c>
      <c r="B87" s="85" t="s">
        <v>2735</v>
      </c>
      <c r="C87" s="85">
        <v>6</v>
      </c>
      <c r="D87" s="113">
        <v>0.0013516393371348122</v>
      </c>
      <c r="E87" s="113">
        <v>0.6453395434241938</v>
      </c>
      <c r="F87" s="85" t="s">
        <v>2868</v>
      </c>
      <c r="G87" s="85" t="b">
        <v>0</v>
      </c>
      <c r="H87" s="85" t="b">
        <v>0</v>
      </c>
      <c r="I87" s="85" t="b">
        <v>0</v>
      </c>
      <c r="J87" s="85" t="b">
        <v>0</v>
      </c>
      <c r="K87" s="85" t="b">
        <v>0</v>
      </c>
      <c r="L87" s="85" t="b">
        <v>0</v>
      </c>
    </row>
    <row r="88" spans="1:12" ht="15">
      <c r="A88" s="85" t="s">
        <v>2754</v>
      </c>
      <c r="B88" s="85" t="s">
        <v>334</v>
      </c>
      <c r="C88" s="85">
        <v>6</v>
      </c>
      <c r="D88" s="113">
        <v>0.0013516393371348122</v>
      </c>
      <c r="E88" s="113">
        <v>1.0671143514616448</v>
      </c>
      <c r="F88" s="85" t="s">
        <v>2868</v>
      </c>
      <c r="G88" s="85" t="b">
        <v>0</v>
      </c>
      <c r="H88" s="85" t="b">
        <v>0</v>
      </c>
      <c r="I88" s="85" t="b">
        <v>0</v>
      </c>
      <c r="J88" s="85" t="b">
        <v>0</v>
      </c>
      <c r="K88" s="85" t="b">
        <v>0</v>
      </c>
      <c r="L88" s="85" t="b">
        <v>0</v>
      </c>
    </row>
    <row r="89" spans="1:12" ht="15">
      <c r="A89" s="85" t="s">
        <v>348</v>
      </c>
      <c r="B89" s="85" t="s">
        <v>2762</v>
      </c>
      <c r="C89" s="85">
        <v>6</v>
      </c>
      <c r="D89" s="113">
        <v>0.0013516393371348122</v>
      </c>
      <c r="E89" s="113">
        <v>3.096272580202858</v>
      </c>
      <c r="F89" s="85" t="s">
        <v>2868</v>
      </c>
      <c r="G89" s="85" t="b">
        <v>0</v>
      </c>
      <c r="H89" s="85" t="b">
        <v>0</v>
      </c>
      <c r="I89" s="85" t="b">
        <v>0</v>
      </c>
      <c r="J89" s="85" t="b">
        <v>0</v>
      </c>
      <c r="K89" s="85" t="b">
        <v>0</v>
      </c>
      <c r="L89" s="85" t="b">
        <v>0</v>
      </c>
    </row>
    <row r="90" spans="1:12" ht="15">
      <c r="A90" s="85" t="s">
        <v>356</v>
      </c>
      <c r="B90" s="85" t="s">
        <v>361</v>
      </c>
      <c r="C90" s="85">
        <v>6</v>
      </c>
      <c r="D90" s="113">
        <v>0.0013516393371348122</v>
      </c>
      <c r="E90" s="113">
        <v>1.874423830586502</v>
      </c>
      <c r="F90" s="85" t="s">
        <v>2868</v>
      </c>
      <c r="G90" s="85" t="b">
        <v>0</v>
      </c>
      <c r="H90" s="85" t="b">
        <v>0</v>
      </c>
      <c r="I90" s="85" t="b">
        <v>0</v>
      </c>
      <c r="J90" s="85" t="b">
        <v>0</v>
      </c>
      <c r="K90" s="85" t="b">
        <v>0</v>
      </c>
      <c r="L90" s="85" t="b">
        <v>0</v>
      </c>
    </row>
    <row r="91" spans="1:12" ht="15">
      <c r="A91" s="85" t="s">
        <v>2769</v>
      </c>
      <c r="B91" s="85" t="s">
        <v>2770</v>
      </c>
      <c r="C91" s="85">
        <v>6</v>
      </c>
      <c r="D91" s="113">
        <v>0.0013516393371348122</v>
      </c>
      <c r="E91" s="113">
        <v>3.096272580202858</v>
      </c>
      <c r="F91" s="85" t="s">
        <v>2868</v>
      </c>
      <c r="G91" s="85" t="b">
        <v>0</v>
      </c>
      <c r="H91" s="85" t="b">
        <v>0</v>
      </c>
      <c r="I91" s="85" t="b">
        <v>0</v>
      </c>
      <c r="J91" s="85" t="b">
        <v>1</v>
      </c>
      <c r="K91" s="85" t="b">
        <v>0</v>
      </c>
      <c r="L91" s="85" t="b">
        <v>0</v>
      </c>
    </row>
    <row r="92" spans="1:12" ht="15">
      <c r="A92" s="85" t="s">
        <v>2735</v>
      </c>
      <c r="B92" s="85" t="s">
        <v>902</v>
      </c>
      <c r="C92" s="85">
        <v>6</v>
      </c>
      <c r="D92" s="113">
        <v>0.0013516393371348122</v>
      </c>
      <c r="E92" s="113">
        <v>0.20879594204872526</v>
      </c>
      <c r="F92" s="85" t="s">
        <v>2868</v>
      </c>
      <c r="G92" s="85" t="b">
        <v>0</v>
      </c>
      <c r="H92" s="85" t="b">
        <v>0</v>
      </c>
      <c r="I92" s="85" t="b">
        <v>0</v>
      </c>
      <c r="J92" s="85" t="b">
        <v>0</v>
      </c>
      <c r="K92" s="85" t="b">
        <v>0</v>
      </c>
      <c r="L92" s="85" t="b">
        <v>0</v>
      </c>
    </row>
    <row r="93" spans="1:12" ht="15">
      <c r="A93" s="85" t="s">
        <v>869</v>
      </c>
      <c r="B93" s="85" t="s">
        <v>334</v>
      </c>
      <c r="C93" s="85">
        <v>5</v>
      </c>
      <c r="D93" s="113">
        <v>0.0011768707998560128</v>
      </c>
      <c r="E93" s="113">
        <v>-0.49571901646460026</v>
      </c>
      <c r="F93" s="85" t="s">
        <v>2868</v>
      </c>
      <c r="G93" s="85" t="b">
        <v>0</v>
      </c>
      <c r="H93" s="85" t="b">
        <v>0</v>
      </c>
      <c r="I93" s="85" t="b">
        <v>0</v>
      </c>
      <c r="J93" s="85" t="b">
        <v>0</v>
      </c>
      <c r="K93" s="85" t="b">
        <v>0</v>
      </c>
      <c r="L93" s="85" t="b">
        <v>0</v>
      </c>
    </row>
    <row r="94" spans="1:12" ht="15">
      <c r="A94" s="85" t="s">
        <v>273</v>
      </c>
      <c r="B94" s="85" t="s">
        <v>288</v>
      </c>
      <c r="C94" s="85">
        <v>5</v>
      </c>
      <c r="D94" s="113">
        <v>0.0011768707998560128</v>
      </c>
      <c r="E94" s="113">
        <v>0.6638912935171052</v>
      </c>
      <c r="F94" s="85" t="s">
        <v>2868</v>
      </c>
      <c r="G94" s="85" t="b">
        <v>0</v>
      </c>
      <c r="H94" s="85" t="b">
        <v>0</v>
      </c>
      <c r="I94" s="85" t="b">
        <v>0</v>
      </c>
      <c r="J94" s="85" t="b">
        <v>0</v>
      </c>
      <c r="K94" s="85" t="b">
        <v>0</v>
      </c>
      <c r="L94" s="85" t="b">
        <v>0</v>
      </c>
    </row>
    <row r="95" spans="1:12" ht="15">
      <c r="A95" s="85" t="s">
        <v>2721</v>
      </c>
      <c r="B95" s="85" t="s">
        <v>2766</v>
      </c>
      <c r="C95" s="85">
        <v>5</v>
      </c>
      <c r="D95" s="113">
        <v>0.0011768707998560128</v>
      </c>
      <c r="E95" s="113">
        <v>1.2820249844709382</v>
      </c>
      <c r="F95" s="85" t="s">
        <v>2868</v>
      </c>
      <c r="G95" s="85" t="b">
        <v>0</v>
      </c>
      <c r="H95" s="85" t="b">
        <v>0</v>
      </c>
      <c r="I95" s="85" t="b">
        <v>0</v>
      </c>
      <c r="J95" s="85" t="b">
        <v>0</v>
      </c>
      <c r="K95" s="85" t="b">
        <v>0</v>
      </c>
      <c r="L95" s="85" t="b">
        <v>0</v>
      </c>
    </row>
    <row r="96" spans="1:12" ht="15">
      <c r="A96" s="85" t="s">
        <v>2721</v>
      </c>
      <c r="B96" s="85" t="s">
        <v>355</v>
      </c>
      <c r="C96" s="85">
        <v>5</v>
      </c>
      <c r="D96" s="113">
        <v>0.0011768707998560128</v>
      </c>
      <c r="E96" s="113">
        <v>1.2820249844709382</v>
      </c>
      <c r="F96" s="85" t="s">
        <v>2868</v>
      </c>
      <c r="G96" s="85" t="b">
        <v>0</v>
      </c>
      <c r="H96" s="85" t="b">
        <v>0</v>
      </c>
      <c r="I96" s="85" t="b">
        <v>0</v>
      </c>
      <c r="J96" s="85" t="b">
        <v>0</v>
      </c>
      <c r="K96" s="85" t="b">
        <v>0</v>
      </c>
      <c r="L96" s="85" t="b">
        <v>0</v>
      </c>
    </row>
    <row r="97" spans="1:12" ht="15">
      <c r="A97" s="85" t="s">
        <v>355</v>
      </c>
      <c r="B97" s="85" t="s">
        <v>273</v>
      </c>
      <c r="C97" s="85">
        <v>5</v>
      </c>
      <c r="D97" s="113">
        <v>0.0011768707998560128</v>
      </c>
      <c r="E97" s="113">
        <v>1.1660029304517892</v>
      </c>
      <c r="F97" s="85" t="s">
        <v>2868</v>
      </c>
      <c r="G97" s="85" t="b">
        <v>0</v>
      </c>
      <c r="H97" s="85" t="b">
        <v>0</v>
      </c>
      <c r="I97" s="85" t="b">
        <v>0</v>
      </c>
      <c r="J97" s="85" t="b">
        <v>0</v>
      </c>
      <c r="K97" s="85" t="b">
        <v>0</v>
      </c>
      <c r="L97" s="85" t="b">
        <v>0</v>
      </c>
    </row>
    <row r="98" spans="1:12" ht="15">
      <c r="A98" s="85" t="s">
        <v>375</v>
      </c>
      <c r="B98" s="85" t="s">
        <v>2731</v>
      </c>
      <c r="C98" s="85">
        <v>5</v>
      </c>
      <c r="D98" s="113">
        <v>0.0011768707998560128</v>
      </c>
      <c r="E98" s="113">
        <v>0.29365846751201874</v>
      </c>
      <c r="F98" s="85" t="s">
        <v>2868</v>
      </c>
      <c r="G98" s="85" t="b">
        <v>0</v>
      </c>
      <c r="H98" s="85" t="b">
        <v>0</v>
      </c>
      <c r="I98" s="85" t="b">
        <v>0</v>
      </c>
      <c r="J98" s="85" t="b">
        <v>0</v>
      </c>
      <c r="K98" s="85" t="b">
        <v>0</v>
      </c>
      <c r="L98" s="85" t="b">
        <v>0</v>
      </c>
    </row>
    <row r="99" spans="1:12" ht="15">
      <c r="A99" s="85" t="s">
        <v>343</v>
      </c>
      <c r="B99" s="85" t="s">
        <v>356</v>
      </c>
      <c r="C99" s="85">
        <v>5</v>
      </c>
      <c r="D99" s="113">
        <v>0.0011768707998560128</v>
      </c>
      <c r="E99" s="113">
        <v>2.3303557862362263</v>
      </c>
      <c r="F99" s="85" t="s">
        <v>2868</v>
      </c>
      <c r="G99" s="85" t="b">
        <v>0</v>
      </c>
      <c r="H99" s="85" t="b">
        <v>0</v>
      </c>
      <c r="I99" s="85" t="b">
        <v>0</v>
      </c>
      <c r="J99" s="85" t="b">
        <v>0</v>
      </c>
      <c r="K99" s="85" t="b">
        <v>0</v>
      </c>
      <c r="L99" s="85" t="b">
        <v>0</v>
      </c>
    </row>
    <row r="100" spans="1:12" ht="15">
      <c r="A100" s="85" t="s">
        <v>869</v>
      </c>
      <c r="B100" s="85" t="s">
        <v>2755</v>
      </c>
      <c r="C100" s="85">
        <v>5</v>
      </c>
      <c r="D100" s="113">
        <v>0.0011768707998560128</v>
      </c>
      <c r="E100" s="113">
        <v>1.0069563427274504</v>
      </c>
      <c r="F100" s="85" t="s">
        <v>2868</v>
      </c>
      <c r="G100" s="85" t="b">
        <v>0</v>
      </c>
      <c r="H100" s="85" t="b">
        <v>0</v>
      </c>
      <c r="I100" s="85" t="b">
        <v>0</v>
      </c>
      <c r="J100" s="85" t="b">
        <v>0</v>
      </c>
      <c r="K100" s="85" t="b">
        <v>0</v>
      </c>
      <c r="L100" s="85" t="b">
        <v>0</v>
      </c>
    </row>
    <row r="101" spans="1:12" ht="15">
      <c r="A101" s="85" t="s">
        <v>273</v>
      </c>
      <c r="B101" s="85" t="s">
        <v>356</v>
      </c>
      <c r="C101" s="85">
        <v>5</v>
      </c>
      <c r="D101" s="113">
        <v>0.0011768707998560128</v>
      </c>
      <c r="E101" s="113">
        <v>0.6276791208626604</v>
      </c>
      <c r="F101" s="85" t="s">
        <v>2868</v>
      </c>
      <c r="G101" s="85" t="b">
        <v>0</v>
      </c>
      <c r="H101" s="85" t="b">
        <v>0</v>
      </c>
      <c r="I101" s="85" t="b">
        <v>0</v>
      </c>
      <c r="J101" s="85" t="b">
        <v>0</v>
      </c>
      <c r="K101" s="85" t="b">
        <v>0</v>
      </c>
      <c r="L101" s="85" t="b">
        <v>0</v>
      </c>
    </row>
    <row r="102" spans="1:12" ht="15">
      <c r="A102" s="85" t="s">
        <v>2729</v>
      </c>
      <c r="B102" s="85" t="s">
        <v>2759</v>
      </c>
      <c r="C102" s="85">
        <v>4</v>
      </c>
      <c r="D102" s="113">
        <v>0.0009909468314949934</v>
      </c>
      <c r="E102" s="113">
        <v>1.3973025758668394</v>
      </c>
      <c r="F102" s="85" t="s">
        <v>2868</v>
      </c>
      <c r="G102" s="85" t="b">
        <v>0</v>
      </c>
      <c r="H102" s="85" t="b">
        <v>0</v>
      </c>
      <c r="I102" s="85" t="b">
        <v>0</v>
      </c>
      <c r="J102" s="85" t="b">
        <v>0</v>
      </c>
      <c r="K102" s="85" t="b">
        <v>0</v>
      </c>
      <c r="L102" s="85" t="b">
        <v>0</v>
      </c>
    </row>
    <row r="103" spans="1:12" ht="15">
      <c r="A103" s="85" t="s">
        <v>888</v>
      </c>
      <c r="B103" s="85" t="s">
        <v>334</v>
      </c>
      <c r="C103" s="85">
        <v>4</v>
      </c>
      <c r="D103" s="113">
        <v>0.0009909468314949934</v>
      </c>
      <c r="E103" s="113">
        <v>-0.1610059075980464</v>
      </c>
      <c r="F103" s="85" t="s">
        <v>2868</v>
      </c>
      <c r="G103" s="85" t="b">
        <v>0</v>
      </c>
      <c r="H103" s="85" t="b">
        <v>0</v>
      </c>
      <c r="I103" s="85" t="b">
        <v>0</v>
      </c>
      <c r="J103" s="85" t="b">
        <v>0</v>
      </c>
      <c r="K103" s="85" t="b">
        <v>0</v>
      </c>
      <c r="L103" s="85" t="b">
        <v>0</v>
      </c>
    </row>
    <row r="104" spans="1:12" ht="15">
      <c r="A104" s="85" t="s">
        <v>2722</v>
      </c>
      <c r="B104" s="85" t="s">
        <v>334</v>
      </c>
      <c r="C104" s="85">
        <v>4</v>
      </c>
      <c r="D104" s="113">
        <v>0.0009909468314949934</v>
      </c>
      <c r="E104" s="113">
        <v>-0.4637835695315477</v>
      </c>
      <c r="F104" s="85" t="s">
        <v>2868</v>
      </c>
      <c r="G104" s="85" t="b">
        <v>0</v>
      </c>
      <c r="H104" s="85" t="b">
        <v>0</v>
      </c>
      <c r="I104" s="85" t="b">
        <v>0</v>
      </c>
      <c r="J104" s="85" t="b">
        <v>0</v>
      </c>
      <c r="K104" s="85" t="b">
        <v>0</v>
      </c>
      <c r="L104" s="85" t="b">
        <v>0</v>
      </c>
    </row>
    <row r="105" spans="1:12" ht="15">
      <c r="A105" s="85" t="s">
        <v>2771</v>
      </c>
      <c r="B105" s="85" t="s">
        <v>334</v>
      </c>
      <c r="C105" s="85">
        <v>4</v>
      </c>
      <c r="D105" s="113">
        <v>0.0009909468314949934</v>
      </c>
      <c r="E105" s="113">
        <v>1.2334457732281698</v>
      </c>
      <c r="F105" s="85" t="s">
        <v>2868</v>
      </c>
      <c r="G105" s="85" t="b">
        <v>0</v>
      </c>
      <c r="H105" s="85" t="b">
        <v>0</v>
      </c>
      <c r="I105" s="85" t="b">
        <v>0</v>
      </c>
      <c r="J105" s="85" t="b">
        <v>0</v>
      </c>
      <c r="K105" s="85" t="b">
        <v>0</v>
      </c>
      <c r="L105" s="85" t="b">
        <v>0</v>
      </c>
    </row>
    <row r="106" spans="1:12" ht="15">
      <c r="A106" s="85" t="s">
        <v>427</v>
      </c>
      <c r="B106" s="85" t="s">
        <v>2737</v>
      </c>
      <c r="C106" s="85">
        <v>4</v>
      </c>
      <c r="D106" s="113">
        <v>0.0009909468314949934</v>
      </c>
      <c r="E106" s="113">
        <v>2.2023259726507844</v>
      </c>
      <c r="F106" s="85" t="s">
        <v>2868</v>
      </c>
      <c r="G106" s="85" t="b">
        <v>0</v>
      </c>
      <c r="H106" s="85" t="b">
        <v>0</v>
      </c>
      <c r="I106" s="85" t="b">
        <v>0</v>
      </c>
      <c r="J106" s="85" t="b">
        <v>1</v>
      </c>
      <c r="K106" s="85" t="b">
        <v>0</v>
      </c>
      <c r="L106" s="85" t="b">
        <v>0</v>
      </c>
    </row>
    <row r="107" spans="1:12" ht="15">
      <c r="A107" s="85" t="s">
        <v>2753</v>
      </c>
      <c r="B107" s="85" t="s">
        <v>883</v>
      </c>
      <c r="C107" s="85">
        <v>4</v>
      </c>
      <c r="D107" s="113">
        <v>0.0009909468314949934</v>
      </c>
      <c r="E107" s="113">
        <v>2.054879895044633</v>
      </c>
      <c r="F107" s="85" t="s">
        <v>2868</v>
      </c>
      <c r="G107" s="85" t="b">
        <v>0</v>
      </c>
      <c r="H107" s="85" t="b">
        <v>0</v>
      </c>
      <c r="I107" s="85" t="b">
        <v>0</v>
      </c>
      <c r="J107" s="85" t="b">
        <v>0</v>
      </c>
      <c r="K107" s="85" t="b">
        <v>0</v>
      </c>
      <c r="L107" s="85" t="b">
        <v>0</v>
      </c>
    </row>
    <row r="108" spans="1:12" ht="15">
      <c r="A108" s="85" t="s">
        <v>888</v>
      </c>
      <c r="B108" s="85" t="s">
        <v>2777</v>
      </c>
      <c r="C108" s="85">
        <v>4</v>
      </c>
      <c r="D108" s="113">
        <v>0.0009909468314949934</v>
      </c>
      <c r="E108" s="113">
        <v>1.7810021454242668</v>
      </c>
      <c r="F108" s="85" t="s">
        <v>2868</v>
      </c>
      <c r="G108" s="85" t="b">
        <v>0</v>
      </c>
      <c r="H108" s="85" t="b">
        <v>0</v>
      </c>
      <c r="I108" s="85" t="b">
        <v>0</v>
      </c>
      <c r="J108" s="85" t="b">
        <v>0</v>
      </c>
      <c r="K108" s="85" t="b">
        <v>0</v>
      </c>
      <c r="L108" s="85" t="b">
        <v>0</v>
      </c>
    </row>
    <row r="109" spans="1:12" ht="15">
      <c r="A109" s="85" t="s">
        <v>2777</v>
      </c>
      <c r="B109" s="85" t="s">
        <v>869</v>
      </c>
      <c r="C109" s="85">
        <v>4</v>
      </c>
      <c r="D109" s="113">
        <v>0.0009909468314949934</v>
      </c>
      <c r="E109" s="113">
        <v>1.3493790235496566</v>
      </c>
      <c r="F109" s="85" t="s">
        <v>2868</v>
      </c>
      <c r="G109" s="85" t="b">
        <v>0</v>
      </c>
      <c r="H109" s="85" t="b">
        <v>0</v>
      </c>
      <c r="I109" s="85" t="b">
        <v>0</v>
      </c>
      <c r="J109" s="85" t="b">
        <v>0</v>
      </c>
      <c r="K109" s="85" t="b">
        <v>0</v>
      </c>
      <c r="L109" s="85" t="b">
        <v>0</v>
      </c>
    </row>
    <row r="110" spans="1:12" ht="15">
      <c r="A110" s="85" t="s">
        <v>2755</v>
      </c>
      <c r="B110" s="85" t="s">
        <v>2778</v>
      </c>
      <c r="C110" s="85">
        <v>4</v>
      </c>
      <c r="D110" s="113">
        <v>0.0009909468314949934</v>
      </c>
      <c r="E110" s="113">
        <v>2.874423830586502</v>
      </c>
      <c r="F110" s="85" t="s">
        <v>2868</v>
      </c>
      <c r="G110" s="85" t="b">
        <v>0</v>
      </c>
      <c r="H110" s="85" t="b">
        <v>0</v>
      </c>
      <c r="I110" s="85" t="b">
        <v>0</v>
      </c>
      <c r="J110" s="85" t="b">
        <v>0</v>
      </c>
      <c r="K110" s="85" t="b">
        <v>0</v>
      </c>
      <c r="L110" s="85" t="b">
        <v>0</v>
      </c>
    </row>
    <row r="111" spans="1:12" ht="15">
      <c r="A111" s="85" t="s">
        <v>2778</v>
      </c>
      <c r="B111" s="85" t="s">
        <v>902</v>
      </c>
      <c r="C111" s="85">
        <v>4</v>
      </c>
      <c r="D111" s="113">
        <v>0.0009909468314949934</v>
      </c>
      <c r="E111" s="113">
        <v>1.3391297105437314</v>
      </c>
      <c r="F111" s="85" t="s">
        <v>2868</v>
      </c>
      <c r="G111" s="85" t="b">
        <v>0</v>
      </c>
      <c r="H111" s="85" t="b">
        <v>0</v>
      </c>
      <c r="I111" s="85" t="b">
        <v>0</v>
      </c>
      <c r="J111" s="85" t="b">
        <v>0</v>
      </c>
      <c r="K111" s="85" t="b">
        <v>0</v>
      </c>
      <c r="L111" s="85" t="b">
        <v>0</v>
      </c>
    </row>
    <row r="112" spans="1:12" ht="15">
      <c r="A112" s="85" t="s">
        <v>902</v>
      </c>
      <c r="B112" s="85" t="s">
        <v>2721</v>
      </c>
      <c r="C112" s="85">
        <v>4</v>
      </c>
      <c r="D112" s="113">
        <v>0.0009909468314949934</v>
      </c>
      <c r="E112" s="113">
        <v>-0.5747381820916451</v>
      </c>
      <c r="F112" s="85" t="s">
        <v>2868</v>
      </c>
      <c r="G112" s="85" t="b">
        <v>0</v>
      </c>
      <c r="H112" s="85" t="b">
        <v>0</v>
      </c>
      <c r="I112" s="85" t="b">
        <v>0</v>
      </c>
      <c r="J112" s="85" t="b">
        <v>0</v>
      </c>
      <c r="K112" s="85" t="b">
        <v>0</v>
      </c>
      <c r="L112" s="85" t="b">
        <v>0</v>
      </c>
    </row>
    <row r="113" spans="1:12" ht="15">
      <c r="A113" s="85" t="s">
        <v>2721</v>
      </c>
      <c r="B113" s="85" t="s">
        <v>334</v>
      </c>
      <c r="C113" s="85">
        <v>4</v>
      </c>
      <c r="D113" s="113">
        <v>0.0009909468314949934</v>
      </c>
      <c r="E113" s="113">
        <v>-0.5808018225037503</v>
      </c>
      <c r="F113" s="85" t="s">
        <v>2868</v>
      </c>
      <c r="G113" s="85" t="b">
        <v>0</v>
      </c>
      <c r="H113" s="85" t="b">
        <v>0</v>
      </c>
      <c r="I113" s="85" t="b">
        <v>0</v>
      </c>
      <c r="J113" s="85" t="b">
        <v>0</v>
      </c>
      <c r="K113" s="85" t="b">
        <v>0</v>
      </c>
      <c r="L113" s="85" t="b">
        <v>0</v>
      </c>
    </row>
    <row r="114" spans="1:12" ht="15">
      <c r="A114" s="85" t="s">
        <v>334</v>
      </c>
      <c r="B114" s="85" t="s">
        <v>421</v>
      </c>
      <c r="C114" s="85">
        <v>4</v>
      </c>
      <c r="D114" s="113">
        <v>0.0009909468314949934</v>
      </c>
      <c r="E114" s="113">
        <v>1.3315984036273218</v>
      </c>
      <c r="F114" s="85" t="s">
        <v>2868</v>
      </c>
      <c r="G114" s="85" t="b">
        <v>0</v>
      </c>
      <c r="H114" s="85" t="b">
        <v>0</v>
      </c>
      <c r="I114" s="85" t="b">
        <v>0</v>
      </c>
      <c r="J114" s="85" t="b">
        <v>0</v>
      </c>
      <c r="K114" s="85" t="b">
        <v>0</v>
      </c>
      <c r="L114" s="85" t="b">
        <v>0</v>
      </c>
    </row>
    <row r="115" spans="1:12" ht="15">
      <c r="A115" s="85" t="s">
        <v>421</v>
      </c>
      <c r="B115" s="85" t="s">
        <v>420</v>
      </c>
      <c r="C115" s="85">
        <v>4</v>
      </c>
      <c r="D115" s="113">
        <v>0.0009909468314949934</v>
      </c>
      <c r="E115" s="113">
        <v>3.2723638392585395</v>
      </c>
      <c r="F115" s="85" t="s">
        <v>2868</v>
      </c>
      <c r="G115" s="85" t="b">
        <v>0</v>
      </c>
      <c r="H115" s="85" t="b">
        <v>0</v>
      </c>
      <c r="I115" s="85" t="b">
        <v>0</v>
      </c>
      <c r="J115" s="85" t="b">
        <v>0</v>
      </c>
      <c r="K115" s="85" t="b">
        <v>0</v>
      </c>
      <c r="L115" s="85" t="b">
        <v>0</v>
      </c>
    </row>
    <row r="116" spans="1:12" ht="15">
      <c r="A116" s="85" t="s">
        <v>420</v>
      </c>
      <c r="B116" s="85" t="s">
        <v>419</v>
      </c>
      <c r="C116" s="85">
        <v>4</v>
      </c>
      <c r="D116" s="113">
        <v>0.0009909468314949934</v>
      </c>
      <c r="E116" s="113">
        <v>3.2723638392585395</v>
      </c>
      <c r="F116" s="85" t="s">
        <v>2868</v>
      </c>
      <c r="G116" s="85" t="b">
        <v>0</v>
      </c>
      <c r="H116" s="85" t="b">
        <v>0</v>
      </c>
      <c r="I116" s="85" t="b">
        <v>0</v>
      </c>
      <c r="J116" s="85" t="b">
        <v>0</v>
      </c>
      <c r="K116" s="85" t="b">
        <v>0</v>
      </c>
      <c r="L116" s="85" t="b">
        <v>0</v>
      </c>
    </row>
    <row r="117" spans="1:12" ht="15">
      <c r="A117" s="85" t="s">
        <v>419</v>
      </c>
      <c r="B117" s="85" t="s">
        <v>289</v>
      </c>
      <c r="C117" s="85">
        <v>4</v>
      </c>
      <c r="D117" s="113">
        <v>0.0009909468314949934</v>
      </c>
      <c r="E117" s="113">
        <v>3.2723638392585395</v>
      </c>
      <c r="F117" s="85" t="s">
        <v>2868</v>
      </c>
      <c r="G117" s="85" t="b">
        <v>0</v>
      </c>
      <c r="H117" s="85" t="b">
        <v>0</v>
      </c>
      <c r="I117" s="85" t="b">
        <v>0</v>
      </c>
      <c r="J117" s="85" t="b">
        <v>0</v>
      </c>
      <c r="K117" s="85" t="b">
        <v>0</v>
      </c>
      <c r="L117" s="85" t="b">
        <v>0</v>
      </c>
    </row>
    <row r="118" spans="1:12" ht="15">
      <c r="A118" s="85" t="s">
        <v>289</v>
      </c>
      <c r="B118" s="85" t="s">
        <v>435</v>
      </c>
      <c r="C118" s="85">
        <v>4</v>
      </c>
      <c r="D118" s="113">
        <v>0.0009909468314949934</v>
      </c>
      <c r="E118" s="113">
        <v>3.2723638392585395</v>
      </c>
      <c r="F118" s="85" t="s">
        <v>2868</v>
      </c>
      <c r="G118" s="85" t="b">
        <v>0</v>
      </c>
      <c r="H118" s="85" t="b">
        <v>0</v>
      </c>
      <c r="I118" s="85" t="b">
        <v>0</v>
      </c>
      <c r="J118" s="85" t="b">
        <v>0</v>
      </c>
      <c r="K118" s="85" t="b">
        <v>0</v>
      </c>
      <c r="L118" s="85" t="b">
        <v>0</v>
      </c>
    </row>
    <row r="119" spans="1:12" ht="15">
      <c r="A119" s="85" t="s">
        <v>435</v>
      </c>
      <c r="B119" s="85" t="s">
        <v>271</v>
      </c>
      <c r="C119" s="85">
        <v>4</v>
      </c>
      <c r="D119" s="113">
        <v>0.0009909468314949934</v>
      </c>
      <c r="E119" s="113">
        <v>3.2723638392585395</v>
      </c>
      <c r="F119" s="85" t="s">
        <v>2868</v>
      </c>
      <c r="G119" s="85" t="b">
        <v>0</v>
      </c>
      <c r="H119" s="85" t="b">
        <v>0</v>
      </c>
      <c r="I119" s="85" t="b">
        <v>0</v>
      </c>
      <c r="J119" s="85" t="b">
        <v>0</v>
      </c>
      <c r="K119" s="85" t="b">
        <v>0</v>
      </c>
      <c r="L119" s="85" t="b">
        <v>0</v>
      </c>
    </row>
    <row r="120" spans="1:12" ht="15">
      <c r="A120" s="85" t="s">
        <v>883</v>
      </c>
      <c r="B120" s="85" t="s">
        <v>2737</v>
      </c>
      <c r="C120" s="85">
        <v>4</v>
      </c>
      <c r="D120" s="113">
        <v>0.0009909468314949934</v>
      </c>
      <c r="E120" s="113">
        <v>1.4619632831565406</v>
      </c>
      <c r="F120" s="85" t="s">
        <v>2868</v>
      </c>
      <c r="G120" s="85" t="b">
        <v>0</v>
      </c>
      <c r="H120" s="85" t="b">
        <v>0</v>
      </c>
      <c r="I120" s="85" t="b">
        <v>0</v>
      </c>
      <c r="J120" s="85" t="b">
        <v>1</v>
      </c>
      <c r="K120" s="85" t="b">
        <v>0</v>
      </c>
      <c r="L120" s="85" t="b">
        <v>0</v>
      </c>
    </row>
    <row r="121" spans="1:12" ht="15">
      <c r="A121" s="85" t="s">
        <v>2753</v>
      </c>
      <c r="B121" s="85" t="s">
        <v>2779</v>
      </c>
      <c r="C121" s="85">
        <v>4</v>
      </c>
      <c r="D121" s="113">
        <v>0.0009909468314949934</v>
      </c>
      <c r="E121" s="113">
        <v>2.795242584538877</v>
      </c>
      <c r="F121" s="85" t="s">
        <v>2868</v>
      </c>
      <c r="G121" s="85" t="b">
        <v>0</v>
      </c>
      <c r="H121" s="85" t="b">
        <v>0</v>
      </c>
      <c r="I121" s="85" t="b">
        <v>0</v>
      </c>
      <c r="J121" s="85" t="b">
        <v>0</v>
      </c>
      <c r="K121" s="85" t="b">
        <v>0</v>
      </c>
      <c r="L121" s="85" t="b">
        <v>0</v>
      </c>
    </row>
    <row r="122" spans="1:12" ht="15">
      <c r="A122" s="85" t="s">
        <v>2779</v>
      </c>
      <c r="B122" s="85" t="s">
        <v>2773</v>
      </c>
      <c r="C122" s="85">
        <v>4</v>
      </c>
      <c r="D122" s="113">
        <v>0.0009909468314949934</v>
      </c>
      <c r="E122" s="113">
        <v>3.1754538262504832</v>
      </c>
      <c r="F122" s="85" t="s">
        <v>2868</v>
      </c>
      <c r="G122" s="85" t="b">
        <v>0</v>
      </c>
      <c r="H122" s="85" t="b">
        <v>0</v>
      </c>
      <c r="I122" s="85" t="b">
        <v>0</v>
      </c>
      <c r="J122" s="85" t="b">
        <v>0</v>
      </c>
      <c r="K122" s="85" t="b">
        <v>0</v>
      </c>
      <c r="L122" s="85" t="b">
        <v>0</v>
      </c>
    </row>
    <row r="123" spans="1:12" ht="15">
      <c r="A123" s="85" t="s">
        <v>2773</v>
      </c>
      <c r="B123" s="85" t="s">
        <v>2780</v>
      </c>
      <c r="C123" s="85">
        <v>4</v>
      </c>
      <c r="D123" s="113">
        <v>0.0009909468314949934</v>
      </c>
      <c r="E123" s="113">
        <v>3.1754538262504832</v>
      </c>
      <c r="F123" s="85" t="s">
        <v>2868</v>
      </c>
      <c r="G123" s="85" t="b">
        <v>0</v>
      </c>
      <c r="H123" s="85" t="b">
        <v>0</v>
      </c>
      <c r="I123" s="85" t="b">
        <v>0</v>
      </c>
      <c r="J123" s="85" t="b">
        <v>0</v>
      </c>
      <c r="K123" s="85" t="b">
        <v>0</v>
      </c>
      <c r="L123" s="85" t="b">
        <v>0</v>
      </c>
    </row>
    <row r="124" spans="1:12" ht="15">
      <c r="A124" s="85" t="s">
        <v>2780</v>
      </c>
      <c r="B124" s="85" t="s">
        <v>2781</v>
      </c>
      <c r="C124" s="85">
        <v>4</v>
      </c>
      <c r="D124" s="113">
        <v>0.0009909468314949934</v>
      </c>
      <c r="E124" s="113">
        <v>3.2723638392585395</v>
      </c>
      <c r="F124" s="85" t="s">
        <v>2868</v>
      </c>
      <c r="G124" s="85" t="b">
        <v>0</v>
      </c>
      <c r="H124" s="85" t="b">
        <v>0</v>
      </c>
      <c r="I124" s="85" t="b">
        <v>0</v>
      </c>
      <c r="J124" s="85" t="b">
        <v>0</v>
      </c>
      <c r="K124" s="85" t="b">
        <v>0</v>
      </c>
      <c r="L124" s="85" t="b">
        <v>0</v>
      </c>
    </row>
    <row r="125" spans="1:12" ht="15">
      <c r="A125" s="85" t="s">
        <v>2781</v>
      </c>
      <c r="B125" s="85" t="s">
        <v>334</v>
      </c>
      <c r="C125" s="85">
        <v>4</v>
      </c>
      <c r="D125" s="113">
        <v>0.0009909468314949934</v>
      </c>
      <c r="E125" s="113">
        <v>1.330355786236226</v>
      </c>
      <c r="F125" s="85" t="s">
        <v>2868</v>
      </c>
      <c r="G125" s="85" t="b">
        <v>0</v>
      </c>
      <c r="H125" s="85" t="b">
        <v>0</v>
      </c>
      <c r="I125" s="85" t="b">
        <v>0</v>
      </c>
      <c r="J125" s="85" t="b">
        <v>0</v>
      </c>
      <c r="K125" s="85" t="b">
        <v>0</v>
      </c>
      <c r="L125" s="85" t="b">
        <v>0</v>
      </c>
    </row>
    <row r="126" spans="1:12" ht="15">
      <c r="A126" s="85" t="s">
        <v>2741</v>
      </c>
      <c r="B126" s="85" t="s">
        <v>2735</v>
      </c>
      <c r="C126" s="85">
        <v>4</v>
      </c>
      <c r="D126" s="113">
        <v>0.0009909468314949934</v>
      </c>
      <c r="E126" s="113">
        <v>1.0575199912108417</v>
      </c>
      <c r="F126" s="85" t="s">
        <v>2868</v>
      </c>
      <c r="G126" s="85" t="b">
        <v>0</v>
      </c>
      <c r="H126" s="85" t="b">
        <v>0</v>
      </c>
      <c r="I126" s="85" t="b">
        <v>0</v>
      </c>
      <c r="J126" s="85" t="b">
        <v>0</v>
      </c>
      <c r="K126" s="85" t="b">
        <v>0</v>
      </c>
      <c r="L126" s="85" t="b">
        <v>0</v>
      </c>
    </row>
    <row r="127" spans="1:12" ht="15">
      <c r="A127" s="85" t="s">
        <v>356</v>
      </c>
      <c r="B127" s="85" t="s">
        <v>304</v>
      </c>
      <c r="C127" s="85">
        <v>4</v>
      </c>
      <c r="D127" s="113">
        <v>0.0009909468314949934</v>
      </c>
      <c r="E127" s="113">
        <v>0.8771466889219752</v>
      </c>
      <c r="F127" s="85" t="s">
        <v>2868</v>
      </c>
      <c r="G127" s="85" t="b">
        <v>0</v>
      </c>
      <c r="H127" s="85" t="b">
        <v>0</v>
      </c>
      <c r="I127" s="85" t="b">
        <v>0</v>
      </c>
      <c r="J127" s="85" t="b">
        <v>0</v>
      </c>
      <c r="K127" s="85" t="b">
        <v>0</v>
      </c>
      <c r="L127" s="85" t="b">
        <v>0</v>
      </c>
    </row>
    <row r="128" spans="1:12" ht="15">
      <c r="A128" s="85" t="s">
        <v>2740</v>
      </c>
      <c r="B128" s="85" t="s">
        <v>902</v>
      </c>
      <c r="C128" s="85">
        <v>4</v>
      </c>
      <c r="D128" s="113">
        <v>0.0009909468314949934</v>
      </c>
      <c r="E128" s="113">
        <v>0.4226757619938063</v>
      </c>
      <c r="F128" s="85" t="s">
        <v>2868</v>
      </c>
      <c r="G128" s="85" t="b">
        <v>0</v>
      </c>
      <c r="H128" s="85" t="b">
        <v>0</v>
      </c>
      <c r="I128" s="85" t="b">
        <v>0</v>
      </c>
      <c r="J128" s="85" t="b">
        <v>0</v>
      </c>
      <c r="K128" s="85" t="b">
        <v>0</v>
      </c>
      <c r="L128" s="85" t="b">
        <v>0</v>
      </c>
    </row>
    <row r="129" spans="1:12" ht="15">
      <c r="A129" s="85" t="s">
        <v>869</v>
      </c>
      <c r="B129" s="85" t="s">
        <v>2760</v>
      </c>
      <c r="C129" s="85">
        <v>4</v>
      </c>
      <c r="D129" s="113">
        <v>0.0009909468314949934</v>
      </c>
      <c r="E129" s="113">
        <v>1.0483490278856755</v>
      </c>
      <c r="F129" s="85" t="s">
        <v>2868</v>
      </c>
      <c r="G129" s="85" t="b">
        <v>0</v>
      </c>
      <c r="H129" s="85" t="b">
        <v>0</v>
      </c>
      <c r="I129" s="85" t="b">
        <v>0</v>
      </c>
      <c r="J129" s="85" t="b">
        <v>0</v>
      </c>
      <c r="K129" s="85" t="b">
        <v>0</v>
      </c>
      <c r="L129" s="85" t="b">
        <v>0</v>
      </c>
    </row>
    <row r="130" spans="1:12" ht="15">
      <c r="A130" s="85" t="s">
        <v>2758</v>
      </c>
      <c r="B130" s="85" t="s">
        <v>2724</v>
      </c>
      <c r="C130" s="85">
        <v>4</v>
      </c>
      <c r="D130" s="113">
        <v>0.0009909468314949934</v>
      </c>
      <c r="E130" s="113">
        <v>1.1719932941409765</v>
      </c>
      <c r="F130" s="85" t="s">
        <v>2868</v>
      </c>
      <c r="G130" s="85" t="b">
        <v>0</v>
      </c>
      <c r="H130" s="85" t="b">
        <v>0</v>
      </c>
      <c r="I130" s="85" t="b">
        <v>0</v>
      </c>
      <c r="J130" s="85" t="b">
        <v>0</v>
      </c>
      <c r="K130" s="85" t="b">
        <v>0</v>
      </c>
      <c r="L130" s="85" t="b">
        <v>0</v>
      </c>
    </row>
    <row r="131" spans="1:12" ht="15">
      <c r="A131" s="85" t="s">
        <v>2724</v>
      </c>
      <c r="B131" s="85" t="s">
        <v>902</v>
      </c>
      <c r="C131" s="85">
        <v>4</v>
      </c>
      <c r="D131" s="113">
        <v>0.0009909468314949934</v>
      </c>
      <c r="E131" s="113">
        <v>-0.409058316462469</v>
      </c>
      <c r="F131" s="85" t="s">
        <v>2868</v>
      </c>
      <c r="G131" s="85" t="b">
        <v>0</v>
      </c>
      <c r="H131" s="85" t="b">
        <v>0</v>
      </c>
      <c r="I131" s="85" t="b">
        <v>0</v>
      </c>
      <c r="J131" s="85" t="b">
        <v>0</v>
      </c>
      <c r="K131" s="85" t="b">
        <v>0</v>
      </c>
      <c r="L131" s="85" t="b">
        <v>0</v>
      </c>
    </row>
    <row r="132" spans="1:12" ht="15">
      <c r="A132" s="85" t="s">
        <v>869</v>
      </c>
      <c r="B132" s="85" t="s">
        <v>888</v>
      </c>
      <c r="C132" s="85">
        <v>4</v>
      </c>
      <c r="D132" s="113">
        <v>0.0009909468314949934</v>
      </c>
      <c r="E132" s="113">
        <v>-0.141982670284616</v>
      </c>
      <c r="F132" s="85" t="s">
        <v>2868</v>
      </c>
      <c r="G132" s="85" t="b">
        <v>0</v>
      </c>
      <c r="H132" s="85" t="b">
        <v>0</v>
      </c>
      <c r="I132" s="85" t="b">
        <v>0</v>
      </c>
      <c r="J132" s="85" t="b">
        <v>0</v>
      </c>
      <c r="K132" s="85" t="b">
        <v>0</v>
      </c>
      <c r="L132" s="85" t="b">
        <v>0</v>
      </c>
    </row>
    <row r="133" spans="1:12" ht="15">
      <c r="A133" s="85" t="s">
        <v>888</v>
      </c>
      <c r="B133" s="85" t="s">
        <v>951</v>
      </c>
      <c r="C133" s="85">
        <v>4</v>
      </c>
      <c r="D133" s="113">
        <v>0.0009909468314949934</v>
      </c>
      <c r="E133" s="113">
        <v>1.082032141088248</v>
      </c>
      <c r="F133" s="85" t="s">
        <v>2868</v>
      </c>
      <c r="G133" s="85" t="b">
        <v>0</v>
      </c>
      <c r="H133" s="85" t="b">
        <v>0</v>
      </c>
      <c r="I133" s="85" t="b">
        <v>0</v>
      </c>
      <c r="J133" s="85" t="b">
        <v>0</v>
      </c>
      <c r="K133" s="85" t="b">
        <v>0</v>
      </c>
      <c r="L133" s="85" t="b">
        <v>0</v>
      </c>
    </row>
    <row r="134" spans="1:12" ht="15">
      <c r="A134" s="85" t="s">
        <v>951</v>
      </c>
      <c r="B134" s="85" t="s">
        <v>2784</v>
      </c>
      <c r="C134" s="85">
        <v>4</v>
      </c>
      <c r="D134" s="113">
        <v>0.0009909468314949934</v>
      </c>
      <c r="E134" s="113">
        <v>2.5522045358525824</v>
      </c>
      <c r="F134" s="85" t="s">
        <v>2868</v>
      </c>
      <c r="G134" s="85" t="b">
        <v>0</v>
      </c>
      <c r="H134" s="85" t="b">
        <v>0</v>
      </c>
      <c r="I134" s="85" t="b">
        <v>0</v>
      </c>
      <c r="J134" s="85" t="b">
        <v>0</v>
      </c>
      <c r="K134" s="85" t="b">
        <v>0</v>
      </c>
      <c r="L134" s="85" t="b">
        <v>0</v>
      </c>
    </row>
    <row r="135" spans="1:12" ht="15">
      <c r="A135" s="85" t="s">
        <v>2784</v>
      </c>
      <c r="B135" s="85" t="s">
        <v>2768</v>
      </c>
      <c r="C135" s="85">
        <v>4</v>
      </c>
      <c r="D135" s="113">
        <v>0.0009909468314949934</v>
      </c>
      <c r="E135" s="113">
        <v>3.096272580202858</v>
      </c>
      <c r="F135" s="85" t="s">
        <v>2868</v>
      </c>
      <c r="G135" s="85" t="b">
        <v>0</v>
      </c>
      <c r="H135" s="85" t="b">
        <v>0</v>
      </c>
      <c r="I135" s="85" t="b">
        <v>0</v>
      </c>
      <c r="J135" s="85" t="b">
        <v>0</v>
      </c>
      <c r="K135" s="85" t="b">
        <v>0</v>
      </c>
      <c r="L135" s="85" t="b">
        <v>0</v>
      </c>
    </row>
    <row r="136" spans="1:12" ht="15">
      <c r="A136" s="85" t="s">
        <v>2768</v>
      </c>
      <c r="B136" s="85" t="s">
        <v>2785</v>
      </c>
      <c r="C136" s="85">
        <v>4</v>
      </c>
      <c r="D136" s="113">
        <v>0.0009909468314949934</v>
      </c>
      <c r="E136" s="113">
        <v>3.096272580202858</v>
      </c>
      <c r="F136" s="85" t="s">
        <v>2868</v>
      </c>
      <c r="G136" s="85" t="b">
        <v>0</v>
      </c>
      <c r="H136" s="85" t="b">
        <v>0</v>
      </c>
      <c r="I136" s="85" t="b">
        <v>0</v>
      </c>
      <c r="J136" s="85" t="b">
        <v>0</v>
      </c>
      <c r="K136" s="85" t="b">
        <v>0</v>
      </c>
      <c r="L136" s="85" t="b">
        <v>0</v>
      </c>
    </row>
    <row r="137" spans="1:12" ht="15">
      <c r="A137" s="85" t="s">
        <v>2785</v>
      </c>
      <c r="B137" s="85" t="s">
        <v>2786</v>
      </c>
      <c r="C137" s="85">
        <v>4</v>
      </c>
      <c r="D137" s="113">
        <v>0.0009909468314949934</v>
      </c>
      <c r="E137" s="113">
        <v>3.2723638392585395</v>
      </c>
      <c r="F137" s="85" t="s">
        <v>2868</v>
      </c>
      <c r="G137" s="85" t="b">
        <v>0</v>
      </c>
      <c r="H137" s="85" t="b">
        <v>0</v>
      </c>
      <c r="I137" s="85" t="b">
        <v>0</v>
      </c>
      <c r="J137" s="85" t="b">
        <v>0</v>
      </c>
      <c r="K137" s="85" t="b">
        <v>0</v>
      </c>
      <c r="L137" s="85" t="b">
        <v>0</v>
      </c>
    </row>
    <row r="138" spans="1:12" ht="15">
      <c r="A138" s="85" t="s">
        <v>2786</v>
      </c>
      <c r="B138" s="85" t="s">
        <v>2742</v>
      </c>
      <c r="C138" s="85">
        <v>4</v>
      </c>
      <c r="D138" s="113">
        <v>0.0009909468314949934</v>
      </c>
      <c r="E138" s="113">
        <v>2.3692738522665957</v>
      </c>
      <c r="F138" s="85" t="s">
        <v>2868</v>
      </c>
      <c r="G138" s="85" t="b">
        <v>0</v>
      </c>
      <c r="H138" s="85" t="b">
        <v>0</v>
      </c>
      <c r="I138" s="85" t="b">
        <v>0</v>
      </c>
      <c r="J138" s="85" t="b">
        <v>0</v>
      </c>
      <c r="K138" s="85" t="b">
        <v>0</v>
      </c>
      <c r="L138" s="85" t="b">
        <v>0</v>
      </c>
    </row>
    <row r="139" spans="1:12" ht="15">
      <c r="A139" s="85" t="s">
        <v>2742</v>
      </c>
      <c r="B139" s="85" t="s">
        <v>2767</v>
      </c>
      <c r="C139" s="85">
        <v>4</v>
      </c>
      <c r="D139" s="113">
        <v>0.0009909468314949934</v>
      </c>
      <c r="E139" s="113">
        <v>2.193182593210915</v>
      </c>
      <c r="F139" s="85" t="s">
        <v>2868</v>
      </c>
      <c r="G139" s="85" t="b">
        <v>0</v>
      </c>
      <c r="H139" s="85" t="b">
        <v>0</v>
      </c>
      <c r="I139" s="85" t="b">
        <v>0</v>
      </c>
      <c r="J139" s="85" t="b">
        <v>0</v>
      </c>
      <c r="K139" s="85" t="b">
        <v>0</v>
      </c>
      <c r="L139" s="85" t="b">
        <v>0</v>
      </c>
    </row>
    <row r="140" spans="1:12" ht="15">
      <c r="A140" s="85" t="s">
        <v>2767</v>
      </c>
      <c r="B140" s="85" t="s">
        <v>2721</v>
      </c>
      <c r="C140" s="85">
        <v>4</v>
      </c>
      <c r="D140" s="113">
        <v>0.0009909468314949934</v>
      </c>
      <c r="E140" s="113">
        <v>1.1811366735808464</v>
      </c>
      <c r="F140" s="85" t="s">
        <v>2868</v>
      </c>
      <c r="G140" s="85" t="b">
        <v>0</v>
      </c>
      <c r="H140" s="85" t="b">
        <v>0</v>
      </c>
      <c r="I140" s="85" t="b">
        <v>0</v>
      </c>
      <c r="J140" s="85" t="b">
        <v>0</v>
      </c>
      <c r="K140" s="85" t="b">
        <v>0</v>
      </c>
      <c r="L140" s="85" t="b">
        <v>0</v>
      </c>
    </row>
    <row r="141" spans="1:12" ht="15">
      <c r="A141" s="85" t="s">
        <v>2729</v>
      </c>
      <c r="B141" s="85" t="s">
        <v>2069</v>
      </c>
      <c r="C141" s="85">
        <v>4</v>
      </c>
      <c r="D141" s="113">
        <v>0.0009909468314949934</v>
      </c>
      <c r="E141" s="113">
        <v>1.3973025758668394</v>
      </c>
      <c r="F141" s="85" t="s">
        <v>2868</v>
      </c>
      <c r="G141" s="85" t="b">
        <v>0</v>
      </c>
      <c r="H141" s="85" t="b">
        <v>0</v>
      </c>
      <c r="I141" s="85" t="b">
        <v>0</v>
      </c>
      <c r="J141" s="85" t="b">
        <v>0</v>
      </c>
      <c r="K141" s="85" t="b">
        <v>0</v>
      </c>
      <c r="L141" s="85" t="b">
        <v>0</v>
      </c>
    </row>
    <row r="142" spans="1:12" ht="15">
      <c r="A142" s="85" t="s">
        <v>320</v>
      </c>
      <c r="B142" s="85" t="s">
        <v>273</v>
      </c>
      <c r="C142" s="85">
        <v>4</v>
      </c>
      <c r="D142" s="113">
        <v>0.0009909468314949934</v>
      </c>
      <c r="E142" s="113">
        <v>0.9599484480186647</v>
      </c>
      <c r="F142" s="85" t="s">
        <v>2868</v>
      </c>
      <c r="G142" s="85" t="b">
        <v>0</v>
      </c>
      <c r="H142" s="85" t="b">
        <v>0</v>
      </c>
      <c r="I142" s="85" t="b">
        <v>0</v>
      </c>
      <c r="J142" s="85" t="b">
        <v>0</v>
      </c>
      <c r="K142" s="85" t="b">
        <v>0</v>
      </c>
      <c r="L142" s="85" t="b">
        <v>0</v>
      </c>
    </row>
    <row r="143" spans="1:12" ht="15">
      <c r="A143" s="85" t="s">
        <v>334</v>
      </c>
      <c r="B143" s="85" t="s">
        <v>303</v>
      </c>
      <c r="C143" s="85">
        <v>4</v>
      </c>
      <c r="D143" s="113">
        <v>0.0009909468314949934</v>
      </c>
      <c r="E143" s="113">
        <v>1.2346883906192656</v>
      </c>
      <c r="F143" s="85" t="s">
        <v>2868</v>
      </c>
      <c r="G143" s="85" t="b">
        <v>0</v>
      </c>
      <c r="H143" s="85" t="b">
        <v>0</v>
      </c>
      <c r="I143" s="85" t="b">
        <v>0</v>
      </c>
      <c r="J143" s="85" t="b">
        <v>0</v>
      </c>
      <c r="K143" s="85" t="b">
        <v>0</v>
      </c>
      <c r="L143" s="85" t="b">
        <v>0</v>
      </c>
    </row>
    <row r="144" spans="1:12" ht="15">
      <c r="A144" s="85" t="s">
        <v>883</v>
      </c>
      <c r="B144" s="85" t="s">
        <v>356</v>
      </c>
      <c r="C144" s="85">
        <v>4</v>
      </c>
      <c r="D144" s="113">
        <v>0.0009909468314949934</v>
      </c>
      <c r="E144" s="113">
        <v>1.7361211324202206</v>
      </c>
      <c r="F144" s="85" t="s">
        <v>2868</v>
      </c>
      <c r="G144" s="85" t="b">
        <v>0</v>
      </c>
      <c r="H144" s="85" t="b">
        <v>0</v>
      </c>
      <c r="I144" s="85" t="b">
        <v>0</v>
      </c>
      <c r="J144" s="85" t="b">
        <v>0</v>
      </c>
      <c r="K144" s="85" t="b">
        <v>0</v>
      </c>
      <c r="L144" s="85" t="b">
        <v>0</v>
      </c>
    </row>
    <row r="145" spans="1:12" ht="15">
      <c r="A145" s="85" t="s">
        <v>273</v>
      </c>
      <c r="B145" s="85" t="s">
        <v>377</v>
      </c>
      <c r="C145" s="85">
        <v>4</v>
      </c>
      <c r="D145" s="113">
        <v>0.0009909468314949934</v>
      </c>
      <c r="E145" s="113">
        <v>1.150557866142998</v>
      </c>
      <c r="F145" s="85" t="s">
        <v>2868</v>
      </c>
      <c r="G145" s="85" t="b">
        <v>0</v>
      </c>
      <c r="H145" s="85" t="b">
        <v>0</v>
      </c>
      <c r="I145" s="85" t="b">
        <v>0</v>
      </c>
      <c r="J145" s="85" t="b">
        <v>0</v>
      </c>
      <c r="K145" s="85" t="b">
        <v>0</v>
      </c>
      <c r="L145" s="85" t="b">
        <v>0</v>
      </c>
    </row>
    <row r="146" spans="1:12" ht="15">
      <c r="A146" s="85" t="s">
        <v>377</v>
      </c>
      <c r="B146" s="85" t="s">
        <v>376</v>
      </c>
      <c r="C146" s="85">
        <v>4</v>
      </c>
      <c r="D146" s="113">
        <v>0.0009909468314949934</v>
      </c>
      <c r="E146" s="113">
        <v>3.096272580202858</v>
      </c>
      <c r="F146" s="85" t="s">
        <v>2868</v>
      </c>
      <c r="G146" s="85" t="b">
        <v>0</v>
      </c>
      <c r="H146" s="85" t="b">
        <v>0</v>
      </c>
      <c r="I146" s="85" t="b">
        <v>0</v>
      </c>
      <c r="J146" s="85" t="b">
        <v>0</v>
      </c>
      <c r="K146" s="85" t="b">
        <v>0</v>
      </c>
      <c r="L146" s="85" t="b">
        <v>0</v>
      </c>
    </row>
    <row r="147" spans="1:12" ht="15">
      <c r="A147" s="85" t="s">
        <v>376</v>
      </c>
      <c r="B147" s="85" t="s">
        <v>288</v>
      </c>
      <c r="C147" s="85">
        <v>4</v>
      </c>
      <c r="D147" s="113">
        <v>0.0009909468314949934</v>
      </c>
      <c r="E147" s="113">
        <v>2.512695994568909</v>
      </c>
      <c r="F147" s="85" t="s">
        <v>2868</v>
      </c>
      <c r="G147" s="85" t="b">
        <v>0</v>
      </c>
      <c r="H147" s="85" t="b">
        <v>0</v>
      </c>
      <c r="I147" s="85" t="b">
        <v>0</v>
      </c>
      <c r="J147" s="85" t="b">
        <v>0</v>
      </c>
      <c r="K147" s="85" t="b">
        <v>0</v>
      </c>
      <c r="L147" s="85" t="b">
        <v>0</v>
      </c>
    </row>
    <row r="148" spans="1:12" ht="15">
      <c r="A148" s="85" t="s">
        <v>288</v>
      </c>
      <c r="B148" s="85" t="s">
        <v>368</v>
      </c>
      <c r="C148" s="85">
        <v>4</v>
      </c>
      <c r="D148" s="113">
        <v>0.0009909468314949934</v>
      </c>
      <c r="E148" s="113">
        <v>2.309166487166288</v>
      </c>
      <c r="F148" s="85" t="s">
        <v>2868</v>
      </c>
      <c r="G148" s="85" t="b">
        <v>0</v>
      </c>
      <c r="H148" s="85" t="b">
        <v>0</v>
      </c>
      <c r="I148" s="85" t="b">
        <v>0</v>
      </c>
      <c r="J148" s="85" t="b">
        <v>0</v>
      </c>
      <c r="K148" s="85" t="b">
        <v>0</v>
      </c>
      <c r="L148" s="85" t="b">
        <v>0</v>
      </c>
    </row>
    <row r="149" spans="1:12" ht="15">
      <c r="A149" s="85" t="s">
        <v>368</v>
      </c>
      <c r="B149" s="85" t="s">
        <v>347</v>
      </c>
      <c r="C149" s="85">
        <v>4</v>
      </c>
      <c r="D149" s="113">
        <v>0.0009909468314949934</v>
      </c>
      <c r="E149" s="113">
        <v>2.728295794908264</v>
      </c>
      <c r="F149" s="85" t="s">
        <v>2868</v>
      </c>
      <c r="G149" s="85" t="b">
        <v>0</v>
      </c>
      <c r="H149" s="85" t="b">
        <v>0</v>
      </c>
      <c r="I149" s="85" t="b">
        <v>0</v>
      </c>
      <c r="J149" s="85" t="b">
        <v>0</v>
      </c>
      <c r="K149" s="85" t="b">
        <v>0</v>
      </c>
      <c r="L149" s="85" t="b">
        <v>0</v>
      </c>
    </row>
    <row r="150" spans="1:12" ht="15">
      <c r="A150" s="85" t="s">
        <v>347</v>
      </c>
      <c r="B150" s="85" t="s">
        <v>404</v>
      </c>
      <c r="C150" s="85">
        <v>4</v>
      </c>
      <c r="D150" s="113">
        <v>0.0009909468314949934</v>
      </c>
      <c r="E150" s="113">
        <v>2.971333843594558</v>
      </c>
      <c r="F150" s="85" t="s">
        <v>2868</v>
      </c>
      <c r="G150" s="85" t="b">
        <v>0</v>
      </c>
      <c r="H150" s="85" t="b">
        <v>0</v>
      </c>
      <c r="I150" s="85" t="b">
        <v>0</v>
      </c>
      <c r="J150" s="85" t="b">
        <v>0</v>
      </c>
      <c r="K150" s="85" t="b">
        <v>0</v>
      </c>
      <c r="L150" s="85" t="b">
        <v>0</v>
      </c>
    </row>
    <row r="151" spans="1:12" ht="15">
      <c r="A151" s="85" t="s">
        <v>404</v>
      </c>
      <c r="B151" s="85" t="s">
        <v>282</v>
      </c>
      <c r="C151" s="85">
        <v>4</v>
      </c>
      <c r="D151" s="113">
        <v>0.0009909468314949934</v>
      </c>
      <c r="E151" s="113">
        <v>2.6983325715308206</v>
      </c>
      <c r="F151" s="85" t="s">
        <v>2868</v>
      </c>
      <c r="G151" s="85" t="b">
        <v>0</v>
      </c>
      <c r="H151" s="85" t="b">
        <v>0</v>
      </c>
      <c r="I151" s="85" t="b">
        <v>0</v>
      </c>
      <c r="J151" s="85" t="b">
        <v>0</v>
      </c>
      <c r="K151" s="85" t="b">
        <v>0</v>
      </c>
      <c r="L151" s="85" t="b">
        <v>0</v>
      </c>
    </row>
    <row r="152" spans="1:12" ht="15">
      <c r="A152" s="85" t="s">
        <v>282</v>
      </c>
      <c r="B152" s="85" t="s">
        <v>2737</v>
      </c>
      <c r="C152" s="85">
        <v>4</v>
      </c>
      <c r="D152" s="113">
        <v>0.0009909468314949934</v>
      </c>
      <c r="E152" s="113">
        <v>1.6582579283005088</v>
      </c>
      <c r="F152" s="85" t="s">
        <v>2868</v>
      </c>
      <c r="G152" s="85" t="b">
        <v>0</v>
      </c>
      <c r="H152" s="85" t="b">
        <v>0</v>
      </c>
      <c r="I152" s="85" t="b">
        <v>0</v>
      </c>
      <c r="J152" s="85" t="b">
        <v>1</v>
      </c>
      <c r="K152" s="85" t="b">
        <v>0</v>
      </c>
      <c r="L152" s="85" t="b">
        <v>0</v>
      </c>
    </row>
    <row r="153" spans="1:12" ht="15">
      <c r="A153" s="85" t="s">
        <v>334</v>
      </c>
      <c r="B153" s="85" t="s">
        <v>2761</v>
      </c>
      <c r="C153" s="85">
        <v>4</v>
      </c>
      <c r="D153" s="113">
        <v>0.0009909468314949934</v>
      </c>
      <c r="E153" s="113">
        <v>1.0885603549410277</v>
      </c>
      <c r="F153" s="85" t="s">
        <v>2868</v>
      </c>
      <c r="G153" s="85" t="b">
        <v>0</v>
      </c>
      <c r="H153" s="85" t="b">
        <v>0</v>
      </c>
      <c r="I153" s="85" t="b">
        <v>0</v>
      </c>
      <c r="J153" s="85" t="b">
        <v>0</v>
      </c>
      <c r="K153" s="85" t="b">
        <v>0</v>
      </c>
      <c r="L153" s="85" t="b">
        <v>0</v>
      </c>
    </row>
    <row r="154" spans="1:12" ht="15">
      <c r="A154" s="85" t="s">
        <v>334</v>
      </c>
      <c r="B154" s="85" t="s">
        <v>2791</v>
      </c>
      <c r="C154" s="85">
        <v>4</v>
      </c>
      <c r="D154" s="113">
        <v>0.0009909468314949934</v>
      </c>
      <c r="E154" s="113">
        <v>1.3315984036273218</v>
      </c>
      <c r="F154" s="85" t="s">
        <v>2868</v>
      </c>
      <c r="G154" s="85" t="b">
        <v>0</v>
      </c>
      <c r="H154" s="85" t="b">
        <v>0</v>
      </c>
      <c r="I154" s="85" t="b">
        <v>0</v>
      </c>
      <c r="J154" s="85" t="b">
        <v>0</v>
      </c>
      <c r="K154" s="85" t="b">
        <v>0</v>
      </c>
      <c r="L154" s="85" t="b">
        <v>0</v>
      </c>
    </row>
    <row r="155" spans="1:12" ht="15">
      <c r="A155" s="85" t="s">
        <v>2791</v>
      </c>
      <c r="B155" s="85" t="s">
        <v>2792</v>
      </c>
      <c r="C155" s="85">
        <v>4</v>
      </c>
      <c r="D155" s="113">
        <v>0.0009909468314949934</v>
      </c>
      <c r="E155" s="113">
        <v>3.2723638392585395</v>
      </c>
      <c r="F155" s="85" t="s">
        <v>2868</v>
      </c>
      <c r="G155" s="85" t="b">
        <v>0</v>
      </c>
      <c r="H155" s="85" t="b">
        <v>0</v>
      </c>
      <c r="I155" s="85" t="b">
        <v>0</v>
      </c>
      <c r="J155" s="85" t="b">
        <v>0</v>
      </c>
      <c r="K155" s="85" t="b">
        <v>0</v>
      </c>
      <c r="L155" s="85" t="b">
        <v>0</v>
      </c>
    </row>
    <row r="156" spans="1:12" ht="15">
      <c r="A156" s="85" t="s">
        <v>2792</v>
      </c>
      <c r="B156" s="85" t="s">
        <v>2737</v>
      </c>
      <c r="C156" s="85">
        <v>4</v>
      </c>
      <c r="D156" s="113">
        <v>0.0009909468314949934</v>
      </c>
      <c r="E156" s="113">
        <v>2.2023259726507844</v>
      </c>
      <c r="F156" s="85" t="s">
        <v>2868</v>
      </c>
      <c r="G156" s="85" t="b">
        <v>0</v>
      </c>
      <c r="H156" s="85" t="b">
        <v>0</v>
      </c>
      <c r="I156" s="85" t="b">
        <v>0</v>
      </c>
      <c r="J156" s="85" t="b">
        <v>1</v>
      </c>
      <c r="K156" s="85" t="b">
        <v>0</v>
      </c>
      <c r="L156" s="85" t="b">
        <v>0</v>
      </c>
    </row>
    <row r="157" spans="1:12" ht="15">
      <c r="A157" s="85" t="s">
        <v>2737</v>
      </c>
      <c r="B157" s="85" t="s">
        <v>2752</v>
      </c>
      <c r="C157" s="85">
        <v>4</v>
      </c>
      <c r="D157" s="113">
        <v>0.0009909468314949934</v>
      </c>
      <c r="E157" s="113">
        <v>1.4743177601579567</v>
      </c>
      <c r="F157" s="85" t="s">
        <v>2868</v>
      </c>
      <c r="G157" s="85" t="b">
        <v>1</v>
      </c>
      <c r="H157" s="85" t="b">
        <v>0</v>
      </c>
      <c r="I157" s="85" t="b">
        <v>0</v>
      </c>
      <c r="J157" s="85" t="b">
        <v>0</v>
      </c>
      <c r="K157" s="85" t="b">
        <v>0</v>
      </c>
      <c r="L157" s="85" t="b">
        <v>0</v>
      </c>
    </row>
    <row r="158" spans="1:12" ht="15">
      <c r="A158" s="85" t="s">
        <v>2752</v>
      </c>
      <c r="B158" s="85" t="s">
        <v>2793</v>
      </c>
      <c r="C158" s="85">
        <v>4</v>
      </c>
      <c r="D158" s="113">
        <v>0.0009909468314949934</v>
      </c>
      <c r="E158" s="113">
        <v>2.643974909208228</v>
      </c>
      <c r="F158" s="85" t="s">
        <v>2868</v>
      </c>
      <c r="G158" s="85" t="b">
        <v>0</v>
      </c>
      <c r="H158" s="85" t="b">
        <v>0</v>
      </c>
      <c r="I158" s="85" t="b">
        <v>0</v>
      </c>
      <c r="J158" s="85" t="b">
        <v>0</v>
      </c>
      <c r="K158" s="85" t="b">
        <v>0</v>
      </c>
      <c r="L158" s="85" t="b">
        <v>0</v>
      </c>
    </row>
    <row r="159" spans="1:12" ht="15">
      <c r="A159" s="85" t="s">
        <v>2793</v>
      </c>
      <c r="B159" s="85" t="s">
        <v>2743</v>
      </c>
      <c r="C159" s="85">
        <v>4</v>
      </c>
      <c r="D159" s="113">
        <v>0.0009909468314949934</v>
      </c>
      <c r="E159" s="113">
        <v>2.3830621367522293</v>
      </c>
      <c r="F159" s="85" t="s">
        <v>2868</v>
      </c>
      <c r="G159" s="85" t="b">
        <v>0</v>
      </c>
      <c r="H159" s="85" t="b">
        <v>0</v>
      </c>
      <c r="I159" s="85" t="b">
        <v>0</v>
      </c>
      <c r="J159" s="85" t="b">
        <v>0</v>
      </c>
      <c r="K159" s="85" t="b">
        <v>0</v>
      </c>
      <c r="L159" s="85" t="b">
        <v>0</v>
      </c>
    </row>
    <row r="160" spans="1:12" ht="15">
      <c r="A160" s="85" t="s">
        <v>2743</v>
      </c>
      <c r="B160" s="85" t="s">
        <v>2327</v>
      </c>
      <c r="C160" s="85">
        <v>4</v>
      </c>
      <c r="D160" s="113">
        <v>0.0009909468314949934</v>
      </c>
      <c r="E160" s="113">
        <v>2.154264527180545</v>
      </c>
      <c r="F160" s="85" t="s">
        <v>2868</v>
      </c>
      <c r="G160" s="85" t="b">
        <v>0</v>
      </c>
      <c r="H160" s="85" t="b">
        <v>0</v>
      </c>
      <c r="I160" s="85" t="b">
        <v>0</v>
      </c>
      <c r="J160" s="85" t="b">
        <v>0</v>
      </c>
      <c r="K160" s="85" t="b">
        <v>0</v>
      </c>
      <c r="L160" s="85" t="b">
        <v>0</v>
      </c>
    </row>
    <row r="161" spans="1:12" ht="15">
      <c r="A161" s="85" t="s">
        <v>2327</v>
      </c>
      <c r="B161" s="85" t="s">
        <v>879</v>
      </c>
      <c r="C161" s="85">
        <v>4</v>
      </c>
      <c r="D161" s="113">
        <v>0.0009909468314949934</v>
      </c>
      <c r="E161" s="113">
        <v>3.029325790572245</v>
      </c>
      <c r="F161" s="85" t="s">
        <v>2868</v>
      </c>
      <c r="G161" s="85" t="b">
        <v>0</v>
      </c>
      <c r="H161" s="85" t="b">
        <v>0</v>
      </c>
      <c r="I161" s="85" t="b">
        <v>0</v>
      </c>
      <c r="J161" s="85" t="b">
        <v>0</v>
      </c>
      <c r="K161" s="85" t="b">
        <v>0</v>
      </c>
      <c r="L161" s="85" t="b">
        <v>0</v>
      </c>
    </row>
    <row r="162" spans="1:12" ht="15">
      <c r="A162" s="85" t="s">
        <v>2794</v>
      </c>
      <c r="B162" s="85" t="s">
        <v>2769</v>
      </c>
      <c r="C162" s="85">
        <v>4</v>
      </c>
      <c r="D162" s="113">
        <v>0.0009909468314949934</v>
      </c>
      <c r="E162" s="113">
        <v>3.096272580202858</v>
      </c>
      <c r="F162" s="85" t="s">
        <v>2868</v>
      </c>
      <c r="G162" s="85" t="b">
        <v>0</v>
      </c>
      <c r="H162" s="85" t="b">
        <v>0</v>
      </c>
      <c r="I162" s="85" t="b">
        <v>0</v>
      </c>
      <c r="J162" s="85" t="b">
        <v>0</v>
      </c>
      <c r="K162" s="85" t="b">
        <v>0</v>
      </c>
      <c r="L162" s="85" t="b">
        <v>0</v>
      </c>
    </row>
    <row r="163" spans="1:12" ht="15">
      <c r="A163" s="85" t="s">
        <v>2770</v>
      </c>
      <c r="B163" s="85" t="s">
        <v>2795</v>
      </c>
      <c r="C163" s="85">
        <v>4</v>
      </c>
      <c r="D163" s="113">
        <v>0.0009909468314949934</v>
      </c>
      <c r="E163" s="113">
        <v>3.096272580202858</v>
      </c>
      <c r="F163" s="85" t="s">
        <v>2868</v>
      </c>
      <c r="G163" s="85" t="b">
        <v>1</v>
      </c>
      <c r="H163" s="85" t="b">
        <v>0</v>
      </c>
      <c r="I163" s="85" t="b">
        <v>0</v>
      </c>
      <c r="J163" s="85" t="b">
        <v>0</v>
      </c>
      <c r="K163" s="85" t="b">
        <v>0</v>
      </c>
      <c r="L163" s="85" t="b">
        <v>0</v>
      </c>
    </row>
    <row r="164" spans="1:12" ht="15">
      <c r="A164" s="85" t="s">
        <v>2795</v>
      </c>
      <c r="B164" s="85" t="s">
        <v>2796</v>
      </c>
      <c r="C164" s="85">
        <v>4</v>
      </c>
      <c r="D164" s="113">
        <v>0.0009909468314949934</v>
      </c>
      <c r="E164" s="113">
        <v>3.2723638392585395</v>
      </c>
      <c r="F164" s="85" t="s">
        <v>2868</v>
      </c>
      <c r="G164" s="85" t="b">
        <v>0</v>
      </c>
      <c r="H164" s="85" t="b">
        <v>0</v>
      </c>
      <c r="I164" s="85" t="b">
        <v>0</v>
      </c>
      <c r="J164" s="85" t="b">
        <v>0</v>
      </c>
      <c r="K164" s="85" t="b">
        <v>0</v>
      </c>
      <c r="L164" s="85" t="b">
        <v>0</v>
      </c>
    </row>
    <row r="165" spans="1:12" ht="15">
      <c r="A165" s="85" t="s">
        <v>2796</v>
      </c>
      <c r="B165" s="85" t="s">
        <v>951</v>
      </c>
      <c r="C165" s="85">
        <v>4</v>
      </c>
      <c r="D165" s="113">
        <v>0.0009909468314949934</v>
      </c>
      <c r="E165" s="113">
        <v>2.5733938349225207</v>
      </c>
      <c r="F165" s="85" t="s">
        <v>2868</v>
      </c>
      <c r="G165" s="85" t="b">
        <v>0</v>
      </c>
      <c r="H165" s="85" t="b">
        <v>0</v>
      </c>
      <c r="I165" s="85" t="b">
        <v>0</v>
      </c>
      <c r="J165" s="85" t="b">
        <v>0</v>
      </c>
      <c r="K165" s="85" t="b">
        <v>0</v>
      </c>
      <c r="L165" s="85" t="b">
        <v>0</v>
      </c>
    </row>
    <row r="166" spans="1:12" ht="15">
      <c r="A166" s="85" t="s">
        <v>888</v>
      </c>
      <c r="B166" s="85" t="s">
        <v>288</v>
      </c>
      <c r="C166" s="85">
        <v>4</v>
      </c>
      <c r="D166" s="113">
        <v>0.0009909468314949934</v>
      </c>
      <c r="E166" s="113">
        <v>1.0213343007346363</v>
      </c>
      <c r="F166" s="85" t="s">
        <v>2868</v>
      </c>
      <c r="G166" s="85" t="b">
        <v>0</v>
      </c>
      <c r="H166" s="85" t="b">
        <v>0</v>
      </c>
      <c r="I166" s="85" t="b">
        <v>0</v>
      </c>
      <c r="J166" s="85" t="b">
        <v>0</v>
      </c>
      <c r="K166" s="85" t="b">
        <v>0</v>
      </c>
      <c r="L166" s="85" t="b">
        <v>0</v>
      </c>
    </row>
    <row r="167" spans="1:12" ht="15">
      <c r="A167" s="85" t="s">
        <v>288</v>
      </c>
      <c r="B167" s="85" t="s">
        <v>396</v>
      </c>
      <c r="C167" s="85">
        <v>4</v>
      </c>
      <c r="D167" s="113">
        <v>0.0009909468314949934</v>
      </c>
      <c r="E167" s="113">
        <v>2.309166487166288</v>
      </c>
      <c r="F167" s="85" t="s">
        <v>2868</v>
      </c>
      <c r="G167" s="85" t="b">
        <v>0</v>
      </c>
      <c r="H167" s="85" t="b">
        <v>0</v>
      </c>
      <c r="I167" s="85" t="b">
        <v>0</v>
      </c>
      <c r="J167" s="85" t="b">
        <v>0</v>
      </c>
      <c r="K167" s="85" t="b">
        <v>0</v>
      </c>
      <c r="L167" s="85" t="b">
        <v>0</v>
      </c>
    </row>
    <row r="168" spans="1:12" ht="15">
      <c r="A168" s="85" t="s">
        <v>396</v>
      </c>
      <c r="B168" s="85" t="s">
        <v>334</v>
      </c>
      <c r="C168" s="85">
        <v>4</v>
      </c>
      <c r="D168" s="113">
        <v>0.0009909468314949934</v>
      </c>
      <c r="E168" s="113">
        <v>1.0873177375499319</v>
      </c>
      <c r="F168" s="85" t="s">
        <v>2868</v>
      </c>
      <c r="G168" s="85" t="b">
        <v>0</v>
      </c>
      <c r="H168" s="85" t="b">
        <v>0</v>
      </c>
      <c r="I168" s="85" t="b">
        <v>0</v>
      </c>
      <c r="J168" s="85" t="b">
        <v>0</v>
      </c>
      <c r="K168" s="85" t="b">
        <v>0</v>
      </c>
      <c r="L168" s="85" t="b">
        <v>0</v>
      </c>
    </row>
    <row r="169" spans="1:12" ht="15">
      <c r="A169" s="85" t="s">
        <v>334</v>
      </c>
      <c r="B169" s="85" t="s">
        <v>343</v>
      </c>
      <c r="C169" s="85">
        <v>4</v>
      </c>
      <c r="D169" s="113">
        <v>0.0009909468314949934</v>
      </c>
      <c r="E169" s="113">
        <v>1.0885603549410277</v>
      </c>
      <c r="F169" s="85" t="s">
        <v>2868</v>
      </c>
      <c r="G169" s="85" t="b">
        <v>0</v>
      </c>
      <c r="H169" s="85" t="b">
        <v>0</v>
      </c>
      <c r="I169" s="85" t="b">
        <v>0</v>
      </c>
      <c r="J169" s="85" t="b">
        <v>0</v>
      </c>
      <c r="K169" s="85" t="b">
        <v>0</v>
      </c>
      <c r="L169" s="85" t="b">
        <v>0</v>
      </c>
    </row>
    <row r="170" spans="1:12" ht="15">
      <c r="A170" s="85" t="s">
        <v>356</v>
      </c>
      <c r="B170" s="85" t="s">
        <v>328</v>
      </c>
      <c r="C170" s="85">
        <v>4</v>
      </c>
      <c r="D170" s="113">
        <v>0.0009909468314949934</v>
      </c>
      <c r="E170" s="113">
        <v>2.124301303803102</v>
      </c>
      <c r="F170" s="85" t="s">
        <v>2868</v>
      </c>
      <c r="G170" s="85" t="b">
        <v>0</v>
      </c>
      <c r="H170" s="85" t="b">
        <v>0</v>
      </c>
      <c r="I170" s="85" t="b">
        <v>0</v>
      </c>
      <c r="J170" s="85" t="b">
        <v>0</v>
      </c>
      <c r="K170" s="85" t="b">
        <v>0</v>
      </c>
      <c r="L170" s="85" t="b">
        <v>0</v>
      </c>
    </row>
    <row r="171" spans="1:12" ht="15">
      <c r="A171" s="85" t="s">
        <v>328</v>
      </c>
      <c r="B171" s="85" t="s">
        <v>361</v>
      </c>
      <c r="C171" s="85">
        <v>4</v>
      </c>
      <c r="D171" s="113">
        <v>0.0009909468314949934</v>
      </c>
      <c r="E171" s="113">
        <v>2.1420300707635334</v>
      </c>
      <c r="F171" s="85" t="s">
        <v>2868</v>
      </c>
      <c r="G171" s="85" t="b">
        <v>0</v>
      </c>
      <c r="H171" s="85" t="b">
        <v>0</v>
      </c>
      <c r="I171" s="85" t="b">
        <v>0</v>
      </c>
      <c r="J171" s="85" t="b">
        <v>0</v>
      </c>
      <c r="K171" s="85" t="b">
        <v>0</v>
      </c>
      <c r="L171" s="85" t="b">
        <v>0</v>
      </c>
    </row>
    <row r="172" spans="1:12" ht="15">
      <c r="A172" s="85" t="s">
        <v>361</v>
      </c>
      <c r="B172" s="85" t="s">
        <v>304</v>
      </c>
      <c r="C172" s="85">
        <v>4</v>
      </c>
      <c r="D172" s="113">
        <v>0.0009909468314949934</v>
      </c>
      <c r="E172" s="113">
        <v>0.9528674028600935</v>
      </c>
      <c r="F172" s="85" t="s">
        <v>2868</v>
      </c>
      <c r="G172" s="85" t="b">
        <v>0</v>
      </c>
      <c r="H172" s="85" t="b">
        <v>0</v>
      </c>
      <c r="I172" s="85" t="b">
        <v>0</v>
      </c>
      <c r="J172" s="85" t="b">
        <v>0</v>
      </c>
      <c r="K172" s="85" t="b">
        <v>0</v>
      </c>
      <c r="L172" s="85" t="b">
        <v>0</v>
      </c>
    </row>
    <row r="173" spans="1:12" ht="15">
      <c r="A173" s="85" t="s">
        <v>304</v>
      </c>
      <c r="B173" s="85" t="s">
        <v>285</v>
      </c>
      <c r="C173" s="85">
        <v>4</v>
      </c>
      <c r="D173" s="113">
        <v>0.0009909468314949934</v>
      </c>
      <c r="E173" s="113">
        <v>1.1750197487711644</v>
      </c>
      <c r="F173" s="85" t="s">
        <v>2868</v>
      </c>
      <c r="G173" s="85" t="b">
        <v>0</v>
      </c>
      <c r="H173" s="85" t="b">
        <v>0</v>
      </c>
      <c r="I173" s="85" t="b">
        <v>0</v>
      </c>
      <c r="J173" s="85" t="b">
        <v>0</v>
      </c>
      <c r="K173" s="85" t="b">
        <v>0</v>
      </c>
      <c r="L173" s="85" t="b">
        <v>0</v>
      </c>
    </row>
    <row r="174" spans="1:12" ht="15">
      <c r="A174" s="85" t="s">
        <v>285</v>
      </c>
      <c r="B174" s="85" t="s">
        <v>273</v>
      </c>
      <c r="C174" s="85">
        <v>4</v>
      </c>
      <c r="D174" s="113">
        <v>0.0009909468314949934</v>
      </c>
      <c r="E174" s="113">
        <v>0.8002476051511528</v>
      </c>
      <c r="F174" s="85" t="s">
        <v>2868</v>
      </c>
      <c r="G174" s="85" t="b">
        <v>0</v>
      </c>
      <c r="H174" s="85" t="b">
        <v>0</v>
      </c>
      <c r="I174" s="85" t="b">
        <v>0</v>
      </c>
      <c r="J174" s="85" t="b">
        <v>0</v>
      </c>
      <c r="K174" s="85" t="b">
        <v>0</v>
      </c>
      <c r="L174" s="85" t="b">
        <v>0</v>
      </c>
    </row>
    <row r="175" spans="1:12" ht="15">
      <c r="A175" s="85" t="s">
        <v>273</v>
      </c>
      <c r="B175" s="85" t="s">
        <v>341</v>
      </c>
      <c r="C175" s="85">
        <v>4</v>
      </c>
      <c r="D175" s="113">
        <v>0.0009909468314949934</v>
      </c>
      <c r="E175" s="113">
        <v>1.3266491251986792</v>
      </c>
      <c r="F175" s="85" t="s">
        <v>2868</v>
      </c>
      <c r="G175" s="85" t="b">
        <v>0</v>
      </c>
      <c r="H175" s="85" t="b">
        <v>0</v>
      </c>
      <c r="I175" s="85" t="b">
        <v>0</v>
      </c>
      <c r="J175" s="85" t="b">
        <v>0</v>
      </c>
      <c r="K175" s="85" t="b">
        <v>0</v>
      </c>
      <c r="L175" s="85" t="b">
        <v>0</v>
      </c>
    </row>
    <row r="176" spans="1:12" ht="15">
      <c r="A176" s="85" t="s">
        <v>284</v>
      </c>
      <c r="B176" s="85" t="s">
        <v>324</v>
      </c>
      <c r="C176" s="85">
        <v>3</v>
      </c>
      <c r="D176" s="113">
        <v>0.0007910244124112565</v>
      </c>
      <c r="E176" s="113">
        <v>2.8330311454282766</v>
      </c>
      <c r="F176" s="85" t="s">
        <v>2868</v>
      </c>
      <c r="G176" s="85" t="b">
        <v>0</v>
      </c>
      <c r="H176" s="85" t="b">
        <v>0</v>
      </c>
      <c r="I176" s="85" t="b">
        <v>0</v>
      </c>
      <c r="J176" s="85" t="b">
        <v>0</v>
      </c>
      <c r="K176" s="85" t="b">
        <v>0</v>
      </c>
      <c r="L176" s="85" t="b">
        <v>0</v>
      </c>
    </row>
    <row r="177" spans="1:12" ht="15">
      <c r="A177" s="85" t="s">
        <v>324</v>
      </c>
      <c r="B177" s="85" t="s">
        <v>273</v>
      </c>
      <c r="C177" s="85">
        <v>3</v>
      </c>
      <c r="D177" s="113">
        <v>0.0007910244124112565</v>
      </c>
      <c r="E177" s="113">
        <v>1.3121309661300273</v>
      </c>
      <c r="F177" s="85" t="s">
        <v>2868</v>
      </c>
      <c r="G177" s="85" t="b">
        <v>0</v>
      </c>
      <c r="H177" s="85" t="b">
        <v>0</v>
      </c>
      <c r="I177" s="85" t="b">
        <v>0</v>
      </c>
      <c r="J177" s="85" t="b">
        <v>0</v>
      </c>
      <c r="K177" s="85" t="b">
        <v>0</v>
      </c>
      <c r="L177" s="85" t="b">
        <v>0</v>
      </c>
    </row>
    <row r="178" spans="1:12" ht="15">
      <c r="A178" s="85" t="s">
        <v>273</v>
      </c>
      <c r="B178" s="85" t="s">
        <v>365</v>
      </c>
      <c r="C178" s="85">
        <v>3</v>
      </c>
      <c r="D178" s="113">
        <v>0.0007910244124112565</v>
      </c>
      <c r="E178" s="113">
        <v>1.104800375582323</v>
      </c>
      <c r="F178" s="85" t="s">
        <v>2868</v>
      </c>
      <c r="G178" s="85" t="b">
        <v>0</v>
      </c>
      <c r="H178" s="85" t="b">
        <v>0</v>
      </c>
      <c r="I178" s="85" t="b">
        <v>0</v>
      </c>
      <c r="J178" s="85" t="b">
        <v>0</v>
      </c>
      <c r="K178" s="85" t="b">
        <v>0</v>
      </c>
      <c r="L178" s="85" t="b">
        <v>0</v>
      </c>
    </row>
    <row r="179" spans="1:12" ht="15">
      <c r="A179" s="85" t="s">
        <v>365</v>
      </c>
      <c r="B179" s="85" t="s">
        <v>306</v>
      </c>
      <c r="C179" s="85">
        <v>3</v>
      </c>
      <c r="D179" s="113">
        <v>0.0007910244124112565</v>
      </c>
      <c r="E179" s="113">
        <v>2.749485093978202</v>
      </c>
      <c r="F179" s="85" t="s">
        <v>2868</v>
      </c>
      <c r="G179" s="85" t="b">
        <v>0</v>
      </c>
      <c r="H179" s="85" t="b">
        <v>0</v>
      </c>
      <c r="I179" s="85" t="b">
        <v>0</v>
      </c>
      <c r="J179" s="85" t="b">
        <v>0</v>
      </c>
      <c r="K179" s="85" t="b">
        <v>0</v>
      </c>
      <c r="L179" s="85" t="b">
        <v>0</v>
      </c>
    </row>
    <row r="180" spans="1:12" ht="15">
      <c r="A180" s="85" t="s">
        <v>372</v>
      </c>
      <c r="B180" s="85" t="s">
        <v>307</v>
      </c>
      <c r="C180" s="85">
        <v>3</v>
      </c>
      <c r="D180" s="113">
        <v>0.0007910244124112565</v>
      </c>
      <c r="E180" s="113">
        <v>2.8330311454282766</v>
      </c>
      <c r="F180" s="85" t="s">
        <v>2868</v>
      </c>
      <c r="G180" s="85" t="b">
        <v>0</v>
      </c>
      <c r="H180" s="85" t="b">
        <v>0</v>
      </c>
      <c r="I180" s="85" t="b">
        <v>0</v>
      </c>
      <c r="J180" s="85" t="b">
        <v>0</v>
      </c>
      <c r="K180" s="85" t="b">
        <v>0</v>
      </c>
      <c r="L180" s="85" t="b">
        <v>0</v>
      </c>
    </row>
    <row r="181" spans="1:12" ht="15">
      <c r="A181" s="85" t="s">
        <v>307</v>
      </c>
      <c r="B181" s="85" t="s">
        <v>276</v>
      </c>
      <c r="C181" s="85">
        <v>3</v>
      </c>
      <c r="D181" s="113">
        <v>0.0007910244124112565</v>
      </c>
      <c r="E181" s="113">
        <v>3.2723638392585395</v>
      </c>
      <c r="F181" s="85" t="s">
        <v>2868</v>
      </c>
      <c r="G181" s="85" t="b">
        <v>0</v>
      </c>
      <c r="H181" s="85" t="b">
        <v>0</v>
      </c>
      <c r="I181" s="85" t="b">
        <v>0</v>
      </c>
      <c r="J181" s="85" t="b">
        <v>0</v>
      </c>
      <c r="K181" s="85" t="b">
        <v>0</v>
      </c>
      <c r="L181" s="85" t="b">
        <v>0</v>
      </c>
    </row>
    <row r="182" spans="1:12" ht="15">
      <c r="A182" s="85" t="s">
        <v>276</v>
      </c>
      <c r="B182" s="85" t="s">
        <v>373</v>
      </c>
      <c r="C182" s="85">
        <v>3</v>
      </c>
      <c r="D182" s="113">
        <v>0.0007910244124112565</v>
      </c>
      <c r="E182" s="113">
        <v>3.050515089642183</v>
      </c>
      <c r="F182" s="85" t="s">
        <v>2868</v>
      </c>
      <c r="G182" s="85" t="b">
        <v>0</v>
      </c>
      <c r="H182" s="85" t="b">
        <v>0</v>
      </c>
      <c r="I182" s="85" t="b">
        <v>0</v>
      </c>
      <c r="J182" s="85" t="b">
        <v>0</v>
      </c>
      <c r="K182" s="85" t="b">
        <v>0</v>
      </c>
      <c r="L182" s="85" t="b">
        <v>0</v>
      </c>
    </row>
    <row r="183" spans="1:12" ht="15">
      <c r="A183" s="85" t="s">
        <v>2798</v>
      </c>
      <c r="B183" s="85" t="s">
        <v>2734</v>
      </c>
      <c r="C183" s="85">
        <v>3</v>
      </c>
      <c r="D183" s="113">
        <v>0.0007910244124112565</v>
      </c>
      <c r="E183" s="113">
        <v>1.8491179653217316</v>
      </c>
      <c r="F183" s="85" t="s">
        <v>2868</v>
      </c>
      <c r="G183" s="85" t="b">
        <v>0</v>
      </c>
      <c r="H183" s="85" t="b">
        <v>0</v>
      </c>
      <c r="I183" s="85" t="b">
        <v>0</v>
      </c>
      <c r="J183" s="85" t="b">
        <v>0</v>
      </c>
      <c r="K183" s="85" t="b">
        <v>0</v>
      </c>
      <c r="L183" s="85" t="b">
        <v>0</v>
      </c>
    </row>
    <row r="184" spans="1:12" ht="15">
      <c r="A184" s="85" t="s">
        <v>334</v>
      </c>
      <c r="B184" s="85" t="s">
        <v>2775</v>
      </c>
      <c r="C184" s="85">
        <v>3</v>
      </c>
      <c r="D184" s="113">
        <v>0.0007910244124112565</v>
      </c>
      <c r="E184" s="113">
        <v>1.206659667019022</v>
      </c>
      <c r="F184" s="85" t="s">
        <v>2868</v>
      </c>
      <c r="G184" s="85" t="b">
        <v>0</v>
      </c>
      <c r="H184" s="85" t="b">
        <v>0</v>
      </c>
      <c r="I184" s="85" t="b">
        <v>0</v>
      </c>
      <c r="J184" s="85" t="b">
        <v>0</v>
      </c>
      <c r="K184" s="85" t="b">
        <v>0</v>
      </c>
      <c r="L184" s="85" t="b">
        <v>0</v>
      </c>
    </row>
    <row r="185" spans="1:12" ht="15">
      <c r="A185" s="85" t="s">
        <v>2775</v>
      </c>
      <c r="B185" s="85" t="s">
        <v>2799</v>
      </c>
      <c r="C185" s="85">
        <v>3</v>
      </c>
      <c r="D185" s="113">
        <v>0.0007910244124112565</v>
      </c>
      <c r="E185" s="113">
        <v>3.2723638392585395</v>
      </c>
      <c r="F185" s="85" t="s">
        <v>2868</v>
      </c>
      <c r="G185" s="85" t="b">
        <v>0</v>
      </c>
      <c r="H185" s="85" t="b">
        <v>0</v>
      </c>
      <c r="I185" s="85" t="b">
        <v>0</v>
      </c>
      <c r="J185" s="85" t="b">
        <v>0</v>
      </c>
      <c r="K185" s="85" t="b">
        <v>0</v>
      </c>
      <c r="L185" s="85" t="b">
        <v>0</v>
      </c>
    </row>
    <row r="186" spans="1:12" ht="15">
      <c r="A186" s="85" t="s">
        <v>2799</v>
      </c>
      <c r="B186" s="85" t="s">
        <v>2327</v>
      </c>
      <c r="C186" s="85">
        <v>3</v>
      </c>
      <c r="D186" s="113">
        <v>0.0007910244124112565</v>
      </c>
      <c r="E186" s="113">
        <v>3.029325790572245</v>
      </c>
      <c r="F186" s="85" t="s">
        <v>2868</v>
      </c>
      <c r="G186" s="85" t="b">
        <v>0</v>
      </c>
      <c r="H186" s="85" t="b">
        <v>0</v>
      </c>
      <c r="I186" s="85" t="b">
        <v>0</v>
      </c>
      <c r="J186" s="85" t="b">
        <v>0</v>
      </c>
      <c r="K186" s="85" t="b">
        <v>0</v>
      </c>
      <c r="L186" s="85" t="b">
        <v>0</v>
      </c>
    </row>
    <row r="187" spans="1:12" ht="15">
      <c r="A187" s="85" t="s">
        <v>2327</v>
      </c>
      <c r="B187" s="85" t="s">
        <v>876</v>
      </c>
      <c r="C187" s="85">
        <v>3</v>
      </c>
      <c r="D187" s="113">
        <v>0.0007910244124112565</v>
      </c>
      <c r="E187" s="113">
        <v>1.316115347121616</v>
      </c>
      <c r="F187" s="85" t="s">
        <v>2868</v>
      </c>
      <c r="G187" s="85" t="b">
        <v>0</v>
      </c>
      <c r="H187" s="85" t="b">
        <v>0</v>
      </c>
      <c r="I187" s="85" t="b">
        <v>0</v>
      </c>
      <c r="J187" s="85" t="b">
        <v>0</v>
      </c>
      <c r="K187" s="85" t="b">
        <v>0</v>
      </c>
      <c r="L187" s="85" t="b">
        <v>0</v>
      </c>
    </row>
    <row r="188" spans="1:12" ht="15">
      <c r="A188" s="85" t="s">
        <v>876</v>
      </c>
      <c r="B188" s="85" t="s">
        <v>2759</v>
      </c>
      <c r="C188" s="85">
        <v>3</v>
      </c>
      <c r="D188" s="113">
        <v>0.0007910244124112565</v>
      </c>
      <c r="E188" s="113">
        <v>1.263763667496622</v>
      </c>
      <c r="F188" s="85" t="s">
        <v>2868</v>
      </c>
      <c r="G188" s="85" t="b">
        <v>0</v>
      </c>
      <c r="H188" s="85" t="b">
        <v>0</v>
      </c>
      <c r="I188" s="85" t="b">
        <v>0</v>
      </c>
      <c r="J188" s="85" t="b">
        <v>0</v>
      </c>
      <c r="K188" s="85" t="b">
        <v>0</v>
      </c>
      <c r="L188" s="85" t="b">
        <v>0</v>
      </c>
    </row>
    <row r="189" spans="1:12" ht="15">
      <c r="A189" s="85" t="s">
        <v>868</v>
      </c>
      <c r="B189" s="85" t="s">
        <v>888</v>
      </c>
      <c r="C189" s="85">
        <v>3</v>
      </c>
      <c r="D189" s="113">
        <v>0.0007910244124112565</v>
      </c>
      <c r="E189" s="113">
        <v>1.3038808907046044</v>
      </c>
      <c r="F189" s="85" t="s">
        <v>2868</v>
      </c>
      <c r="G189" s="85" t="b">
        <v>0</v>
      </c>
      <c r="H189" s="85" t="b">
        <v>0</v>
      </c>
      <c r="I189" s="85" t="b">
        <v>0</v>
      </c>
      <c r="J189" s="85" t="b">
        <v>0</v>
      </c>
      <c r="K189" s="85" t="b">
        <v>0</v>
      </c>
      <c r="L189" s="85" t="b">
        <v>0</v>
      </c>
    </row>
    <row r="190" spans="1:12" ht="15">
      <c r="A190" s="85" t="s">
        <v>2733</v>
      </c>
      <c r="B190" s="85" t="s">
        <v>273</v>
      </c>
      <c r="C190" s="85">
        <v>3</v>
      </c>
      <c r="D190" s="113">
        <v>0.0007910244124112565</v>
      </c>
      <c r="E190" s="113">
        <v>-0.337852577515118</v>
      </c>
      <c r="F190" s="85" t="s">
        <v>2868</v>
      </c>
      <c r="G190" s="85" t="b">
        <v>0</v>
      </c>
      <c r="H190" s="85" t="b">
        <v>0</v>
      </c>
      <c r="I190" s="85" t="b">
        <v>0</v>
      </c>
      <c r="J190" s="85" t="b">
        <v>0</v>
      </c>
      <c r="K190" s="85" t="b">
        <v>0</v>
      </c>
      <c r="L190" s="85" t="b">
        <v>0</v>
      </c>
    </row>
    <row r="191" spans="1:12" ht="15">
      <c r="A191" s="85" t="s">
        <v>288</v>
      </c>
      <c r="B191" s="85" t="s">
        <v>305</v>
      </c>
      <c r="C191" s="85">
        <v>3</v>
      </c>
      <c r="D191" s="113">
        <v>0.0007910244124112565</v>
      </c>
      <c r="E191" s="113">
        <v>2.029325790572245</v>
      </c>
      <c r="F191" s="85" t="s">
        <v>2868</v>
      </c>
      <c r="G191" s="85" t="b">
        <v>0</v>
      </c>
      <c r="H191" s="85" t="b">
        <v>0</v>
      </c>
      <c r="I191" s="85" t="b">
        <v>0</v>
      </c>
      <c r="J191" s="85" t="b">
        <v>0</v>
      </c>
      <c r="K191" s="85" t="b">
        <v>0</v>
      </c>
      <c r="L191" s="85" t="b">
        <v>0</v>
      </c>
    </row>
    <row r="192" spans="1:12" ht="15">
      <c r="A192" s="85" t="s">
        <v>305</v>
      </c>
      <c r="B192" s="85" t="s">
        <v>362</v>
      </c>
      <c r="C192" s="85">
        <v>3</v>
      </c>
      <c r="D192" s="113">
        <v>0.0007910244124112565</v>
      </c>
      <c r="E192" s="113">
        <v>2.874423830586502</v>
      </c>
      <c r="F192" s="85" t="s">
        <v>2868</v>
      </c>
      <c r="G192" s="85" t="b">
        <v>0</v>
      </c>
      <c r="H192" s="85" t="b">
        <v>0</v>
      </c>
      <c r="I192" s="85" t="b">
        <v>0</v>
      </c>
      <c r="J192" s="85" t="b">
        <v>0</v>
      </c>
      <c r="K192" s="85" t="b">
        <v>0</v>
      </c>
      <c r="L192" s="85" t="b">
        <v>0</v>
      </c>
    </row>
    <row r="193" spans="1:12" ht="15">
      <c r="A193" s="85" t="s">
        <v>362</v>
      </c>
      <c r="B193" s="85" t="s">
        <v>356</v>
      </c>
      <c r="C193" s="85">
        <v>3</v>
      </c>
      <c r="D193" s="113">
        <v>0.0007910244124112565</v>
      </c>
      <c r="E193" s="113">
        <v>2.476483821914464</v>
      </c>
      <c r="F193" s="85" t="s">
        <v>2868</v>
      </c>
      <c r="G193" s="85" t="b">
        <v>0</v>
      </c>
      <c r="H193" s="85" t="b">
        <v>0</v>
      </c>
      <c r="I193" s="85" t="b">
        <v>0</v>
      </c>
      <c r="J193" s="85" t="b">
        <v>0</v>
      </c>
      <c r="K193" s="85" t="b">
        <v>0</v>
      </c>
      <c r="L193" s="85" t="b">
        <v>0</v>
      </c>
    </row>
    <row r="194" spans="1:12" ht="15">
      <c r="A194" s="85" t="s">
        <v>356</v>
      </c>
      <c r="B194" s="85" t="s">
        <v>396</v>
      </c>
      <c r="C194" s="85">
        <v>3</v>
      </c>
      <c r="D194" s="113">
        <v>0.0007910244124112565</v>
      </c>
      <c r="E194" s="113">
        <v>2.1085070366198697</v>
      </c>
      <c r="F194" s="85" t="s">
        <v>2868</v>
      </c>
      <c r="G194" s="85" t="b">
        <v>0</v>
      </c>
      <c r="H194" s="85" t="b">
        <v>0</v>
      </c>
      <c r="I194" s="85" t="b">
        <v>0</v>
      </c>
      <c r="J194" s="85" t="b">
        <v>0</v>
      </c>
      <c r="K194" s="85" t="b">
        <v>0</v>
      </c>
      <c r="L194" s="85" t="b">
        <v>0</v>
      </c>
    </row>
    <row r="195" spans="1:12" ht="15">
      <c r="A195" s="85" t="s">
        <v>2752</v>
      </c>
      <c r="B195" s="85" t="s">
        <v>2800</v>
      </c>
      <c r="C195" s="85">
        <v>3</v>
      </c>
      <c r="D195" s="113">
        <v>0.0007910244124112565</v>
      </c>
      <c r="E195" s="113">
        <v>2.643974909208228</v>
      </c>
      <c r="F195" s="85" t="s">
        <v>2868</v>
      </c>
      <c r="G195" s="85" t="b">
        <v>0</v>
      </c>
      <c r="H195" s="85" t="b">
        <v>0</v>
      </c>
      <c r="I195" s="85" t="b">
        <v>0</v>
      </c>
      <c r="J195" s="85" t="b">
        <v>0</v>
      </c>
      <c r="K195" s="85" t="b">
        <v>0</v>
      </c>
      <c r="L195" s="85" t="b">
        <v>0</v>
      </c>
    </row>
    <row r="196" spans="1:12" ht="15">
      <c r="A196" s="85" t="s">
        <v>2735</v>
      </c>
      <c r="B196" s="85" t="s">
        <v>869</v>
      </c>
      <c r="C196" s="85">
        <v>3</v>
      </c>
      <c r="D196" s="113">
        <v>0.0007910244124112565</v>
      </c>
      <c r="E196" s="113">
        <v>-0.0819847406093307</v>
      </c>
      <c r="F196" s="85" t="s">
        <v>2868</v>
      </c>
      <c r="G196" s="85" t="b">
        <v>0</v>
      </c>
      <c r="H196" s="85" t="b">
        <v>0</v>
      </c>
      <c r="I196" s="85" t="b">
        <v>0</v>
      </c>
      <c r="J196" s="85" t="b">
        <v>0</v>
      </c>
      <c r="K196" s="85" t="b">
        <v>0</v>
      </c>
      <c r="L196" s="85" t="b">
        <v>0</v>
      </c>
    </row>
    <row r="197" spans="1:12" ht="15">
      <c r="A197" s="85" t="s">
        <v>2758</v>
      </c>
      <c r="B197" s="85" t="s">
        <v>902</v>
      </c>
      <c r="C197" s="85">
        <v>3</v>
      </c>
      <c r="D197" s="113">
        <v>0.0007910244124112565</v>
      </c>
      <c r="E197" s="113">
        <v>0.8620084558240689</v>
      </c>
      <c r="F197" s="85" t="s">
        <v>2868</v>
      </c>
      <c r="G197" s="85" t="b">
        <v>0</v>
      </c>
      <c r="H197" s="85" t="b">
        <v>0</v>
      </c>
      <c r="I197" s="85" t="b">
        <v>0</v>
      </c>
      <c r="J197" s="85" t="b">
        <v>0</v>
      </c>
      <c r="K197" s="85" t="b">
        <v>0</v>
      </c>
      <c r="L197" s="85" t="b">
        <v>0</v>
      </c>
    </row>
    <row r="198" spans="1:12" ht="15">
      <c r="A198" s="85" t="s">
        <v>2724</v>
      </c>
      <c r="B198" s="85" t="s">
        <v>951</v>
      </c>
      <c r="C198" s="85">
        <v>3</v>
      </c>
      <c r="D198" s="113">
        <v>0.0007910244124112565</v>
      </c>
      <c r="E198" s="113">
        <v>0.7002670713080202</v>
      </c>
      <c r="F198" s="85" t="s">
        <v>2868</v>
      </c>
      <c r="G198" s="85" t="b">
        <v>0</v>
      </c>
      <c r="H198" s="85" t="b">
        <v>0</v>
      </c>
      <c r="I198" s="85" t="b">
        <v>0</v>
      </c>
      <c r="J198" s="85" t="b">
        <v>0</v>
      </c>
      <c r="K198" s="85" t="b">
        <v>0</v>
      </c>
      <c r="L198" s="85" t="b">
        <v>0</v>
      </c>
    </row>
    <row r="199" spans="1:12" ht="15">
      <c r="A199" s="85" t="s">
        <v>2735</v>
      </c>
      <c r="B199" s="85" t="s">
        <v>2755</v>
      </c>
      <c r="C199" s="85">
        <v>3</v>
      </c>
      <c r="D199" s="113">
        <v>0.0007910244124112565</v>
      </c>
      <c r="E199" s="113">
        <v>1.4016673812692895</v>
      </c>
      <c r="F199" s="85" t="s">
        <v>2868</v>
      </c>
      <c r="G199" s="85" t="b">
        <v>0</v>
      </c>
      <c r="H199" s="85" t="b">
        <v>0</v>
      </c>
      <c r="I199" s="85" t="b">
        <v>0</v>
      </c>
      <c r="J199" s="85" t="b">
        <v>0</v>
      </c>
      <c r="K199" s="85" t="b">
        <v>0</v>
      </c>
      <c r="L199" s="85" t="b">
        <v>0</v>
      </c>
    </row>
    <row r="200" spans="1:12" ht="15">
      <c r="A200" s="85" t="s">
        <v>2721</v>
      </c>
      <c r="B200" s="85" t="s">
        <v>361</v>
      </c>
      <c r="C200" s="85">
        <v>3</v>
      </c>
      <c r="D200" s="113">
        <v>0.0007910244124112565</v>
      </c>
      <c r="E200" s="113">
        <v>0.45811624352661934</v>
      </c>
      <c r="F200" s="85" t="s">
        <v>2868</v>
      </c>
      <c r="G200" s="85" t="b">
        <v>0</v>
      </c>
      <c r="H200" s="85" t="b">
        <v>0</v>
      </c>
      <c r="I200" s="85" t="b">
        <v>0</v>
      </c>
      <c r="J200" s="85" t="b">
        <v>0</v>
      </c>
      <c r="K200" s="85" t="b">
        <v>0</v>
      </c>
      <c r="L200" s="85" t="b">
        <v>0</v>
      </c>
    </row>
    <row r="201" spans="1:12" ht="15">
      <c r="A201" s="85" t="s">
        <v>334</v>
      </c>
      <c r="B201" s="85" t="s">
        <v>2801</v>
      </c>
      <c r="C201" s="85">
        <v>3</v>
      </c>
      <c r="D201" s="113">
        <v>0.0008584148674650955</v>
      </c>
      <c r="E201" s="113">
        <v>1.3315984036273218</v>
      </c>
      <c r="F201" s="85" t="s">
        <v>2868</v>
      </c>
      <c r="G201" s="85" t="b">
        <v>0</v>
      </c>
      <c r="H201" s="85" t="b">
        <v>0</v>
      </c>
      <c r="I201" s="85" t="b">
        <v>0</v>
      </c>
      <c r="J201" s="85" t="b">
        <v>0</v>
      </c>
      <c r="K201" s="85" t="b">
        <v>0</v>
      </c>
      <c r="L201" s="85" t="b">
        <v>0</v>
      </c>
    </row>
    <row r="202" spans="1:12" ht="15">
      <c r="A202" s="85" t="s">
        <v>273</v>
      </c>
      <c r="B202" s="85" t="s">
        <v>902</v>
      </c>
      <c r="C202" s="85">
        <v>3</v>
      </c>
      <c r="D202" s="113">
        <v>0.0007910244124112565</v>
      </c>
      <c r="E202" s="113">
        <v>-0.7315237401244288</v>
      </c>
      <c r="F202" s="85" t="s">
        <v>2868</v>
      </c>
      <c r="G202" s="85" t="b">
        <v>0</v>
      </c>
      <c r="H202" s="85" t="b">
        <v>0</v>
      </c>
      <c r="I202" s="85" t="b">
        <v>0</v>
      </c>
      <c r="J202" s="85" t="b">
        <v>0</v>
      </c>
      <c r="K202" s="85" t="b">
        <v>0</v>
      </c>
      <c r="L202" s="85" t="b">
        <v>0</v>
      </c>
    </row>
    <row r="203" spans="1:12" ht="15">
      <c r="A203" s="85" t="s">
        <v>2728</v>
      </c>
      <c r="B203" s="85" t="s">
        <v>432</v>
      </c>
      <c r="C203" s="85">
        <v>3</v>
      </c>
      <c r="D203" s="113">
        <v>0.0007910244124112565</v>
      </c>
      <c r="E203" s="113">
        <v>1.5460442271477641</v>
      </c>
      <c r="F203" s="85" t="s">
        <v>2868</v>
      </c>
      <c r="G203" s="85" t="b">
        <v>0</v>
      </c>
      <c r="H203" s="85" t="b">
        <v>0</v>
      </c>
      <c r="I203" s="85" t="b">
        <v>0</v>
      </c>
      <c r="J203" s="85" t="b">
        <v>0</v>
      </c>
      <c r="K203" s="85" t="b">
        <v>0</v>
      </c>
      <c r="L203" s="85" t="b">
        <v>0</v>
      </c>
    </row>
    <row r="204" spans="1:12" ht="15">
      <c r="A204" s="85" t="s">
        <v>432</v>
      </c>
      <c r="B204" s="85" t="s">
        <v>2782</v>
      </c>
      <c r="C204" s="85">
        <v>3</v>
      </c>
      <c r="D204" s="113">
        <v>0.0007910244124112565</v>
      </c>
      <c r="E204" s="113">
        <v>3.2723638392585395</v>
      </c>
      <c r="F204" s="85" t="s">
        <v>2868</v>
      </c>
      <c r="G204" s="85" t="b">
        <v>0</v>
      </c>
      <c r="H204" s="85" t="b">
        <v>0</v>
      </c>
      <c r="I204" s="85" t="b">
        <v>0</v>
      </c>
      <c r="J204" s="85" t="b">
        <v>0</v>
      </c>
      <c r="K204" s="85" t="b">
        <v>0</v>
      </c>
      <c r="L204" s="85" t="b">
        <v>0</v>
      </c>
    </row>
    <row r="205" spans="1:12" ht="15">
      <c r="A205" s="85" t="s">
        <v>2782</v>
      </c>
      <c r="B205" s="85" t="s">
        <v>869</v>
      </c>
      <c r="C205" s="85">
        <v>3</v>
      </c>
      <c r="D205" s="113">
        <v>0.0007910244124112565</v>
      </c>
      <c r="E205" s="113">
        <v>1.2244402869413566</v>
      </c>
      <c r="F205" s="85" t="s">
        <v>2868</v>
      </c>
      <c r="G205" s="85" t="b">
        <v>0</v>
      </c>
      <c r="H205" s="85" t="b">
        <v>0</v>
      </c>
      <c r="I205" s="85" t="b">
        <v>0</v>
      </c>
      <c r="J205" s="85" t="b">
        <v>0</v>
      </c>
      <c r="K205" s="85" t="b">
        <v>0</v>
      </c>
      <c r="L205" s="85" t="b">
        <v>0</v>
      </c>
    </row>
    <row r="206" spans="1:12" ht="15">
      <c r="A206" s="85" t="s">
        <v>883</v>
      </c>
      <c r="B206" s="85" t="s">
        <v>902</v>
      </c>
      <c r="C206" s="85">
        <v>3</v>
      </c>
      <c r="D206" s="113">
        <v>0.0007910244124112565</v>
      </c>
      <c r="E206" s="113">
        <v>0.4738282844411876</v>
      </c>
      <c r="F206" s="85" t="s">
        <v>2868</v>
      </c>
      <c r="G206" s="85" t="b">
        <v>0</v>
      </c>
      <c r="H206" s="85" t="b">
        <v>0</v>
      </c>
      <c r="I206" s="85" t="b">
        <v>0</v>
      </c>
      <c r="J206" s="85" t="b">
        <v>0</v>
      </c>
      <c r="K206" s="85" t="b">
        <v>0</v>
      </c>
      <c r="L206" s="85" t="b">
        <v>0</v>
      </c>
    </row>
    <row r="207" spans="1:12" ht="15">
      <c r="A207" s="85" t="s">
        <v>2724</v>
      </c>
      <c r="B207" s="85" t="s">
        <v>334</v>
      </c>
      <c r="C207" s="85">
        <v>3</v>
      </c>
      <c r="D207" s="113">
        <v>0.0007910244124112565</v>
      </c>
      <c r="E207" s="113">
        <v>-0.5427709773782742</v>
      </c>
      <c r="F207" s="85" t="s">
        <v>2868</v>
      </c>
      <c r="G207" s="85" t="b">
        <v>0</v>
      </c>
      <c r="H207" s="85" t="b">
        <v>0</v>
      </c>
      <c r="I207" s="85" t="b">
        <v>0</v>
      </c>
      <c r="J207" s="85" t="b">
        <v>0</v>
      </c>
      <c r="K207" s="85" t="b">
        <v>0</v>
      </c>
      <c r="L207" s="85" t="b">
        <v>0</v>
      </c>
    </row>
    <row r="208" spans="1:12" ht="15">
      <c r="A208" s="85" t="s">
        <v>334</v>
      </c>
      <c r="B208" s="85" t="s">
        <v>361</v>
      </c>
      <c r="C208" s="85">
        <v>3</v>
      </c>
      <c r="D208" s="113">
        <v>0.0007910244124112565</v>
      </c>
      <c r="E208" s="113">
        <v>0.42850841663537836</v>
      </c>
      <c r="F208" s="85" t="s">
        <v>2868</v>
      </c>
      <c r="G208" s="85" t="b">
        <v>0</v>
      </c>
      <c r="H208" s="85" t="b">
        <v>0</v>
      </c>
      <c r="I208" s="85" t="b">
        <v>0</v>
      </c>
      <c r="J208" s="85" t="b">
        <v>0</v>
      </c>
      <c r="K208" s="85" t="b">
        <v>0</v>
      </c>
      <c r="L208" s="85" t="b">
        <v>0</v>
      </c>
    </row>
    <row r="209" spans="1:12" ht="15">
      <c r="A209" s="85" t="s">
        <v>361</v>
      </c>
      <c r="B209" s="85" t="s">
        <v>388</v>
      </c>
      <c r="C209" s="85">
        <v>3</v>
      </c>
      <c r="D209" s="113">
        <v>0.0007910244124112565</v>
      </c>
      <c r="E209" s="113">
        <v>2.184227750557988</v>
      </c>
      <c r="F209" s="85" t="s">
        <v>2868</v>
      </c>
      <c r="G209" s="85" t="b">
        <v>0</v>
      </c>
      <c r="H209" s="85" t="b">
        <v>0</v>
      </c>
      <c r="I209" s="85" t="b">
        <v>0</v>
      </c>
      <c r="J209" s="85" t="b">
        <v>0</v>
      </c>
      <c r="K209" s="85" t="b">
        <v>0</v>
      </c>
      <c r="L209" s="85" t="b">
        <v>0</v>
      </c>
    </row>
    <row r="210" spans="1:12" ht="15">
      <c r="A210" s="85" t="s">
        <v>388</v>
      </c>
      <c r="B210" s="85" t="s">
        <v>413</v>
      </c>
      <c r="C210" s="85">
        <v>3</v>
      </c>
      <c r="D210" s="113">
        <v>0.0007910244124112565</v>
      </c>
      <c r="E210" s="113">
        <v>3.029325790572245</v>
      </c>
      <c r="F210" s="85" t="s">
        <v>2868</v>
      </c>
      <c r="G210" s="85" t="b">
        <v>0</v>
      </c>
      <c r="H210" s="85" t="b">
        <v>0</v>
      </c>
      <c r="I210" s="85" t="b">
        <v>0</v>
      </c>
      <c r="J210" s="85" t="b">
        <v>0</v>
      </c>
      <c r="K210" s="85" t="b">
        <v>0</v>
      </c>
      <c r="L210" s="85" t="b">
        <v>0</v>
      </c>
    </row>
    <row r="211" spans="1:12" ht="15">
      <c r="A211" s="85" t="s">
        <v>413</v>
      </c>
      <c r="B211" s="85" t="s">
        <v>273</v>
      </c>
      <c r="C211" s="85">
        <v>3</v>
      </c>
      <c r="D211" s="113">
        <v>0.0007910244124112565</v>
      </c>
      <c r="E211" s="113">
        <v>1.3121309661300273</v>
      </c>
      <c r="F211" s="85" t="s">
        <v>2868</v>
      </c>
      <c r="G211" s="85" t="b">
        <v>0</v>
      </c>
      <c r="H211" s="85" t="b">
        <v>0</v>
      </c>
      <c r="I211" s="85" t="b">
        <v>0</v>
      </c>
      <c r="J211" s="85" t="b">
        <v>0</v>
      </c>
      <c r="K211" s="85" t="b">
        <v>0</v>
      </c>
      <c r="L211" s="85" t="b">
        <v>0</v>
      </c>
    </row>
    <row r="212" spans="1:12" ht="15">
      <c r="A212" s="85" t="s">
        <v>304</v>
      </c>
      <c r="B212" s="85" t="s">
        <v>431</v>
      </c>
      <c r="C212" s="85">
        <v>3</v>
      </c>
      <c r="D212" s="113">
        <v>0.0007910244124112565</v>
      </c>
      <c r="E212" s="113">
        <v>1.6869031097500389</v>
      </c>
      <c r="F212" s="85" t="s">
        <v>2868</v>
      </c>
      <c r="G212" s="85" t="b">
        <v>0</v>
      </c>
      <c r="H212" s="85" t="b">
        <v>0</v>
      </c>
      <c r="I212" s="85" t="b">
        <v>0</v>
      </c>
      <c r="J212" s="85" t="b">
        <v>0</v>
      </c>
      <c r="K212" s="85" t="b">
        <v>0</v>
      </c>
      <c r="L212" s="85" t="b">
        <v>0</v>
      </c>
    </row>
    <row r="213" spans="1:12" ht="15">
      <c r="A213" s="85" t="s">
        <v>431</v>
      </c>
      <c r="B213" s="85" t="s">
        <v>284</v>
      </c>
      <c r="C213" s="85">
        <v>3</v>
      </c>
      <c r="D213" s="113">
        <v>0.0007910244124112565</v>
      </c>
      <c r="E213" s="113">
        <v>2.8330311454282766</v>
      </c>
      <c r="F213" s="85" t="s">
        <v>2868</v>
      </c>
      <c r="G213" s="85" t="b">
        <v>0</v>
      </c>
      <c r="H213" s="85" t="b">
        <v>0</v>
      </c>
      <c r="I213" s="85" t="b">
        <v>0</v>
      </c>
      <c r="J213" s="85" t="b">
        <v>0</v>
      </c>
      <c r="K213" s="85" t="b">
        <v>0</v>
      </c>
      <c r="L213" s="85" t="b">
        <v>0</v>
      </c>
    </row>
    <row r="214" spans="1:12" ht="15">
      <c r="A214" s="85" t="s">
        <v>284</v>
      </c>
      <c r="B214" s="85" t="s">
        <v>427</v>
      </c>
      <c r="C214" s="85">
        <v>3</v>
      </c>
      <c r="D214" s="113">
        <v>0.0007910244124112565</v>
      </c>
      <c r="E214" s="113">
        <v>2.7080924088199767</v>
      </c>
      <c r="F214" s="85" t="s">
        <v>2868</v>
      </c>
      <c r="G214" s="85" t="b">
        <v>0</v>
      </c>
      <c r="H214" s="85" t="b">
        <v>0</v>
      </c>
      <c r="I214" s="85" t="b">
        <v>0</v>
      </c>
      <c r="J214" s="85" t="b">
        <v>0</v>
      </c>
      <c r="K214" s="85" t="b">
        <v>0</v>
      </c>
      <c r="L214" s="85" t="b">
        <v>0</v>
      </c>
    </row>
    <row r="215" spans="1:12" ht="15">
      <c r="A215" s="85" t="s">
        <v>869</v>
      </c>
      <c r="B215" s="85" t="s">
        <v>2721</v>
      </c>
      <c r="C215" s="85">
        <v>3</v>
      </c>
      <c r="D215" s="113">
        <v>0.0007910244124112565</v>
      </c>
      <c r="E215" s="113">
        <v>-0.6906956196806552</v>
      </c>
      <c r="F215" s="85" t="s">
        <v>2868</v>
      </c>
      <c r="G215" s="85" t="b">
        <v>0</v>
      </c>
      <c r="H215" s="85" t="b">
        <v>0</v>
      </c>
      <c r="I215" s="85" t="b">
        <v>0</v>
      </c>
      <c r="J215" s="85" t="b">
        <v>0</v>
      </c>
      <c r="K215" s="85" t="b">
        <v>0</v>
      </c>
      <c r="L215" s="85" t="b">
        <v>0</v>
      </c>
    </row>
    <row r="216" spans="1:12" ht="15">
      <c r="A216" s="85" t="s">
        <v>298</v>
      </c>
      <c r="B216" s="85" t="s">
        <v>2725</v>
      </c>
      <c r="C216" s="85">
        <v>3</v>
      </c>
      <c r="D216" s="113">
        <v>0.0007910244124112565</v>
      </c>
      <c r="E216" s="113">
        <v>2.6983325715308206</v>
      </c>
      <c r="F216" s="85" t="s">
        <v>2868</v>
      </c>
      <c r="G216" s="85" t="b">
        <v>0</v>
      </c>
      <c r="H216" s="85" t="b">
        <v>0</v>
      </c>
      <c r="I216" s="85" t="b">
        <v>0</v>
      </c>
      <c r="J216" s="85" t="b">
        <v>0</v>
      </c>
      <c r="K216" s="85" t="b">
        <v>0</v>
      </c>
      <c r="L216" s="85" t="b">
        <v>0</v>
      </c>
    </row>
    <row r="217" spans="1:12" ht="15">
      <c r="A217" s="85" t="s">
        <v>2728</v>
      </c>
      <c r="B217" s="85" t="s">
        <v>2735</v>
      </c>
      <c r="C217" s="85">
        <v>3</v>
      </c>
      <c r="D217" s="113">
        <v>0.0007910244124112565</v>
      </c>
      <c r="E217" s="113">
        <v>0.10935162948370987</v>
      </c>
      <c r="F217" s="85" t="s">
        <v>2868</v>
      </c>
      <c r="G217" s="85" t="b">
        <v>0</v>
      </c>
      <c r="H217" s="85" t="b">
        <v>0</v>
      </c>
      <c r="I217" s="85" t="b">
        <v>0</v>
      </c>
      <c r="J217" s="85" t="b">
        <v>0</v>
      </c>
      <c r="K217" s="85" t="b">
        <v>0</v>
      </c>
      <c r="L217" s="85" t="b">
        <v>0</v>
      </c>
    </row>
    <row r="218" spans="1:12" ht="15">
      <c r="A218" s="85" t="s">
        <v>2729</v>
      </c>
      <c r="B218" s="85" t="s">
        <v>2787</v>
      </c>
      <c r="C218" s="85">
        <v>3</v>
      </c>
      <c r="D218" s="113">
        <v>0.0007910244124112565</v>
      </c>
      <c r="E218" s="113">
        <v>1.5733938349225205</v>
      </c>
      <c r="F218" s="85" t="s">
        <v>2868</v>
      </c>
      <c r="G218" s="85" t="b">
        <v>0</v>
      </c>
      <c r="H218" s="85" t="b">
        <v>0</v>
      </c>
      <c r="I218" s="85" t="b">
        <v>0</v>
      </c>
      <c r="J218" s="85" t="b">
        <v>0</v>
      </c>
      <c r="K218" s="85" t="b">
        <v>0</v>
      </c>
      <c r="L218" s="85" t="b">
        <v>0</v>
      </c>
    </row>
    <row r="219" spans="1:12" ht="15">
      <c r="A219" s="85" t="s">
        <v>2808</v>
      </c>
      <c r="B219" s="85" t="s">
        <v>418</v>
      </c>
      <c r="C219" s="85">
        <v>3</v>
      </c>
      <c r="D219" s="113">
        <v>0.0007910244124112565</v>
      </c>
      <c r="E219" s="113">
        <v>1.516488983586048</v>
      </c>
      <c r="F219" s="85" t="s">
        <v>2868</v>
      </c>
      <c r="G219" s="85" t="b">
        <v>0</v>
      </c>
      <c r="H219" s="85" t="b">
        <v>0</v>
      </c>
      <c r="I219" s="85" t="b">
        <v>0</v>
      </c>
      <c r="J219" s="85" t="b">
        <v>0</v>
      </c>
      <c r="K219" s="85" t="b">
        <v>0</v>
      </c>
      <c r="L219" s="85" t="b">
        <v>0</v>
      </c>
    </row>
    <row r="220" spans="1:12" ht="15">
      <c r="A220" s="85" t="s">
        <v>303</v>
      </c>
      <c r="B220" s="85" t="s">
        <v>320</v>
      </c>
      <c r="C220" s="85">
        <v>3</v>
      </c>
      <c r="D220" s="113">
        <v>0.0007910244124112565</v>
      </c>
      <c r="E220" s="113">
        <v>2.749485093978202</v>
      </c>
      <c r="F220" s="85" t="s">
        <v>2868</v>
      </c>
      <c r="G220" s="85" t="b">
        <v>0</v>
      </c>
      <c r="H220" s="85" t="b">
        <v>0</v>
      </c>
      <c r="I220" s="85" t="b">
        <v>0</v>
      </c>
      <c r="J220" s="85" t="b">
        <v>0</v>
      </c>
      <c r="K220" s="85" t="b">
        <v>0</v>
      </c>
      <c r="L220" s="85" t="b">
        <v>0</v>
      </c>
    </row>
    <row r="221" spans="1:12" ht="15">
      <c r="A221" s="85" t="s">
        <v>2069</v>
      </c>
      <c r="B221" s="85" t="s">
        <v>273</v>
      </c>
      <c r="C221" s="85">
        <v>3</v>
      </c>
      <c r="D221" s="113">
        <v>0.0007910244124112565</v>
      </c>
      <c r="E221" s="113">
        <v>0.886162233857746</v>
      </c>
      <c r="F221" s="85" t="s">
        <v>2868</v>
      </c>
      <c r="G221" s="85" t="b">
        <v>0</v>
      </c>
      <c r="H221" s="85" t="b">
        <v>0</v>
      </c>
      <c r="I221" s="85" t="b">
        <v>0</v>
      </c>
      <c r="J221" s="85" t="b">
        <v>0</v>
      </c>
      <c r="K221" s="85" t="b">
        <v>0</v>
      </c>
      <c r="L221" s="85" t="b">
        <v>0</v>
      </c>
    </row>
    <row r="222" spans="1:12" ht="15">
      <c r="A222" s="85" t="s">
        <v>273</v>
      </c>
      <c r="B222" s="85" t="s">
        <v>888</v>
      </c>
      <c r="C222" s="85">
        <v>3</v>
      </c>
      <c r="D222" s="113">
        <v>0.0007910244124112565</v>
      </c>
      <c r="E222" s="113">
        <v>-0.2896513052438933</v>
      </c>
      <c r="F222" s="85" t="s">
        <v>2868</v>
      </c>
      <c r="G222" s="85" t="b">
        <v>0</v>
      </c>
      <c r="H222" s="85" t="b">
        <v>0</v>
      </c>
      <c r="I222" s="85" t="b">
        <v>0</v>
      </c>
      <c r="J222" s="85" t="b">
        <v>0</v>
      </c>
      <c r="K222" s="85" t="b">
        <v>0</v>
      </c>
      <c r="L222" s="85" t="b">
        <v>0</v>
      </c>
    </row>
    <row r="223" spans="1:12" ht="15">
      <c r="A223" s="85" t="s">
        <v>418</v>
      </c>
      <c r="B223" s="85" t="s">
        <v>2739</v>
      </c>
      <c r="C223" s="85">
        <v>3</v>
      </c>
      <c r="D223" s="113">
        <v>0.0007910244124112565</v>
      </c>
      <c r="E223" s="113">
        <v>0.4138266416889004</v>
      </c>
      <c r="F223" s="85" t="s">
        <v>2868</v>
      </c>
      <c r="G223" s="85" t="b">
        <v>0</v>
      </c>
      <c r="H223" s="85" t="b">
        <v>0</v>
      </c>
      <c r="I223" s="85" t="b">
        <v>0</v>
      </c>
      <c r="J223" s="85" t="b">
        <v>0</v>
      </c>
      <c r="K223" s="85" t="b">
        <v>0</v>
      </c>
      <c r="L223" s="85" t="b">
        <v>0</v>
      </c>
    </row>
    <row r="224" spans="1:12" ht="15">
      <c r="A224" s="85" t="s">
        <v>2739</v>
      </c>
      <c r="B224" s="85" t="s">
        <v>2771</v>
      </c>
      <c r="C224" s="85">
        <v>3</v>
      </c>
      <c r="D224" s="113">
        <v>0.0007910244124112565</v>
      </c>
      <c r="E224" s="113">
        <v>2.0727914843533353</v>
      </c>
      <c r="F224" s="85" t="s">
        <v>2868</v>
      </c>
      <c r="G224" s="85" t="b">
        <v>0</v>
      </c>
      <c r="H224" s="85" t="b">
        <v>0</v>
      </c>
      <c r="I224" s="85" t="b">
        <v>0</v>
      </c>
      <c r="J224" s="85" t="b">
        <v>0</v>
      </c>
      <c r="K224" s="85" t="b">
        <v>0</v>
      </c>
      <c r="L224" s="85" t="b">
        <v>0</v>
      </c>
    </row>
    <row r="225" spans="1:12" ht="15">
      <c r="A225" s="85" t="s">
        <v>334</v>
      </c>
      <c r="B225" s="85" t="s">
        <v>872</v>
      </c>
      <c r="C225" s="85">
        <v>3</v>
      </c>
      <c r="D225" s="113">
        <v>0.0007910244124112565</v>
      </c>
      <c r="E225" s="113">
        <v>1.3315984036273218</v>
      </c>
      <c r="F225" s="85" t="s">
        <v>2868</v>
      </c>
      <c r="G225" s="85" t="b">
        <v>0</v>
      </c>
      <c r="H225" s="85" t="b">
        <v>0</v>
      </c>
      <c r="I225" s="85" t="b">
        <v>0</v>
      </c>
      <c r="J225" s="85" t="b">
        <v>0</v>
      </c>
      <c r="K225" s="85" t="b">
        <v>0</v>
      </c>
      <c r="L225" s="85" t="b">
        <v>0</v>
      </c>
    </row>
    <row r="226" spans="1:12" ht="15">
      <c r="A226" s="85" t="s">
        <v>872</v>
      </c>
      <c r="B226" s="85" t="s">
        <v>247</v>
      </c>
      <c r="C226" s="85">
        <v>3</v>
      </c>
      <c r="D226" s="113">
        <v>0.0007910244124112565</v>
      </c>
      <c r="E226" s="113">
        <v>3.2723638392585395</v>
      </c>
      <c r="F226" s="85" t="s">
        <v>2868</v>
      </c>
      <c r="G226" s="85" t="b">
        <v>0</v>
      </c>
      <c r="H226" s="85" t="b">
        <v>0</v>
      </c>
      <c r="I226" s="85" t="b">
        <v>0</v>
      </c>
      <c r="J226" s="85" t="b">
        <v>0</v>
      </c>
      <c r="K226" s="85" t="b">
        <v>0</v>
      </c>
      <c r="L226" s="85" t="b">
        <v>0</v>
      </c>
    </row>
    <row r="227" spans="1:12" ht="15">
      <c r="A227" s="85" t="s">
        <v>247</v>
      </c>
      <c r="B227" s="85" t="s">
        <v>248</v>
      </c>
      <c r="C227" s="85">
        <v>3</v>
      </c>
      <c r="D227" s="113">
        <v>0.0007910244124112565</v>
      </c>
      <c r="E227" s="113">
        <v>3.3973025758668394</v>
      </c>
      <c r="F227" s="85" t="s">
        <v>2868</v>
      </c>
      <c r="G227" s="85" t="b">
        <v>0</v>
      </c>
      <c r="H227" s="85" t="b">
        <v>0</v>
      </c>
      <c r="I227" s="85" t="b">
        <v>0</v>
      </c>
      <c r="J227" s="85" t="b">
        <v>0</v>
      </c>
      <c r="K227" s="85" t="b">
        <v>0</v>
      </c>
      <c r="L227" s="85" t="b">
        <v>0</v>
      </c>
    </row>
    <row r="228" spans="1:12" ht="15">
      <c r="A228" s="85" t="s">
        <v>281</v>
      </c>
      <c r="B228" s="85" t="s">
        <v>340</v>
      </c>
      <c r="C228" s="85">
        <v>3</v>
      </c>
      <c r="D228" s="113">
        <v>0.0007910244124112565</v>
      </c>
      <c r="E228" s="113">
        <v>3.096272580202858</v>
      </c>
      <c r="F228" s="85" t="s">
        <v>2868</v>
      </c>
      <c r="G228" s="85" t="b">
        <v>0</v>
      </c>
      <c r="H228" s="85" t="b">
        <v>0</v>
      </c>
      <c r="I228" s="85" t="b">
        <v>0</v>
      </c>
      <c r="J228" s="85" t="b">
        <v>0</v>
      </c>
      <c r="K228" s="85" t="b">
        <v>0</v>
      </c>
      <c r="L228" s="85" t="b">
        <v>0</v>
      </c>
    </row>
    <row r="229" spans="1:12" ht="15">
      <c r="A229" s="85" t="s">
        <v>340</v>
      </c>
      <c r="B229" s="85" t="s">
        <v>2725</v>
      </c>
      <c r="C229" s="85">
        <v>3</v>
      </c>
      <c r="D229" s="113">
        <v>0.0007910244124112565</v>
      </c>
      <c r="E229" s="113">
        <v>2.6983325715308206</v>
      </c>
      <c r="F229" s="85" t="s">
        <v>2868</v>
      </c>
      <c r="G229" s="85" t="b">
        <v>0</v>
      </c>
      <c r="H229" s="85" t="b">
        <v>0</v>
      </c>
      <c r="I229" s="85" t="b">
        <v>0</v>
      </c>
      <c r="J229" s="85" t="b">
        <v>0</v>
      </c>
      <c r="K229" s="85" t="b">
        <v>0</v>
      </c>
      <c r="L229" s="85" t="b">
        <v>0</v>
      </c>
    </row>
    <row r="230" spans="1:12" ht="15">
      <c r="A230" s="85" t="s">
        <v>288</v>
      </c>
      <c r="B230" s="85" t="s">
        <v>304</v>
      </c>
      <c r="C230" s="85">
        <v>3</v>
      </c>
      <c r="D230" s="113">
        <v>0.0007910244124112565</v>
      </c>
      <c r="E230" s="113">
        <v>0.8279286662517935</v>
      </c>
      <c r="F230" s="85" t="s">
        <v>2868</v>
      </c>
      <c r="G230" s="85" t="b">
        <v>0</v>
      </c>
      <c r="H230" s="85" t="b">
        <v>0</v>
      </c>
      <c r="I230" s="85" t="b">
        <v>0</v>
      </c>
      <c r="J230" s="85" t="b">
        <v>0</v>
      </c>
      <c r="K230" s="85" t="b">
        <v>0</v>
      </c>
      <c r="L230" s="85" t="b">
        <v>0</v>
      </c>
    </row>
    <row r="231" spans="1:12" ht="15">
      <c r="A231" s="85" t="s">
        <v>2721</v>
      </c>
      <c r="B231" s="85" t="s">
        <v>282</v>
      </c>
      <c r="C231" s="85">
        <v>3</v>
      </c>
      <c r="D231" s="113">
        <v>0.0007910244124112565</v>
      </c>
      <c r="E231" s="113">
        <v>0.662236226182544</v>
      </c>
      <c r="F231" s="85" t="s">
        <v>2868</v>
      </c>
      <c r="G231" s="85" t="b">
        <v>0</v>
      </c>
      <c r="H231" s="85" t="b">
        <v>0</v>
      </c>
      <c r="I231" s="85" t="b">
        <v>0</v>
      </c>
      <c r="J231" s="85" t="b">
        <v>0</v>
      </c>
      <c r="K231" s="85" t="b">
        <v>0</v>
      </c>
      <c r="L231" s="85" t="b">
        <v>0</v>
      </c>
    </row>
    <row r="232" spans="1:12" ht="15">
      <c r="A232" s="85" t="s">
        <v>252</v>
      </c>
      <c r="B232" s="85" t="s">
        <v>334</v>
      </c>
      <c r="C232" s="85">
        <v>3</v>
      </c>
      <c r="D232" s="113">
        <v>0.0007910244124112565</v>
      </c>
      <c r="E232" s="113">
        <v>1.3303557862362263</v>
      </c>
      <c r="F232" s="85" t="s">
        <v>2868</v>
      </c>
      <c r="G232" s="85" t="b">
        <v>0</v>
      </c>
      <c r="H232" s="85" t="b">
        <v>0</v>
      </c>
      <c r="I232" s="85" t="b">
        <v>0</v>
      </c>
      <c r="J232" s="85" t="b">
        <v>0</v>
      </c>
      <c r="K232" s="85" t="b">
        <v>0</v>
      </c>
      <c r="L232" s="85" t="b">
        <v>0</v>
      </c>
    </row>
    <row r="233" spans="1:12" ht="15">
      <c r="A233" s="85" t="s">
        <v>447</v>
      </c>
      <c r="B233" s="85" t="s">
        <v>446</v>
      </c>
      <c r="C233" s="85">
        <v>2</v>
      </c>
      <c r="D233" s="113">
        <v>0.0005722765783100636</v>
      </c>
      <c r="E233" s="113">
        <v>3.5733938349225207</v>
      </c>
      <c r="F233" s="85" t="s">
        <v>2868</v>
      </c>
      <c r="G233" s="85" t="b">
        <v>0</v>
      </c>
      <c r="H233" s="85" t="b">
        <v>0</v>
      </c>
      <c r="I233" s="85" t="b">
        <v>0</v>
      </c>
      <c r="J233" s="85" t="b">
        <v>0</v>
      </c>
      <c r="K233" s="85" t="b">
        <v>0</v>
      </c>
      <c r="L233" s="85" t="b">
        <v>0</v>
      </c>
    </row>
    <row r="234" spans="1:12" ht="15">
      <c r="A234" s="85" t="s">
        <v>288</v>
      </c>
      <c r="B234" s="85" t="s">
        <v>381</v>
      </c>
      <c r="C234" s="85">
        <v>2</v>
      </c>
      <c r="D234" s="113">
        <v>0.0005722765783100636</v>
      </c>
      <c r="E234" s="113">
        <v>2.3761132767969015</v>
      </c>
      <c r="F234" s="85" t="s">
        <v>2868</v>
      </c>
      <c r="G234" s="85" t="b">
        <v>0</v>
      </c>
      <c r="H234" s="85" t="b">
        <v>0</v>
      </c>
      <c r="I234" s="85" t="b">
        <v>0</v>
      </c>
      <c r="J234" s="85" t="b">
        <v>0</v>
      </c>
      <c r="K234" s="85" t="b">
        <v>0</v>
      </c>
      <c r="L234" s="85" t="b">
        <v>0</v>
      </c>
    </row>
    <row r="235" spans="1:12" ht="15">
      <c r="A235" s="85" t="s">
        <v>381</v>
      </c>
      <c r="B235" s="85" t="s">
        <v>329</v>
      </c>
      <c r="C235" s="85">
        <v>2</v>
      </c>
      <c r="D235" s="113">
        <v>0.0005722765783100636</v>
      </c>
      <c r="E235" s="113">
        <v>3.3973025758668394</v>
      </c>
      <c r="F235" s="85" t="s">
        <v>2868</v>
      </c>
      <c r="G235" s="85" t="b">
        <v>0</v>
      </c>
      <c r="H235" s="85" t="b">
        <v>0</v>
      </c>
      <c r="I235" s="85" t="b">
        <v>0</v>
      </c>
      <c r="J235" s="85" t="b">
        <v>0</v>
      </c>
      <c r="K235" s="85" t="b">
        <v>0</v>
      </c>
      <c r="L235" s="85" t="b">
        <v>0</v>
      </c>
    </row>
    <row r="236" spans="1:12" ht="15">
      <c r="A236" s="85" t="s">
        <v>329</v>
      </c>
      <c r="B236" s="85" t="s">
        <v>380</v>
      </c>
      <c r="C236" s="85">
        <v>2</v>
      </c>
      <c r="D236" s="113">
        <v>0.0005722765783100636</v>
      </c>
      <c r="E236" s="113">
        <v>3.5733938349225207</v>
      </c>
      <c r="F236" s="85" t="s">
        <v>2868</v>
      </c>
      <c r="G236" s="85" t="b">
        <v>0</v>
      </c>
      <c r="H236" s="85" t="b">
        <v>0</v>
      </c>
      <c r="I236" s="85" t="b">
        <v>0</v>
      </c>
      <c r="J236" s="85" t="b">
        <v>0</v>
      </c>
      <c r="K236" s="85" t="b">
        <v>0</v>
      </c>
      <c r="L236" s="85" t="b">
        <v>0</v>
      </c>
    </row>
    <row r="237" spans="1:12" ht="15">
      <c r="A237" s="85" t="s">
        <v>380</v>
      </c>
      <c r="B237" s="85" t="s">
        <v>445</v>
      </c>
      <c r="C237" s="85">
        <v>2</v>
      </c>
      <c r="D237" s="113">
        <v>0.0005722765783100636</v>
      </c>
      <c r="E237" s="113">
        <v>3.5733938349225207</v>
      </c>
      <c r="F237" s="85" t="s">
        <v>2868</v>
      </c>
      <c r="G237" s="85" t="b">
        <v>0</v>
      </c>
      <c r="H237" s="85" t="b">
        <v>0</v>
      </c>
      <c r="I237" s="85" t="b">
        <v>0</v>
      </c>
      <c r="J237" s="85" t="b">
        <v>0</v>
      </c>
      <c r="K237" s="85" t="b">
        <v>0</v>
      </c>
      <c r="L237" s="85" t="b">
        <v>0</v>
      </c>
    </row>
    <row r="238" spans="1:12" ht="15">
      <c r="A238" s="85" t="s">
        <v>445</v>
      </c>
      <c r="B238" s="85" t="s">
        <v>444</v>
      </c>
      <c r="C238" s="85">
        <v>2</v>
      </c>
      <c r="D238" s="113">
        <v>0.0005722765783100636</v>
      </c>
      <c r="E238" s="113">
        <v>3.5733938349225207</v>
      </c>
      <c r="F238" s="85" t="s">
        <v>2868</v>
      </c>
      <c r="G238" s="85" t="b">
        <v>0</v>
      </c>
      <c r="H238" s="85" t="b">
        <v>0</v>
      </c>
      <c r="I238" s="85" t="b">
        <v>0</v>
      </c>
      <c r="J238" s="85" t="b">
        <v>0</v>
      </c>
      <c r="K238" s="85" t="b">
        <v>0</v>
      </c>
      <c r="L238" s="85" t="b">
        <v>0</v>
      </c>
    </row>
    <row r="239" spans="1:12" ht="15">
      <c r="A239" s="85" t="s">
        <v>334</v>
      </c>
      <c r="B239" s="85" t="s">
        <v>282</v>
      </c>
      <c r="C239" s="85">
        <v>2</v>
      </c>
      <c r="D239" s="113">
        <v>0.0005722765783100636</v>
      </c>
      <c r="E239" s="113">
        <v>0.4565371402356219</v>
      </c>
      <c r="F239" s="85" t="s">
        <v>2868</v>
      </c>
      <c r="G239" s="85" t="b">
        <v>0</v>
      </c>
      <c r="H239" s="85" t="b">
        <v>0</v>
      </c>
      <c r="I239" s="85" t="b">
        <v>0</v>
      </c>
      <c r="J239" s="85" t="b">
        <v>0</v>
      </c>
      <c r="K239" s="85" t="b">
        <v>0</v>
      </c>
      <c r="L239" s="85" t="b">
        <v>0</v>
      </c>
    </row>
    <row r="240" spans="1:12" ht="15">
      <c r="A240" s="85" t="s">
        <v>282</v>
      </c>
      <c r="B240" s="85" t="s">
        <v>372</v>
      </c>
      <c r="C240" s="85">
        <v>2</v>
      </c>
      <c r="D240" s="113">
        <v>0.0005722765783100636</v>
      </c>
      <c r="E240" s="113">
        <v>1.98793310541402</v>
      </c>
      <c r="F240" s="85" t="s">
        <v>2868</v>
      </c>
      <c r="G240" s="85" t="b">
        <v>0</v>
      </c>
      <c r="H240" s="85" t="b">
        <v>0</v>
      </c>
      <c r="I240" s="85" t="b">
        <v>0</v>
      </c>
      <c r="J240" s="85" t="b">
        <v>0</v>
      </c>
      <c r="K240" s="85" t="b">
        <v>0</v>
      </c>
      <c r="L240" s="85" t="b">
        <v>0</v>
      </c>
    </row>
    <row r="241" spans="1:12" ht="15">
      <c r="A241" s="85" t="s">
        <v>372</v>
      </c>
      <c r="B241" s="85" t="s">
        <v>442</v>
      </c>
      <c r="C241" s="85">
        <v>2</v>
      </c>
      <c r="D241" s="113">
        <v>0.0005722765783100636</v>
      </c>
      <c r="E241" s="113">
        <v>2.8330311454282766</v>
      </c>
      <c r="F241" s="85" t="s">
        <v>2868</v>
      </c>
      <c r="G241" s="85" t="b">
        <v>0</v>
      </c>
      <c r="H241" s="85" t="b">
        <v>0</v>
      </c>
      <c r="I241" s="85" t="b">
        <v>0</v>
      </c>
      <c r="J241" s="85" t="b">
        <v>0</v>
      </c>
      <c r="K241" s="85" t="b">
        <v>0</v>
      </c>
      <c r="L241" s="85" t="b">
        <v>0</v>
      </c>
    </row>
    <row r="242" spans="1:12" ht="15">
      <c r="A242" s="85" t="s">
        <v>442</v>
      </c>
      <c r="B242" s="85" t="s">
        <v>441</v>
      </c>
      <c r="C242" s="85">
        <v>2</v>
      </c>
      <c r="D242" s="113">
        <v>0.0005722765783100636</v>
      </c>
      <c r="E242" s="113">
        <v>3.5733938349225207</v>
      </c>
      <c r="F242" s="85" t="s">
        <v>2868</v>
      </c>
      <c r="G242" s="85" t="b">
        <v>0</v>
      </c>
      <c r="H242" s="85" t="b">
        <v>0</v>
      </c>
      <c r="I242" s="85" t="b">
        <v>0</v>
      </c>
      <c r="J242" s="85" t="b">
        <v>0</v>
      </c>
      <c r="K242" s="85" t="b">
        <v>0</v>
      </c>
      <c r="L242" s="85" t="b">
        <v>0</v>
      </c>
    </row>
    <row r="243" spans="1:12" ht="15">
      <c r="A243" s="85" t="s">
        <v>441</v>
      </c>
      <c r="B243" s="85" t="s">
        <v>295</v>
      </c>
      <c r="C243" s="85">
        <v>2</v>
      </c>
      <c r="D243" s="113">
        <v>0.0005722765783100636</v>
      </c>
      <c r="E243" s="113">
        <v>3.1754538262504832</v>
      </c>
      <c r="F243" s="85" t="s">
        <v>2868</v>
      </c>
      <c r="G243" s="85" t="b">
        <v>0</v>
      </c>
      <c r="H243" s="85" t="b">
        <v>0</v>
      </c>
      <c r="I243" s="85" t="b">
        <v>0</v>
      </c>
      <c r="J243" s="85" t="b">
        <v>0</v>
      </c>
      <c r="K243" s="85" t="b">
        <v>0</v>
      </c>
      <c r="L243" s="85" t="b">
        <v>0</v>
      </c>
    </row>
    <row r="244" spans="1:12" ht="15">
      <c r="A244" s="85" t="s">
        <v>295</v>
      </c>
      <c r="B244" s="85" t="s">
        <v>440</v>
      </c>
      <c r="C244" s="85">
        <v>2</v>
      </c>
      <c r="D244" s="113">
        <v>0.0005722765783100636</v>
      </c>
      <c r="E244" s="113">
        <v>3.1754538262504832</v>
      </c>
      <c r="F244" s="85" t="s">
        <v>2868</v>
      </c>
      <c r="G244" s="85" t="b">
        <v>0</v>
      </c>
      <c r="H244" s="85" t="b">
        <v>0</v>
      </c>
      <c r="I244" s="85" t="b">
        <v>0</v>
      </c>
      <c r="J244" s="85" t="b">
        <v>0</v>
      </c>
      <c r="K244" s="85" t="b">
        <v>0</v>
      </c>
      <c r="L244" s="85" t="b">
        <v>0</v>
      </c>
    </row>
    <row r="245" spans="1:12" ht="15">
      <c r="A245" s="85" t="s">
        <v>440</v>
      </c>
      <c r="B245" s="85" t="s">
        <v>284</v>
      </c>
      <c r="C245" s="85">
        <v>2</v>
      </c>
      <c r="D245" s="113">
        <v>0.0005722765783100636</v>
      </c>
      <c r="E245" s="113">
        <v>2.8330311454282766</v>
      </c>
      <c r="F245" s="85" t="s">
        <v>2868</v>
      </c>
      <c r="G245" s="85" t="b">
        <v>0</v>
      </c>
      <c r="H245" s="85" t="b">
        <v>0</v>
      </c>
      <c r="I245" s="85" t="b">
        <v>0</v>
      </c>
      <c r="J245" s="85" t="b">
        <v>0</v>
      </c>
      <c r="K245" s="85" t="b">
        <v>0</v>
      </c>
      <c r="L245" s="85" t="b">
        <v>0</v>
      </c>
    </row>
    <row r="246" spans="1:12" ht="15">
      <c r="A246" s="85" t="s">
        <v>284</v>
      </c>
      <c r="B246" s="85" t="s">
        <v>439</v>
      </c>
      <c r="C246" s="85">
        <v>2</v>
      </c>
      <c r="D246" s="113">
        <v>0.0005722765783100636</v>
      </c>
      <c r="E246" s="113">
        <v>2.8330311454282766</v>
      </c>
      <c r="F246" s="85" t="s">
        <v>2868</v>
      </c>
      <c r="G246" s="85" t="b">
        <v>0</v>
      </c>
      <c r="H246" s="85" t="b">
        <v>0</v>
      </c>
      <c r="I246" s="85" t="b">
        <v>0</v>
      </c>
      <c r="J246" s="85" t="b">
        <v>0</v>
      </c>
      <c r="K246" s="85" t="b">
        <v>0</v>
      </c>
      <c r="L246" s="85" t="b">
        <v>0</v>
      </c>
    </row>
    <row r="247" spans="1:12" ht="15">
      <c r="A247" s="85" t="s">
        <v>438</v>
      </c>
      <c r="B247" s="85" t="s">
        <v>437</v>
      </c>
      <c r="C247" s="85">
        <v>2</v>
      </c>
      <c r="D247" s="113">
        <v>0.0005722765783100636</v>
      </c>
      <c r="E247" s="113">
        <v>3.5733938349225207</v>
      </c>
      <c r="F247" s="85" t="s">
        <v>2868</v>
      </c>
      <c r="G247" s="85" t="b">
        <v>0</v>
      </c>
      <c r="H247" s="85" t="b">
        <v>0</v>
      </c>
      <c r="I247" s="85" t="b">
        <v>0</v>
      </c>
      <c r="J247" s="85" t="b">
        <v>0</v>
      </c>
      <c r="K247" s="85" t="b">
        <v>0</v>
      </c>
      <c r="L247" s="85" t="b">
        <v>0</v>
      </c>
    </row>
    <row r="248" spans="1:12" ht="15">
      <c r="A248" s="85" t="s">
        <v>437</v>
      </c>
      <c r="B248" s="85" t="s">
        <v>436</v>
      </c>
      <c r="C248" s="85">
        <v>2</v>
      </c>
      <c r="D248" s="113">
        <v>0.0005722765783100636</v>
      </c>
      <c r="E248" s="113">
        <v>3.5733938349225207</v>
      </c>
      <c r="F248" s="85" t="s">
        <v>2868</v>
      </c>
      <c r="G248" s="85" t="b">
        <v>0</v>
      </c>
      <c r="H248" s="85" t="b">
        <v>0</v>
      </c>
      <c r="I248" s="85" t="b">
        <v>0</v>
      </c>
      <c r="J248" s="85" t="b">
        <v>0</v>
      </c>
      <c r="K248" s="85" t="b">
        <v>0</v>
      </c>
      <c r="L248" s="85" t="b">
        <v>0</v>
      </c>
    </row>
    <row r="249" spans="1:12" ht="15">
      <c r="A249" s="85" t="s">
        <v>332</v>
      </c>
      <c r="B249" s="85" t="s">
        <v>315</v>
      </c>
      <c r="C249" s="85">
        <v>2</v>
      </c>
      <c r="D249" s="113">
        <v>0.0005722765783100636</v>
      </c>
      <c r="E249" s="113">
        <v>2.6313857819002076</v>
      </c>
      <c r="F249" s="85" t="s">
        <v>2868</v>
      </c>
      <c r="G249" s="85" t="b">
        <v>0</v>
      </c>
      <c r="H249" s="85" t="b">
        <v>0</v>
      </c>
      <c r="I249" s="85" t="b">
        <v>0</v>
      </c>
      <c r="J249" s="85" t="b">
        <v>0</v>
      </c>
      <c r="K249" s="85" t="b">
        <v>0</v>
      </c>
      <c r="L249" s="85" t="b">
        <v>0</v>
      </c>
    </row>
    <row r="250" spans="1:12" ht="15">
      <c r="A250" s="85" t="s">
        <v>315</v>
      </c>
      <c r="B250" s="85" t="s">
        <v>334</v>
      </c>
      <c r="C250" s="85">
        <v>2</v>
      </c>
      <c r="D250" s="113">
        <v>0.0005722765783100636</v>
      </c>
      <c r="E250" s="113">
        <v>0.7282957949082638</v>
      </c>
      <c r="F250" s="85" t="s">
        <v>2868</v>
      </c>
      <c r="G250" s="85" t="b">
        <v>0</v>
      </c>
      <c r="H250" s="85" t="b">
        <v>0</v>
      </c>
      <c r="I250" s="85" t="b">
        <v>0</v>
      </c>
      <c r="J250" s="85" t="b">
        <v>0</v>
      </c>
      <c r="K250" s="85" t="b">
        <v>0</v>
      </c>
      <c r="L250" s="85" t="b">
        <v>0</v>
      </c>
    </row>
    <row r="251" spans="1:12" ht="15">
      <c r="A251" s="85" t="s">
        <v>304</v>
      </c>
      <c r="B251" s="85" t="s">
        <v>374</v>
      </c>
      <c r="C251" s="85">
        <v>2</v>
      </c>
      <c r="D251" s="113">
        <v>0.0005722765783100636</v>
      </c>
      <c r="E251" s="113">
        <v>-0.17343489682095478</v>
      </c>
      <c r="F251" s="85" t="s">
        <v>2868</v>
      </c>
      <c r="G251" s="85" t="b">
        <v>0</v>
      </c>
      <c r="H251" s="85" t="b">
        <v>0</v>
      </c>
      <c r="I251" s="85" t="b">
        <v>0</v>
      </c>
      <c r="J251" s="85" t="b">
        <v>0</v>
      </c>
      <c r="K251" s="85" t="b">
        <v>0</v>
      </c>
      <c r="L251" s="85" t="b">
        <v>0</v>
      </c>
    </row>
    <row r="252" spans="1:12" ht="15">
      <c r="A252" s="85" t="s">
        <v>2814</v>
      </c>
      <c r="B252" s="85" t="s">
        <v>334</v>
      </c>
      <c r="C252" s="85">
        <v>2</v>
      </c>
      <c r="D252" s="113">
        <v>0.0005722765783100636</v>
      </c>
      <c r="E252" s="113">
        <v>1.330355786236226</v>
      </c>
      <c r="F252" s="85" t="s">
        <v>2868</v>
      </c>
      <c r="G252" s="85" t="b">
        <v>0</v>
      </c>
      <c r="H252" s="85" t="b">
        <v>0</v>
      </c>
      <c r="I252" s="85" t="b">
        <v>0</v>
      </c>
      <c r="J252" s="85" t="b">
        <v>0</v>
      </c>
      <c r="K252" s="85" t="b">
        <v>0</v>
      </c>
      <c r="L252" s="85" t="b">
        <v>0</v>
      </c>
    </row>
    <row r="253" spans="1:12" ht="15">
      <c r="A253" s="85" t="s">
        <v>2756</v>
      </c>
      <c r="B253" s="85" t="s">
        <v>2815</v>
      </c>
      <c r="C253" s="85">
        <v>2</v>
      </c>
      <c r="D253" s="113">
        <v>0.0005722765783100636</v>
      </c>
      <c r="E253" s="113">
        <v>2.874423830586502</v>
      </c>
      <c r="F253" s="85" t="s">
        <v>2868</v>
      </c>
      <c r="G253" s="85" t="b">
        <v>0</v>
      </c>
      <c r="H253" s="85" t="b">
        <v>0</v>
      </c>
      <c r="I253" s="85" t="b">
        <v>0</v>
      </c>
      <c r="J253" s="85" t="b">
        <v>0</v>
      </c>
      <c r="K253" s="85" t="b">
        <v>0</v>
      </c>
      <c r="L253" s="85" t="b">
        <v>0</v>
      </c>
    </row>
    <row r="254" spans="1:12" ht="15">
      <c r="A254" s="85" t="s">
        <v>2815</v>
      </c>
      <c r="B254" s="85" t="s">
        <v>2816</v>
      </c>
      <c r="C254" s="85">
        <v>2</v>
      </c>
      <c r="D254" s="113">
        <v>0.0005722765783100636</v>
      </c>
      <c r="E254" s="113">
        <v>3.5733938349225207</v>
      </c>
      <c r="F254" s="85" t="s">
        <v>2868</v>
      </c>
      <c r="G254" s="85" t="b">
        <v>0</v>
      </c>
      <c r="H254" s="85" t="b">
        <v>0</v>
      </c>
      <c r="I254" s="85" t="b">
        <v>0</v>
      </c>
      <c r="J254" s="85" t="b">
        <v>1</v>
      </c>
      <c r="K254" s="85" t="b">
        <v>0</v>
      </c>
      <c r="L254" s="85" t="b">
        <v>0</v>
      </c>
    </row>
    <row r="255" spans="1:12" ht="15">
      <c r="A255" s="85" t="s">
        <v>2816</v>
      </c>
      <c r="B255" s="85" t="s">
        <v>2817</v>
      </c>
      <c r="C255" s="85">
        <v>2</v>
      </c>
      <c r="D255" s="113">
        <v>0.0005722765783100636</v>
      </c>
      <c r="E255" s="113">
        <v>3.5733938349225207</v>
      </c>
      <c r="F255" s="85" t="s">
        <v>2868</v>
      </c>
      <c r="G255" s="85" t="b">
        <v>1</v>
      </c>
      <c r="H255" s="85" t="b">
        <v>0</v>
      </c>
      <c r="I255" s="85" t="b">
        <v>0</v>
      </c>
      <c r="J255" s="85" t="b">
        <v>0</v>
      </c>
      <c r="K255" s="85" t="b">
        <v>0</v>
      </c>
      <c r="L255" s="85" t="b">
        <v>0</v>
      </c>
    </row>
    <row r="256" spans="1:12" ht="15">
      <c r="A256" s="85" t="s">
        <v>2817</v>
      </c>
      <c r="B256" s="85" t="s">
        <v>452</v>
      </c>
      <c r="C256" s="85">
        <v>2</v>
      </c>
      <c r="D256" s="113">
        <v>0.0005722765783100636</v>
      </c>
      <c r="E256" s="113">
        <v>3.5733938349225207</v>
      </c>
      <c r="F256" s="85" t="s">
        <v>2868</v>
      </c>
      <c r="G256" s="85" t="b">
        <v>0</v>
      </c>
      <c r="H256" s="85" t="b">
        <v>0</v>
      </c>
      <c r="I256" s="85" t="b">
        <v>0</v>
      </c>
      <c r="J256" s="85" t="b">
        <v>0</v>
      </c>
      <c r="K256" s="85" t="b">
        <v>0</v>
      </c>
      <c r="L256" s="85" t="b">
        <v>0</v>
      </c>
    </row>
    <row r="257" spans="1:12" ht="15">
      <c r="A257" s="85" t="s">
        <v>452</v>
      </c>
      <c r="B257" s="85" t="s">
        <v>2818</v>
      </c>
      <c r="C257" s="85">
        <v>2</v>
      </c>
      <c r="D257" s="113">
        <v>0.0005722765783100636</v>
      </c>
      <c r="E257" s="113">
        <v>3.5733938349225207</v>
      </c>
      <c r="F257" s="85" t="s">
        <v>2868</v>
      </c>
      <c r="G257" s="85" t="b">
        <v>0</v>
      </c>
      <c r="H257" s="85" t="b">
        <v>0</v>
      </c>
      <c r="I257" s="85" t="b">
        <v>0</v>
      </c>
      <c r="J257" s="85" t="b">
        <v>0</v>
      </c>
      <c r="K257" s="85" t="b">
        <v>0</v>
      </c>
      <c r="L257" s="85" t="b">
        <v>0</v>
      </c>
    </row>
    <row r="258" spans="1:12" ht="15">
      <c r="A258" s="85" t="s">
        <v>2818</v>
      </c>
      <c r="B258" s="85" t="s">
        <v>2819</v>
      </c>
      <c r="C258" s="85">
        <v>2</v>
      </c>
      <c r="D258" s="113">
        <v>0.0005722765783100636</v>
      </c>
      <c r="E258" s="113">
        <v>3.5733938349225207</v>
      </c>
      <c r="F258" s="85" t="s">
        <v>2868</v>
      </c>
      <c r="G258" s="85" t="b">
        <v>0</v>
      </c>
      <c r="H258" s="85" t="b">
        <v>0</v>
      </c>
      <c r="I258" s="85" t="b">
        <v>0</v>
      </c>
      <c r="J258" s="85" t="b">
        <v>0</v>
      </c>
      <c r="K258" s="85" t="b">
        <v>0</v>
      </c>
      <c r="L258" s="85" t="b">
        <v>0</v>
      </c>
    </row>
    <row r="259" spans="1:12" ht="15">
      <c r="A259" s="85" t="s">
        <v>2819</v>
      </c>
      <c r="B259" s="85" t="s">
        <v>907</v>
      </c>
      <c r="C259" s="85">
        <v>2</v>
      </c>
      <c r="D259" s="113">
        <v>0.0005722765783100636</v>
      </c>
      <c r="E259" s="113">
        <v>3.1754538262504832</v>
      </c>
      <c r="F259" s="85" t="s">
        <v>2868</v>
      </c>
      <c r="G259" s="85" t="b">
        <v>0</v>
      </c>
      <c r="H259" s="85" t="b">
        <v>0</v>
      </c>
      <c r="I259" s="85" t="b">
        <v>0</v>
      </c>
      <c r="J259" s="85" t="b">
        <v>0</v>
      </c>
      <c r="K259" s="85" t="b">
        <v>0</v>
      </c>
      <c r="L259" s="85" t="b">
        <v>0</v>
      </c>
    </row>
    <row r="260" spans="1:12" ht="15">
      <c r="A260" s="85" t="s">
        <v>899</v>
      </c>
      <c r="B260" s="85" t="s">
        <v>334</v>
      </c>
      <c r="C260" s="85">
        <v>2</v>
      </c>
      <c r="D260" s="113">
        <v>0.0005722765783100636</v>
      </c>
      <c r="E260" s="113">
        <v>0.7282957949082638</v>
      </c>
      <c r="F260" s="85" t="s">
        <v>2868</v>
      </c>
      <c r="G260" s="85" t="b">
        <v>0</v>
      </c>
      <c r="H260" s="85" t="b">
        <v>0</v>
      </c>
      <c r="I260" s="85" t="b">
        <v>0</v>
      </c>
      <c r="J260" s="85" t="b">
        <v>0</v>
      </c>
      <c r="K260" s="85" t="b">
        <v>0</v>
      </c>
      <c r="L260" s="85" t="b">
        <v>0</v>
      </c>
    </row>
    <row r="261" spans="1:12" ht="15">
      <c r="A261" s="85" t="s">
        <v>2740</v>
      </c>
      <c r="B261" s="85" t="s">
        <v>899</v>
      </c>
      <c r="C261" s="85">
        <v>2</v>
      </c>
      <c r="D261" s="113">
        <v>0.0005722765783100636</v>
      </c>
      <c r="E261" s="113">
        <v>1.8118418463583388</v>
      </c>
      <c r="F261" s="85" t="s">
        <v>2868</v>
      </c>
      <c r="G261" s="85" t="b">
        <v>0</v>
      </c>
      <c r="H261" s="85" t="b">
        <v>0</v>
      </c>
      <c r="I261" s="85" t="b">
        <v>0</v>
      </c>
      <c r="J261" s="85" t="b">
        <v>0</v>
      </c>
      <c r="K261" s="85" t="b">
        <v>0</v>
      </c>
      <c r="L261" s="85" t="b">
        <v>0</v>
      </c>
    </row>
    <row r="262" spans="1:12" ht="15">
      <c r="A262" s="85" t="s">
        <v>899</v>
      </c>
      <c r="B262" s="85" t="s">
        <v>888</v>
      </c>
      <c r="C262" s="85">
        <v>2</v>
      </c>
      <c r="D262" s="113">
        <v>0.0005722765783100636</v>
      </c>
      <c r="E262" s="113">
        <v>1.1789421540963043</v>
      </c>
      <c r="F262" s="85" t="s">
        <v>2868</v>
      </c>
      <c r="G262" s="85" t="b">
        <v>0</v>
      </c>
      <c r="H262" s="85" t="b">
        <v>0</v>
      </c>
      <c r="I262" s="85" t="b">
        <v>0</v>
      </c>
      <c r="J262" s="85" t="b">
        <v>0</v>
      </c>
      <c r="K262" s="85" t="b">
        <v>0</v>
      </c>
      <c r="L262" s="85" t="b">
        <v>0</v>
      </c>
    </row>
    <row r="263" spans="1:12" ht="15">
      <c r="A263" s="85" t="s">
        <v>2820</v>
      </c>
      <c r="B263" s="85" t="s">
        <v>2821</v>
      </c>
      <c r="C263" s="85">
        <v>2</v>
      </c>
      <c r="D263" s="113">
        <v>0.0005722765783100636</v>
      </c>
      <c r="E263" s="113">
        <v>3.5733938349225207</v>
      </c>
      <c r="F263" s="85" t="s">
        <v>2868</v>
      </c>
      <c r="G263" s="85" t="b">
        <v>0</v>
      </c>
      <c r="H263" s="85" t="b">
        <v>0</v>
      </c>
      <c r="I263" s="85" t="b">
        <v>0</v>
      </c>
      <c r="J263" s="85" t="b">
        <v>0</v>
      </c>
      <c r="K263" s="85" t="b">
        <v>0</v>
      </c>
      <c r="L263" s="85" t="b">
        <v>0</v>
      </c>
    </row>
    <row r="264" spans="1:12" ht="15">
      <c r="A264" s="85" t="s">
        <v>2821</v>
      </c>
      <c r="B264" s="85" t="s">
        <v>2798</v>
      </c>
      <c r="C264" s="85">
        <v>2</v>
      </c>
      <c r="D264" s="113">
        <v>0.0005722765783100636</v>
      </c>
      <c r="E264" s="113">
        <v>3.5733938349225207</v>
      </c>
      <c r="F264" s="85" t="s">
        <v>2868</v>
      </c>
      <c r="G264" s="85" t="b">
        <v>0</v>
      </c>
      <c r="H264" s="85" t="b">
        <v>0</v>
      </c>
      <c r="I264" s="85" t="b">
        <v>0</v>
      </c>
      <c r="J264" s="85" t="b">
        <v>0</v>
      </c>
      <c r="K264" s="85" t="b">
        <v>0</v>
      </c>
      <c r="L264" s="85" t="b">
        <v>0</v>
      </c>
    </row>
    <row r="265" spans="1:12" ht="15">
      <c r="A265" s="85" t="s">
        <v>883</v>
      </c>
      <c r="B265" s="85" t="s">
        <v>2797</v>
      </c>
      <c r="C265" s="85">
        <v>2</v>
      </c>
      <c r="D265" s="113">
        <v>0.0005722765783100636</v>
      </c>
      <c r="E265" s="113">
        <v>2.3559098907086145</v>
      </c>
      <c r="F265" s="85" t="s">
        <v>2868</v>
      </c>
      <c r="G265" s="85" t="b">
        <v>0</v>
      </c>
      <c r="H265" s="85" t="b">
        <v>0</v>
      </c>
      <c r="I265" s="85" t="b">
        <v>0</v>
      </c>
      <c r="J265" s="85" t="b">
        <v>0</v>
      </c>
      <c r="K265" s="85" t="b">
        <v>0</v>
      </c>
      <c r="L265" s="85" t="b">
        <v>0</v>
      </c>
    </row>
    <row r="266" spans="1:12" ht="15">
      <c r="A266" s="85" t="s">
        <v>2797</v>
      </c>
      <c r="B266" s="85" t="s">
        <v>334</v>
      </c>
      <c r="C266" s="85">
        <v>2</v>
      </c>
      <c r="D266" s="113">
        <v>0.0005722765783100636</v>
      </c>
      <c r="E266" s="113">
        <v>1.154264527180545</v>
      </c>
      <c r="F266" s="85" t="s">
        <v>2868</v>
      </c>
      <c r="G266" s="85" t="b">
        <v>0</v>
      </c>
      <c r="H266" s="85" t="b">
        <v>0</v>
      </c>
      <c r="I266" s="85" t="b">
        <v>0</v>
      </c>
      <c r="J266" s="85" t="b">
        <v>0</v>
      </c>
      <c r="K266" s="85" t="b">
        <v>0</v>
      </c>
      <c r="L266" s="85" t="b">
        <v>0</v>
      </c>
    </row>
    <row r="267" spans="1:12" ht="15">
      <c r="A267" s="85" t="s">
        <v>288</v>
      </c>
      <c r="B267" s="85" t="s">
        <v>356</v>
      </c>
      <c r="C267" s="85">
        <v>2</v>
      </c>
      <c r="D267" s="113">
        <v>0.0005722765783100636</v>
      </c>
      <c r="E267" s="113">
        <v>1.4552945228445262</v>
      </c>
      <c r="F267" s="85" t="s">
        <v>2868</v>
      </c>
      <c r="G267" s="85" t="b">
        <v>0</v>
      </c>
      <c r="H267" s="85" t="b">
        <v>0</v>
      </c>
      <c r="I267" s="85" t="b">
        <v>0</v>
      </c>
      <c r="J267" s="85" t="b">
        <v>0</v>
      </c>
      <c r="K267" s="85" t="b">
        <v>0</v>
      </c>
      <c r="L267" s="85" t="b">
        <v>0</v>
      </c>
    </row>
    <row r="268" spans="1:12" ht="15">
      <c r="A268" s="85" t="s">
        <v>356</v>
      </c>
      <c r="B268" s="85" t="s">
        <v>305</v>
      </c>
      <c r="C268" s="85">
        <v>2</v>
      </c>
      <c r="D268" s="113">
        <v>0.0005722765783100636</v>
      </c>
      <c r="E268" s="113">
        <v>1.7775138175784455</v>
      </c>
      <c r="F268" s="85" t="s">
        <v>2868</v>
      </c>
      <c r="G268" s="85" t="b">
        <v>0</v>
      </c>
      <c r="H268" s="85" t="b">
        <v>0</v>
      </c>
      <c r="I268" s="85" t="b">
        <v>0</v>
      </c>
      <c r="J268" s="85" t="b">
        <v>0</v>
      </c>
      <c r="K268" s="85" t="b">
        <v>0</v>
      </c>
      <c r="L268" s="85" t="b">
        <v>0</v>
      </c>
    </row>
    <row r="269" spans="1:12" ht="15">
      <c r="A269" s="85" t="s">
        <v>305</v>
      </c>
      <c r="B269" s="85" t="s">
        <v>328</v>
      </c>
      <c r="C269" s="85">
        <v>2</v>
      </c>
      <c r="D269" s="113">
        <v>0.0005722765783100636</v>
      </c>
      <c r="E269" s="113">
        <v>2.221211316811158</v>
      </c>
      <c r="F269" s="85" t="s">
        <v>2868</v>
      </c>
      <c r="G269" s="85" t="b">
        <v>0</v>
      </c>
      <c r="H269" s="85" t="b">
        <v>0</v>
      </c>
      <c r="I269" s="85" t="b">
        <v>0</v>
      </c>
      <c r="J269" s="85" t="b">
        <v>0</v>
      </c>
      <c r="K269" s="85" t="b">
        <v>0</v>
      </c>
      <c r="L269" s="85" t="b">
        <v>0</v>
      </c>
    </row>
    <row r="270" spans="1:12" ht="15">
      <c r="A270" s="85" t="s">
        <v>328</v>
      </c>
      <c r="B270" s="85" t="s">
        <v>406</v>
      </c>
      <c r="C270" s="85">
        <v>2</v>
      </c>
      <c r="D270" s="113">
        <v>0.0005722765783100636</v>
      </c>
      <c r="E270" s="113">
        <v>2.920181321147177</v>
      </c>
      <c r="F270" s="85" t="s">
        <v>2868</v>
      </c>
      <c r="G270" s="85" t="b">
        <v>0</v>
      </c>
      <c r="H270" s="85" t="b">
        <v>0</v>
      </c>
      <c r="I270" s="85" t="b">
        <v>0</v>
      </c>
      <c r="J270" s="85" t="b">
        <v>0</v>
      </c>
      <c r="K270" s="85" t="b">
        <v>0</v>
      </c>
      <c r="L270" s="85" t="b">
        <v>0</v>
      </c>
    </row>
    <row r="271" spans="1:12" ht="15">
      <c r="A271" s="85" t="s">
        <v>406</v>
      </c>
      <c r="B271" s="85" t="s">
        <v>311</v>
      </c>
      <c r="C271" s="85">
        <v>2</v>
      </c>
      <c r="D271" s="113">
        <v>0.0005722765783100636</v>
      </c>
      <c r="E271" s="113">
        <v>3.5733938349225207</v>
      </c>
      <c r="F271" s="85" t="s">
        <v>2868</v>
      </c>
      <c r="G271" s="85" t="b">
        <v>0</v>
      </c>
      <c r="H271" s="85" t="b">
        <v>0</v>
      </c>
      <c r="I271" s="85" t="b">
        <v>0</v>
      </c>
      <c r="J271" s="85" t="b">
        <v>0</v>
      </c>
      <c r="K271" s="85" t="b">
        <v>0</v>
      </c>
      <c r="L271" s="85" t="b">
        <v>0</v>
      </c>
    </row>
    <row r="272" spans="1:12" ht="15">
      <c r="A272" s="85" t="s">
        <v>311</v>
      </c>
      <c r="B272" s="85" t="s">
        <v>388</v>
      </c>
      <c r="C272" s="85">
        <v>2</v>
      </c>
      <c r="D272" s="113">
        <v>0.0005722765783100636</v>
      </c>
      <c r="E272" s="113">
        <v>3.029325790572245</v>
      </c>
      <c r="F272" s="85" t="s">
        <v>2868</v>
      </c>
      <c r="G272" s="85" t="b">
        <v>0</v>
      </c>
      <c r="H272" s="85" t="b">
        <v>0</v>
      </c>
      <c r="I272" s="85" t="b">
        <v>0</v>
      </c>
      <c r="J272" s="85" t="b">
        <v>0</v>
      </c>
      <c r="K272" s="85" t="b">
        <v>0</v>
      </c>
      <c r="L272" s="85" t="b">
        <v>0</v>
      </c>
    </row>
    <row r="273" spans="1:12" ht="15">
      <c r="A273" s="85" t="s">
        <v>388</v>
      </c>
      <c r="B273" s="85" t="s">
        <v>282</v>
      </c>
      <c r="C273" s="85">
        <v>2</v>
      </c>
      <c r="D273" s="113">
        <v>0.0005722765783100636</v>
      </c>
      <c r="E273" s="113">
        <v>2.154264527180545</v>
      </c>
      <c r="F273" s="85" t="s">
        <v>2868</v>
      </c>
      <c r="G273" s="85" t="b">
        <v>0</v>
      </c>
      <c r="H273" s="85" t="b">
        <v>0</v>
      </c>
      <c r="I273" s="85" t="b">
        <v>0</v>
      </c>
      <c r="J273" s="85" t="b">
        <v>0</v>
      </c>
      <c r="K273" s="85" t="b">
        <v>0</v>
      </c>
      <c r="L273" s="85" t="b">
        <v>0</v>
      </c>
    </row>
    <row r="274" spans="1:12" ht="15">
      <c r="A274" s="85" t="s">
        <v>282</v>
      </c>
      <c r="B274" s="85" t="s">
        <v>456</v>
      </c>
      <c r="C274" s="85">
        <v>2</v>
      </c>
      <c r="D274" s="113">
        <v>0.0005722765783100636</v>
      </c>
      <c r="E274" s="113">
        <v>2.728295794908264</v>
      </c>
      <c r="F274" s="85" t="s">
        <v>2868</v>
      </c>
      <c r="G274" s="85" t="b">
        <v>0</v>
      </c>
      <c r="H274" s="85" t="b">
        <v>0</v>
      </c>
      <c r="I274" s="85" t="b">
        <v>0</v>
      </c>
      <c r="J274" s="85" t="b">
        <v>0</v>
      </c>
      <c r="K274" s="85" t="b">
        <v>0</v>
      </c>
      <c r="L274" s="85" t="b">
        <v>0</v>
      </c>
    </row>
    <row r="275" spans="1:12" ht="15">
      <c r="A275" s="85" t="s">
        <v>456</v>
      </c>
      <c r="B275" s="85" t="s">
        <v>2737</v>
      </c>
      <c r="C275" s="85">
        <v>2</v>
      </c>
      <c r="D275" s="113">
        <v>0.0005722765783100636</v>
      </c>
      <c r="E275" s="113">
        <v>2.2023259726507844</v>
      </c>
      <c r="F275" s="85" t="s">
        <v>2868</v>
      </c>
      <c r="G275" s="85" t="b">
        <v>0</v>
      </c>
      <c r="H275" s="85" t="b">
        <v>0</v>
      </c>
      <c r="I275" s="85" t="b">
        <v>0</v>
      </c>
      <c r="J275" s="85" t="b">
        <v>1</v>
      </c>
      <c r="K275" s="85" t="b">
        <v>0</v>
      </c>
      <c r="L275" s="85" t="b">
        <v>0</v>
      </c>
    </row>
    <row r="276" spans="1:12" ht="15">
      <c r="A276" s="85" t="s">
        <v>869</v>
      </c>
      <c r="B276" s="85" t="s">
        <v>2823</v>
      </c>
      <c r="C276" s="85">
        <v>2</v>
      </c>
      <c r="D276" s="113">
        <v>0.0005722765783100636</v>
      </c>
      <c r="E276" s="113">
        <v>1.3493790235496566</v>
      </c>
      <c r="F276" s="85" t="s">
        <v>2868</v>
      </c>
      <c r="G276" s="85" t="b">
        <v>0</v>
      </c>
      <c r="H276" s="85" t="b">
        <v>0</v>
      </c>
      <c r="I276" s="85" t="b">
        <v>0</v>
      </c>
      <c r="J276" s="85" t="b">
        <v>0</v>
      </c>
      <c r="K276" s="85" t="b">
        <v>0</v>
      </c>
      <c r="L276" s="85" t="b">
        <v>0</v>
      </c>
    </row>
    <row r="277" spans="1:12" ht="15">
      <c r="A277" s="85" t="s">
        <v>396</v>
      </c>
      <c r="B277" s="85" t="s">
        <v>285</v>
      </c>
      <c r="C277" s="85">
        <v>2</v>
      </c>
      <c r="D277" s="113">
        <v>0.0005722765783100636</v>
      </c>
      <c r="E277" s="113">
        <v>2.2164124339293894</v>
      </c>
      <c r="F277" s="85" t="s">
        <v>2868</v>
      </c>
      <c r="G277" s="85" t="b">
        <v>0</v>
      </c>
      <c r="H277" s="85" t="b">
        <v>0</v>
      </c>
      <c r="I277" s="85" t="b">
        <v>0</v>
      </c>
      <c r="J277" s="85" t="b">
        <v>0</v>
      </c>
      <c r="K277" s="85" t="b">
        <v>0</v>
      </c>
      <c r="L277" s="85" t="b">
        <v>0</v>
      </c>
    </row>
    <row r="278" spans="1:12" ht="15">
      <c r="A278" s="85" t="s">
        <v>285</v>
      </c>
      <c r="B278" s="85" t="s">
        <v>304</v>
      </c>
      <c r="C278" s="85">
        <v>2</v>
      </c>
      <c r="D278" s="113">
        <v>0.0005722765783100636</v>
      </c>
      <c r="E278" s="113">
        <v>0.8601133496231949</v>
      </c>
      <c r="F278" s="85" t="s">
        <v>2868</v>
      </c>
      <c r="G278" s="85" t="b">
        <v>0</v>
      </c>
      <c r="H278" s="85" t="b">
        <v>0</v>
      </c>
      <c r="I278" s="85" t="b">
        <v>0</v>
      </c>
      <c r="J278" s="85" t="b">
        <v>0</v>
      </c>
      <c r="K278" s="85" t="b">
        <v>0</v>
      </c>
      <c r="L278" s="85" t="b">
        <v>0</v>
      </c>
    </row>
    <row r="279" spans="1:12" ht="15">
      <c r="A279" s="85" t="s">
        <v>304</v>
      </c>
      <c r="B279" s="85" t="s">
        <v>357</v>
      </c>
      <c r="C279" s="85">
        <v>2</v>
      </c>
      <c r="D279" s="113">
        <v>0.0005722765783100636</v>
      </c>
      <c r="E279" s="113">
        <v>1.6869031097500389</v>
      </c>
      <c r="F279" s="85" t="s">
        <v>2868</v>
      </c>
      <c r="G279" s="85" t="b">
        <v>0</v>
      </c>
      <c r="H279" s="85" t="b">
        <v>0</v>
      </c>
      <c r="I279" s="85" t="b">
        <v>0</v>
      </c>
      <c r="J279" s="85" t="b">
        <v>0</v>
      </c>
      <c r="K279" s="85" t="b">
        <v>0</v>
      </c>
      <c r="L279" s="85" t="b">
        <v>0</v>
      </c>
    </row>
    <row r="280" spans="1:12" ht="15">
      <c r="A280" s="85" t="s">
        <v>357</v>
      </c>
      <c r="B280" s="85" t="s">
        <v>459</v>
      </c>
      <c r="C280" s="85">
        <v>2</v>
      </c>
      <c r="D280" s="113">
        <v>0.0005722765783100636</v>
      </c>
      <c r="E280" s="113">
        <v>3.5733938349225207</v>
      </c>
      <c r="F280" s="85" t="s">
        <v>2868</v>
      </c>
      <c r="G280" s="85" t="b">
        <v>0</v>
      </c>
      <c r="H280" s="85" t="b">
        <v>0</v>
      </c>
      <c r="I280" s="85" t="b">
        <v>0</v>
      </c>
      <c r="J280" s="85" t="b">
        <v>0</v>
      </c>
      <c r="K280" s="85" t="b">
        <v>0</v>
      </c>
      <c r="L280" s="85" t="b">
        <v>0</v>
      </c>
    </row>
    <row r="281" spans="1:12" ht="15">
      <c r="A281" s="85" t="s">
        <v>459</v>
      </c>
      <c r="B281" s="85" t="s">
        <v>2737</v>
      </c>
      <c r="C281" s="85">
        <v>2</v>
      </c>
      <c r="D281" s="113">
        <v>0.0005722765783100636</v>
      </c>
      <c r="E281" s="113">
        <v>2.2023259726507844</v>
      </c>
      <c r="F281" s="85" t="s">
        <v>2868</v>
      </c>
      <c r="G281" s="85" t="b">
        <v>0</v>
      </c>
      <c r="H281" s="85" t="b">
        <v>0</v>
      </c>
      <c r="I281" s="85" t="b">
        <v>0</v>
      </c>
      <c r="J281" s="85" t="b">
        <v>1</v>
      </c>
      <c r="K281" s="85" t="b">
        <v>0</v>
      </c>
      <c r="L281" s="85" t="b">
        <v>0</v>
      </c>
    </row>
    <row r="282" spans="1:12" ht="15">
      <c r="A282" s="85" t="s">
        <v>2726</v>
      </c>
      <c r="B282" s="85" t="s">
        <v>2069</v>
      </c>
      <c r="C282" s="85">
        <v>2</v>
      </c>
      <c r="D282" s="113">
        <v>0.0005722765783100636</v>
      </c>
      <c r="E282" s="113">
        <v>0.9359041054100099</v>
      </c>
      <c r="F282" s="85" t="s">
        <v>2868</v>
      </c>
      <c r="G282" s="85" t="b">
        <v>0</v>
      </c>
      <c r="H282" s="85" t="b">
        <v>0</v>
      </c>
      <c r="I282" s="85" t="b">
        <v>0</v>
      </c>
      <c r="J282" s="85" t="b">
        <v>0</v>
      </c>
      <c r="K282" s="85" t="b">
        <v>0</v>
      </c>
      <c r="L282" s="85" t="b">
        <v>0</v>
      </c>
    </row>
    <row r="283" spans="1:12" ht="15">
      <c r="A283" s="85" t="s">
        <v>2729</v>
      </c>
      <c r="B283" s="85" t="s">
        <v>2733</v>
      </c>
      <c r="C283" s="85">
        <v>2</v>
      </c>
      <c r="D283" s="113">
        <v>0.0005722765783100636</v>
      </c>
      <c r="E283" s="113">
        <v>-0.13097120130020426</v>
      </c>
      <c r="F283" s="85" t="s">
        <v>2868</v>
      </c>
      <c r="G283" s="85" t="b">
        <v>0</v>
      </c>
      <c r="H283" s="85" t="b">
        <v>0</v>
      </c>
      <c r="I283" s="85" t="b">
        <v>0</v>
      </c>
      <c r="J283" s="85" t="b">
        <v>0</v>
      </c>
      <c r="K283" s="85" t="b">
        <v>0</v>
      </c>
      <c r="L283" s="85" t="b">
        <v>0</v>
      </c>
    </row>
    <row r="284" spans="1:12" ht="15">
      <c r="A284" s="85" t="s">
        <v>347</v>
      </c>
      <c r="B284" s="85" t="s">
        <v>273</v>
      </c>
      <c r="C284" s="85">
        <v>2</v>
      </c>
      <c r="D284" s="113">
        <v>0.0005722765783100636</v>
      </c>
      <c r="E284" s="113">
        <v>0.7100709748020647</v>
      </c>
      <c r="F284" s="85" t="s">
        <v>2868</v>
      </c>
      <c r="G284" s="85" t="b">
        <v>0</v>
      </c>
      <c r="H284" s="85" t="b">
        <v>0</v>
      </c>
      <c r="I284" s="85" t="b">
        <v>0</v>
      </c>
      <c r="J284" s="85" t="b">
        <v>0</v>
      </c>
      <c r="K284" s="85" t="b">
        <v>0</v>
      </c>
      <c r="L284" s="85" t="b">
        <v>0</v>
      </c>
    </row>
    <row r="285" spans="1:12" ht="15">
      <c r="A285" s="85" t="s">
        <v>315</v>
      </c>
      <c r="B285" s="85" t="s">
        <v>2725</v>
      </c>
      <c r="C285" s="85">
        <v>2</v>
      </c>
      <c r="D285" s="113">
        <v>0.0005722765783100636</v>
      </c>
      <c r="E285" s="113">
        <v>2.096272580202858</v>
      </c>
      <c r="F285" s="85" t="s">
        <v>2868</v>
      </c>
      <c r="G285" s="85" t="b">
        <v>0</v>
      </c>
      <c r="H285" s="85" t="b">
        <v>0</v>
      </c>
      <c r="I285" s="85" t="b">
        <v>0</v>
      </c>
      <c r="J285" s="85" t="b">
        <v>0</v>
      </c>
      <c r="K285" s="85" t="b">
        <v>0</v>
      </c>
      <c r="L285" s="85" t="b">
        <v>0</v>
      </c>
    </row>
    <row r="286" spans="1:12" ht="15">
      <c r="A286" s="85" t="s">
        <v>2721</v>
      </c>
      <c r="B286" s="85" t="s">
        <v>402</v>
      </c>
      <c r="C286" s="85">
        <v>2</v>
      </c>
      <c r="D286" s="113">
        <v>0.0005722765783100636</v>
      </c>
      <c r="E286" s="113">
        <v>1.3612062305185628</v>
      </c>
      <c r="F286" s="85" t="s">
        <v>2868</v>
      </c>
      <c r="G286" s="85" t="b">
        <v>0</v>
      </c>
      <c r="H286" s="85" t="b">
        <v>0</v>
      </c>
      <c r="I286" s="85" t="b">
        <v>0</v>
      </c>
      <c r="J286" s="85" t="b">
        <v>0</v>
      </c>
      <c r="K286" s="85" t="b">
        <v>0</v>
      </c>
      <c r="L286" s="85" t="b">
        <v>0</v>
      </c>
    </row>
    <row r="287" spans="1:12" ht="15">
      <c r="A287" s="85" t="s">
        <v>2721</v>
      </c>
      <c r="B287" s="85" t="s">
        <v>304</v>
      </c>
      <c r="C287" s="85">
        <v>2</v>
      </c>
      <c r="D287" s="113">
        <v>0.0005722765783100636</v>
      </c>
      <c r="E287" s="113">
        <v>-0.5391608981379074</v>
      </c>
      <c r="F287" s="85" t="s">
        <v>2868</v>
      </c>
      <c r="G287" s="85" t="b">
        <v>0</v>
      </c>
      <c r="H287" s="85" t="b">
        <v>0</v>
      </c>
      <c r="I287" s="85" t="b">
        <v>0</v>
      </c>
      <c r="J287" s="85" t="b">
        <v>0</v>
      </c>
      <c r="K287" s="85" t="b">
        <v>0</v>
      </c>
      <c r="L287" s="85" t="b">
        <v>0</v>
      </c>
    </row>
    <row r="288" spans="1:12" ht="15">
      <c r="A288" s="85" t="s">
        <v>306</v>
      </c>
      <c r="B288" s="85" t="s">
        <v>2753</v>
      </c>
      <c r="C288" s="85">
        <v>2</v>
      </c>
      <c r="D288" s="113">
        <v>0.0005722765783100636</v>
      </c>
      <c r="E288" s="113">
        <v>2.1420300707635334</v>
      </c>
      <c r="F288" s="85" t="s">
        <v>2868</v>
      </c>
      <c r="G288" s="85" t="b">
        <v>0</v>
      </c>
      <c r="H288" s="85" t="b">
        <v>0</v>
      </c>
      <c r="I288" s="85" t="b">
        <v>0</v>
      </c>
      <c r="J288" s="85" t="b">
        <v>0</v>
      </c>
      <c r="K288" s="85" t="b">
        <v>0</v>
      </c>
      <c r="L288" s="85" t="b">
        <v>0</v>
      </c>
    </row>
    <row r="289" spans="1:12" ht="15">
      <c r="A289" s="85" t="s">
        <v>883</v>
      </c>
      <c r="B289" s="85" t="s">
        <v>2772</v>
      </c>
      <c r="C289" s="85">
        <v>2</v>
      </c>
      <c r="D289" s="113">
        <v>0.0005722765783100636</v>
      </c>
      <c r="E289" s="113">
        <v>2.134061141092258</v>
      </c>
      <c r="F289" s="85" t="s">
        <v>2868</v>
      </c>
      <c r="G289" s="85" t="b">
        <v>0</v>
      </c>
      <c r="H289" s="85" t="b">
        <v>0</v>
      </c>
      <c r="I289" s="85" t="b">
        <v>0</v>
      </c>
      <c r="J289" s="85" t="b">
        <v>0</v>
      </c>
      <c r="K289" s="85" t="b">
        <v>0</v>
      </c>
      <c r="L289" s="85" t="b">
        <v>0</v>
      </c>
    </row>
    <row r="290" spans="1:12" ht="15">
      <c r="A290" s="85" t="s">
        <v>2772</v>
      </c>
      <c r="B290" s="85" t="s">
        <v>868</v>
      </c>
      <c r="C290" s="85">
        <v>2</v>
      </c>
      <c r="D290" s="113">
        <v>0.0005722765783100636</v>
      </c>
      <c r="E290" s="113">
        <v>2.5733938349225207</v>
      </c>
      <c r="F290" s="85" t="s">
        <v>2868</v>
      </c>
      <c r="G290" s="85" t="b">
        <v>0</v>
      </c>
      <c r="H290" s="85" t="b">
        <v>0</v>
      </c>
      <c r="I290" s="85" t="b">
        <v>0</v>
      </c>
      <c r="J290" s="85" t="b">
        <v>0</v>
      </c>
      <c r="K290" s="85" t="b">
        <v>0</v>
      </c>
      <c r="L290" s="85" t="b">
        <v>0</v>
      </c>
    </row>
    <row r="291" spans="1:12" ht="15">
      <c r="A291" s="85" t="s">
        <v>868</v>
      </c>
      <c r="B291" s="85" t="s">
        <v>2754</v>
      </c>
      <c r="C291" s="85">
        <v>2</v>
      </c>
      <c r="D291" s="113">
        <v>0.0005722765783100636</v>
      </c>
      <c r="E291" s="113">
        <v>2.179818631652933</v>
      </c>
      <c r="F291" s="85" t="s">
        <v>2868</v>
      </c>
      <c r="G291" s="85" t="b">
        <v>0</v>
      </c>
      <c r="H291" s="85" t="b">
        <v>0</v>
      </c>
      <c r="I291" s="85" t="b">
        <v>0</v>
      </c>
      <c r="J291" s="85" t="b">
        <v>0</v>
      </c>
      <c r="K291" s="85" t="b">
        <v>0</v>
      </c>
      <c r="L291" s="85" t="b">
        <v>0</v>
      </c>
    </row>
    <row r="292" spans="1:12" ht="15">
      <c r="A292" s="85" t="s">
        <v>388</v>
      </c>
      <c r="B292" s="85" t="s">
        <v>304</v>
      </c>
      <c r="C292" s="85">
        <v>2</v>
      </c>
      <c r="D292" s="113">
        <v>0.0005722765783100636</v>
      </c>
      <c r="E292" s="113">
        <v>1.1289586619157748</v>
      </c>
      <c r="F292" s="85" t="s">
        <v>2868</v>
      </c>
      <c r="G292" s="85" t="b">
        <v>0</v>
      </c>
      <c r="H292" s="85" t="b">
        <v>0</v>
      </c>
      <c r="I292" s="85" t="b">
        <v>0</v>
      </c>
      <c r="J292" s="85" t="b">
        <v>0</v>
      </c>
      <c r="K292" s="85" t="b">
        <v>0</v>
      </c>
      <c r="L292" s="85" t="b">
        <v>0</v>
      </c>
    </row>
    <row r="293" spans="1:12" ht="15">
      <c r="A293" s="85" t="s">
        <v>304</v>
      </c>
      <c r="B293" s="85" t="s">
        <v>387</v>
      </c>
      <c r="C293" s="85">
        <v>2</v>
      </c>
      <c r="D293" s="113">
        <v>0.0005722765783100636</v>
      </c>
      <c r="E293" s="113">
        <v>1.6869031097500389</v>
      </c>
      <c r="F293" s="85" t="s">
        <v>2868</v>
      </c>
      <c r="G293" s="85" t="b">
        <v>0</v>
      </c>
      <c r="H293" s="85" t="b">
        <v>0</v>
      </c>
      <c r="I293" s="85" t="b">
        <v>0</v>
      </c>
      <c r="J293" s="85" t="b">
        <v>0</v>
      </c>
      <c r="K293" s="85" t="b">
        <v>0</v>
      </c>
      <c r="L293" s="85" t="b">
        <v>0</v>
      </c>
    </row>
    <row r="294" spans="1:12" ht="15">
      <c r="A294" s="85" t="s">
        <v>387</v>
      </c>
      <c r="B294" s="85" t="s">
        <v>386</v>
      </c>
      <c r="C294" s="85">
        <v>2</v>
      </c>
      <c r="D294" s="113">
        <v>0.0005722765783100636</v>
      </c>
      <c r="E294" s="113">
        <v>3.5733938349225207</v>
      </c>
      <c r="F294" s="85" t="s">
        <v>2868</v>
      </c>
      <c r="G294" s="85" t="b">
        <v>0</v>
      </c>
      <c r="H294" s="85" t="b">
        <v>0</v>
      </c>
      <c r="I294" s="85" t="b">
        <v>0</v>
      </c>
      <c r="J294" s="85" t="b">
        <v>0</v>
      </c>
      <c r="K294" s="85" t="b">
        <v>0</v>
      </c>
      <c r="L294" s="85" t="b">
        <v>0</v>
      </c>
    </row>
    <row r="295" spans="1:12" ht="15">
      <c r="A295" s="85" t="s">
        <v>386</v>
      </c>
      <c r="B295" s="85" t="s">
        <v>273</v>
      </c>
      <c r="C295" s="85">
        <v>2</v>
      </c>
      <c r="D295" s="113">
        <v>0.0005722765783100636</v>
      </c>
      <c r="E295" s="113">
        <v>1.312130966130027</v>
      </c>
      <c r="F295" s="85" t="s">
        <v>2868</v>
      </c>
      <c r="G295" s="85" t="b">
        <v>0</v>
      </c>
      <c r="H295" s="85" t="b">
        <v>0</v>
      </c>
      <c r="I295" s="85" t="b">
        <v>0</v>
      </c>
      <c r="J295" s="85" t="b">
        <v>0</v>
      </c>
      <c r="K295" s="85" t="b">
        <v>0</v>
      </c>
      <c r="L295" s="85" t="b">
        <v>0</v>
      </c>
    </row>
    <row r="296" spans="1:12" ht="15">
      <c r="A296" s="85" t="s">
        <v>273</v>
      </c>
      <c r="B296" s="85" t="s">
        <v>305</v>
      </c>
      <c r="C296" s="85">
        <v>2</v>
      </c>
      <c r="D296" s="113">
        <v>0.0005722765783100636</v>
      </c>
      <c r="E296" s="113">
        <v>0.6276791208626605</v>
      </c>
      <c r="F296" s="85" t="s">
        <v>2868</v>
      </c>
      <c r="G296" s="85" t="b">
        <v>0</v>
      </c>
      <c r="H296" s="85" t="b">
        <v>0</v>
      </c>
      <c r="I296" s="85" t="b">
        <v>0</v>
      </c>
      <c r="J296" s="85" t="b">
        <v>0</v>
      </c>
      <c r="K296" s="85" t="b">
        <v>0</v>
      </c>
      <c r="L296" s="85" t="b">
        <v>0</v>
      </c>
    </row>
    <row r="297" spans="1:12" ht="15">
      <c r="A297" s="85" t="s">
        <v>305</v>
      </c>
      <c r="B297" s="85" t="s">
        <v>306</v>
      </c>
      <c r="C297" s="85">
        <v>2</v>
      </c>
      <c r="D297" s="113">
        <v>0.0005722765783100636</v>
      </c>
      <c r="E297" s="113">
        <v>2.2723638392585395</v>
      </c>
      <c r="F297" s="85" t="s">
        <v>2868</v>
      </c>
      <c r="G297" s="85" t="b">
        <v>0</v>
      </c>
      <c r="H297" s="85" t="b">
        <v>0</v>
      </c>
      <c r="I297" s="85" t="b">
        <v>0</v>
      </c>
      <c r="J297" s="85" t="b">
        <v>0</v>
      </c>
      <c r="K297" s="85" t="b">
        <v>0</v>
      </c>
      <c r="L297" s="85" t="b">
        <v>0</v>
      </c>
    </row>
    <row r="298" spans="1:12" ht="15">
      <c r="A298" s="85" t="s">
        <v>306</v>
      </c>
      <c r="B298" s="85" t="s">
        <v>293</v>
      </c>
      <c r="C298" s="85">
        <v>2</v>
      </c>
      <c r="D298" s="113">
        <v>0.0005722765783100636</v>
      </c>
      <c r="E298" s="113">
        <v>2.920181321147177</v>
      </c>
      <c r="F298" s="85" t="s">
        <v>2868</v>
      </c>
      <c r="G298" s="85" t="b">
        <v>0</v>
      </c>
      <c r="H298" s="85" t="b">
        <v>0</v>
      </c>
      <c r="I298" s="85" t="b">
        <v>0</v>
      </c>
      <c r="J298" s="85" t="b">
        <v>0</v>
      </c>
      <c r="K298" s="85" t="b">
        <v>0</v>
      </c>
      <c r="L298" s="85" t="b">
        <v>0</v>
      </c>
    </row>
    <row r="299" spans="1:12" ht="15">
      <c r="A299" s="85" t="s">
        <v>293</v>
      </c>
      <c r="B299" s="85" t="s">
        <v>287</v>
      </c>
      <c r="C299" s="85">
        <v>2</v>
      </c>
      <c r="D299" s="113">
        <v>0.0005722765783100636</v>
      </c>
      <c r="E299" s="113">
        <v>3.5733938349225207</v>
      </c>
      <c r="F299" s="85" t="s">
        <v>2868</v>
      </c>
      <c r="G299" s="85" t="b">
        <v>0</v>
      </c>
      <c r="H299" s="85" t="b">
        <v>0</v>
      </c>
      <c r="I299" s="85" t="b">
        <v>0</v>
      </c>
      <c r="J299" s="85" t="b">
        <v>0</v>
      </c>
      <c r="K299" s="85" t="b">
        <v>0</v>
      </c>
      <c r="L299" s="85" t="b">
        <v>0</v>
      </c>
    </row>
    <row r="300" spans="1:12" ht="15">
      <c r="A300" s="85" t="s">
        <v>320</v>
      </c>
      <c r="B300" s="85" t="s">
        <v>334</v>
      </c>
      <c r="C300" s="85">
        <v>2</v>
      </c>
      <c r="D300" s="113">
        <v>0.0005722765783100636</v>
      </c>
      <c r="E300" s="113">
        <v>0.6771432724608826</v>
      </c>
      <c r="F300" s="85" t="s">
        <v>2868</v>
      </c>
      <c r="G300" s="85" t="b">
        <v>0</v>
      </c>
      <c r="H300" s="85" t="b">
        <v>0</v>
      </c>
      <c r="I300" s="85" t="b">
        <v>0</v>
      </c>
      <c r="J300" s="85" t="b">
        <v>0</v>
      </c>
      <c r="K300" s="85" t="b">
        <v>0</v>
      </c>
      <c r="L300" s="85" t="b">
        <v>0</v>
      </c>
    </row>
    <row r="301" spans="1:12" ht="15">
      <c r="A301" s="85" t="s">
        <v>2753</v>
      </c>
      <c r="B301" s="85" t="s">
        <v>2752</v>
      </c>
      <c r="C301" s="85">
        <v>2</v>
      </c>
      <c r="D301" s="113">
        <v>0.0005722765783100636</v>
      </c>
      <c r="E301" s="113">
        <v>1.920181321147177</v>
      </c>
      <c r="F301" s="85" t="s">
        <v>2868</v>
      </c>
      <c r="G301" s="85" t="b">
        <v>0</v>
      </c>
      <c r="H301" s="85" t="b">
        <v>0</v>
      </c>
      <c r="I301" s="85" t="b">
        <v>0</v>
      </c>
      <c r="J301" s="85" t="b">
        <v>0</v>
      </c>
      <c r="K301" s="85" t="b">
        <v>0</v>
      </c>
      <c r="L301" s="85" t="b">
        <v>0</v>
      </c>
    </row>
    <row r="302" spans="1:12" ht="15">
      <c r="A302" s="85" t="s">
        <v>2800</v>
      </c>
      <c r="B302" s="85" t="s">
        <v>334</v>
      </c>
      <c r="C302" s="85">
        <v>2</v>
      </c>
      <c r="D302" s="113">
        <v>0.0005722765783100636</v>
      </c>
      <c r="E302" s="113">
        <v>1.154264527180545</v>
      </c>
      <c r="F302" s="85" t="s">
        <v>2868</v>
      </c>
      <c r="G302" s="85" t="b">
        <v>0</v>
      </c>
      <c r="H302" s="85" t="b">
        <v>0</v>
      </c>
      <c r="I302" s="85" t="b">
        <v>0</v>
      </c>
      <c r="J302" s="85" t="b">
        <v>0</v>
      </c>
      <c r="K302" s="85" t="b">
        <v>0</v>
      </c>
      <c r="L302" s="85" t="b">
        <v>0</v>
      </c>
    </row>
    <row r="303" spans="1:12" ht="15">
      <c r="A303" s="85" t="s">
        <v>334</v>
      </c>
      <c r="B303" s="85" t="s">
        <v>368</v>
      </c>
      <c r="C303" s="85">
        <v>2</v>
      </c>
      <c r="D303" s="113">
        <v>0.0005722765783100636</v>
      </c>
      <c r="E303" s="113">
        <v>0.7875303592770464</v>
      </c>
      <c r="F303" s="85" t="s">
        <v>2868</v>
      </c>
      <c r="G303" s="85" t="b">
        <v>0</v>
      </c>
      <c r="H303" s="85" t="b">
        <v>0</v>
      </c>
      <c r="I303" s="85" t="b">
        <v>0</v>
      </c>
      <c r="J303" s="85" t="b">
        <v>0</v>
      </c>
      <c r="K303" s="85" t="b">
        <v>0</v>
      </c>
      <c r="L303" s="85" t="b">
        <v>0</v>
      </c>
    </row>
    <row r="304" spans="1:12" ht="15">
      <c r="A304" s="85" t="s">
        <v>368</v>
      </c>
      <c r="B304" s="85" t="s">
        <v>382</v>
      </c>
      <c r="C304" s="85">
        <v>2</v>
      </c>
      <c r="D304" s="113">
        <v>0.0005722765783100636</v>
      </c>
      <c r="E304" s="113">
        <v>3.029325790572245</v>
      </c>
      <c r="F304" s="85" t="s">
        <v>2868</v>
      </c>
      <c r="G304" s="85" t="b">
        <v>0</v>
      </c>
      <c r="H304" s="85" t="b">
        <v>0</v>
      </c>
      <c r="I304" s="85" t="b">
        <v>0</v>
      </c>
      <c r="J304" s="85" t="b">
        <v>0</v>
      </c>
      <c r="K304" s="85" t="b">
        <v>0</v>
      </c>
      <c r="L304" s="85" t="b">
        <v>0</v>
      </c>
    </row>
    <row r="305" spans="1:12" ht="15">
      <c r="A305" s="85" t="s">
        <v>382</v>
      </c>
      <c r="B305" s="85" t="s">
        <v>304</v>
      </c>
      <c r="C305" s="85">
        <v>2</v>
      </c>
      <c r="D305" s="113">
        <v>0.0005722765783100636</v>
      </c>
      <c r="E305" s="113">
        <v>1.6730267062660504</v>
      </c>
      <c r="F305" s="85" t="s">
        <v>2868</v>
      </c>
      <c r="G305" s="85" t="b">
        <v>0</v>
      </c>
      <c r="H305" s="85" t="b">
        <v>0</v>
      </c>
      <c r="I305" s="85" t="b">
        <v>0</v>
      </c>
      <c r="J305" s="85" t="b">
        <v>0</v>
      </c>
      <c r="K305" s="85" t="b">
        <v>0</v>
      </c>
      <c r="L305" s="85" t="b">
        <v>0</v>
      </c>
    </row>
    <row r="306" spans="1:12" ht="15">
      <c r="A306" s="85" t="s">
        <v>304</v>
      </c>
      <c r="B306" s="85" t="s">
        <v>347</v>
      </c>
      <c r="C306" s="85">
        <v>2</v>
      </c>
      <c r="D306" s="113">
        <v>0.0005722765783100636</v>
      </c>
      <c r="E306" s="113">
        <v>1.0848431184220764</v>
      </c>
      <c r="F306" s="85" t="s">
        <v>2868</v>
      </c>
      <c r="G306" s="85" t="b">
        <v>0</v>
      </c>
      <c r="H306" s="85" t="b">
        <v>0</v>
      </c>
      <c r="I306" s="85" t="b">
        <v>0</v>
      </c>
      <c r="J306" s="85" t="b">
        <v>0</v>
      </c>
      <c r="K306" s="85" t="b">
        <v>0</v>
      </c>
      <c r="L306" s="85" t="b">
        <v>0</v>
      </c>
    </row>
    <row r="307" spans="1:12" ht="15">
      <c r="A307" s="85" t="s">
        <v>347</v>
      </c>
      <c r="B307" s="85" t="s">
        <v>295</v>
      </c>
      <c r="C307" s="85">
        <v>2</v>
      </c>
      <c r="D307" s="113">
        <v>0.0005722765783100636</v>
      </c>
      <c r="E307" s="113">
        <v>2.5733938349225207</v>
      </c>
      <c r="F307" s="85" t="s">
        <v>2868</v>
      </c>
      <c r="G307" s="85" t="b">
        <v>0</v>
      </c>
      <c r="H307" s="85" t="b">
        <v>0</v>
      </c>
      <c r="I307" s="85" t="b">
        <v>0</v>
      </c>
      <c r="J307" s="85" t="b">
        <v>0</v>
      </c>
      <c r="K307" s="85" t="b">
        <v>0</v>
      </c>
      <c r="L307" s="85" t="b">
        <v>0</v>
      </c>
    </row>
    <row r="308" spans="1:12" ht="15">
      <c r="A308" s="85" t="s">
        <v>295</v>
      </c>
      <c r="B308" s="85" t="s">
        <v>273</v>
      </c>
      <c r="C308" s="85">
        <v>2</v>
      </c>
      <c r="D308" s="113">
        <v>0.0005722765783100636</v>
      </c>
      <c r="E308" s="113">
        <v>0.9141909574579896</v>
      </c>
      <c r="F308" s="85" t="s">
        <v>2868</v>
      </c>
      <c r="G308" s="85" t="b">
        <v>0</v>
      </c>
      <c r="H308" s="85" t="b">
        <v>0</v>
      </c>
      <c r="I308" s="85" t="b">
        <v>0</v>
      </c>
      <c r="J308" s="85" t="b">
        <v>0</v>
      </c>
      <c r="K308" s="85" t="b">
        <v>0</v>
      </c>
      <c r="L308" s="85" t="b">
        <v>0</v>
      </c>
    </row>
    <row r="309" spans="1:12" ht="15">
      <c r="A309" s="85" t="s">
        <v>273</v>
      </c>
      <c r="B309" s="85" t="s">
        <v>361</v>
      </c>
      <c r="C309" s="85">
        <v>2</v>
      </c>
      <c r="D309" s="113">
        <v>0.0005722765783100636</v>
      </c>
      <c r="E309" s="113">
        <v>0.24746787915105453</v>
      </c>
      <c r="F309" s="85" t="s">
        <v>2868</v>
      </c>
      <c r="G309" s="85" t="b">
        <v>0</v>
      </c>
      <c r="H309" s="85" t="b">
        <v>0</v>
      </c>
      <c r="I309" s="85" t="b">
        <v>0</v>
      </c>
      <c r="J309" s="85" t="b">
        <v>0</v>
      </c>
      <c r="K309" s="85" t="b">
        <v>0</v>
      </c>
      <c r="L309" s="85" t="b">
        <v>0</v>
      </c>
    </row>
    <row r="310" spans="1:12" ht="15">
      <c r="A310" s="85" t="s">
        <v>361</v>
      </c>
      <c r="B310" s="85" t="s">
        <v>384</v>
      </c>
      <c r="C310" s="85">
        <v>2</v>
      </c>
      <c r="D310" s="113">
        <v>0.0005722765783100636</v>
      </c>
      <c r="E310" s="113">
        <v>2.5522045358525824</v>
      </c>
      <c r="F310" s="85" t="s">
        <v>2868</v>
      </c>
      <c r="G310" s="85" t="b">
        <v>0</v>
      </c>
      <c r="H310" s="85" t="b">
        <v>0</v>
      </c>
      <c r="I310" s="85" t="b">
        <v>0</v>
      </c>
      <c r="J310" s="85" t="b">
        <v>0</v>
      </c>
      <c r="K310" s="85" t="b">
        <v>0</v>
      </c>
      <c r="L310" s="85" t="b">
        <v>0</v>
      </c>
    </row>
    <row r="311" spans="1:12" ht="15">
      <c r="A311" s="85" t="s">
        <v>384</v>
      </c>
      <c r="B311" s="85" t="s">
        <v>383</v>
      </c>
      <c r="C311" s="85">
        <v>2</v>
      </c>
      <c r="D311" s="113">
        <v>0.0005722765783100636</v>
      </c>
      <c r="E311" s="113">
        <v>3.5733938349225207</v>
      </c>
      <c r="F311" s="85" t="s">
        <v>2868</v>
      </c>
      <c r="G311" s="85" t="b">
        <v>0</v>
      </c>
      <c r="H311" s="85" t="b">
        <v>0</v>
      </c>
      <c r="I311" s="85" t="b">
        <v>0</v>
      </c>
      <c r="J311" s="85" t="b">
        <v>0</v>
      </c>
      <c r="K311" s="85" t="b">
        <v>0</v>
      </c>
      <c r="L311" s="85" t="b">
        <v>0</v>
      </c>
    </row>
    <row r="312" spans="1:12" ht="15">
      <c r="A312" s="85" t="s">
        <v>383</v>
      </c>
      <c r="B312" s="85" t="s">
        <v>884</v>
      </c>
      <c r="C312" s="85">
        <v>2</v>
      </c>
      <c r="D312" s="113">
        <v>0.0005722765783100636</v>
      </c>
      <c r="E312" s="113">
        <v>1.4817268773268362</v>
      </c>
      <c r="F312" s="85" t="s">
        <v>2868</v>
      </c>
      <c r="G312" s="85" t="b">
        <v>0</v>
      </c>
      <c r="H312" s="85" t="b">
        <v>0</v>
      </c>
      <c r="I312" s="85" t="b">
        <v>0</v>
      </c>
      <c r="J312" s="85" t="b">
        <v>0</v>
      </c>
      <c r="K312" s="85" t="b">
        <v>0</v>
      </c>
      <c r="L312" s="85" t="b">
        <v>0</v>
      </c>
    </row>
    <row r="313" spans="1:12" ht="15">
      <c r="A313" s="85" t="s">
        <v>884</v>
      </c>
      <c r="B313" s="85" t="s">
        <v>2776</v>
      </c>
      <c r="C313" s="85">
        <v>2</v>
      </c>
      <c r="D313" s="113">
        <v>0.0005722765783100636</v>
      </c>
      <c r="E313" s="113">
        <v>1.180696881662855</v>
      </c>
      <c r="F313" s="85" t="s">
        <v>2868</v>
      </c>
      <c r="G313" s="85" t="b">
        <v>0</v>
      </c>
      <c r="H313" s="85" t="b">
        <v>0</v>
      </c>
      <c r="I313" s="85" t="b">
        <v>0</v>
      </c>
      <c r="J313" s="85" t="b">
        <v>0</v>
      </c>
      <c r="K313" s="85" t="b">
        <v>0</v>
      </c>
      <c r="L313" s="85" t="b">
        <v>0</v>
      </c>
    </row>
    <row r="314" spans="1:12" ht="15">
      <c r="A314" s="85" t="s">
        <v>2776</v>
      </c>
      <c r="B314" s="85" t="s">
        <v>2727</v>
      </c>
      <c r="C314" s="85">
        <v>2</v>
      </c>
      <c r="D314" s="113">
        <v>0.0005722765783100636</v>
      </c>
      <c r="E314" s="113">
        <v>1.2389400837715898</v>
      </c>
      <c r="F314" s="85" t="s">
        <v>2868</v>
      </c>
      <c r="G314" s="85" t="b">
        <v>0</v>
      </c>
      <c r="H314" s="85" t="b">
        <v>0</v>
      </c>
      <c r="I314" s="85" t="b">
        <v>0</v>
      </c>
      <c r="J314" s="85" t="b">
        <v>0</v>
      </c>
      <c r="K314" s="85" t="b">
        <v>0</v>
      </c>
      <c r="L314" s="85" t="b">
        <v>0</v>
      </c>
    </row>
    <row r="315" spans="1:12" ht="15">
      <c r="A315" s="85" t="s">
        <v>2828</v>
      </c>
      <c r="B315" s="85" t="s">
        <v>2737</v>
      </c>
      <c r="C315" s="85">
        <v>2</v>
      </c>
      <c r="D315" s="113">
        <v>0.0005722765783100636</v>
      </c>
      <c r="E315" s="113">
        <v>2.2023259726507844</v>
      </c>
      <c r="F315" s="85" t="s">
        <v>2868</v>
      </c>
      <c r="G315" s="85" t="b">
        <v>0</v>
      </c>
      <c r="H315" s="85" t="b">
        <v>0</v>
      </c>
      <c r="I315" s="85" t="b">
        <v>0</v>
      </c>
      <c r="J315" s="85" t="b">
        <v>1</v>
      </c>
      <c r="K315" s="85" t="b">
        <v>0</v>
      </c>
      <c r="L315" s="85" t="b">
        <v>0</v>
      </c>
    </row>
    <row r="316" spans="1:12" ht="15">
      <c r="A316" s="85" t="s">
        <v>2752</v>
      </c>
      <c r="B316" s="85" t="s">
        <v>2829</v>
      </c>
      <c r="C316" s="85">
        <v>2</v>
      </c>
      <c r="D316" s="113">
        <v>0.0005722765783100636</v>
      </c>
      <c r="E316" s="113">
        <v>2.643974909208228</v>
      </c>
      <c r="F316" s="85" t="s">
        <v>2868</v>
      </c>
      <c r="G316" s="85" t="b">
        <v>0</v>
      </c>
      <c r="H316" s="85" t="b">
        <v>0</v>
      </c>
      <c r="I316" s="85" t="b">
        <v>0</v>
      </c>
      <c r="J316" s="85" t="b">
        <v>0</v>
      </c>
      <c r="K316" s="85" t="b">
        <v>0</v>
      </c>
      <c r="L316" s="85" t="b">
        <v>0</v>
      </c>
    </row>
    <row r="317" spans="1:12" ht="15">
      <c r="A317" s="85" t="s">
        <v>2830</v>
      </c>
      <c r="B317" s="85" t="s">
        <v>2831</v>
      </c>
      <c r="C317" s="85">
        <v>2</v>
      </c>
      <c r="D317" s="113">
        <v>0.0005722765783100636</v>
      </c>
      <c r="E317" s="113">
        <v>3.5733938349225207</v>
      </c>
      <c r="F317" s="85" t="s">
        <v>2868</v>
      </c>
      <c r="G317" s="85" t="b">
        <v>0</v>
      </c>
      <c r="H317" s="85" t="b">
        <v>0</v>
      </c>
      <c r="I317" s="85" t="b">
        <v>0</v>
      </c>
      <c r="J317" s="85" t="b">
        <v>0</v>
      </c>
      <c r="K317" s="85" t="b">
        <v>0</v>
      </c>
      <c r="L317" s="85" t="b">
        <v>0</v>
      </c>
    </row>
    <row r="318" spans="1:12" ht="15">
      <c r="A318" s="85" t="s">
        <v>280</v>
      </c>
      <c r="B318" s="85" t="s">
        <v>907</v>
      </c>
      <c r="C318" s="85">
        <v>2</v>
      </c>
      <c r="D318" s="113">
        <v>0.0005722765783100636</v>
      </c>
      <c r="E318" s="113">
        <v>3.1754538262504832</v>
      </c>
      <c r="F318" s="85" t="s">
        <v>2868</v>
      </c>
      <c r="G318" s="85" t="b">
        <v>0</v>
      </c>
      <c r="H318" s="85" t="b">
        <v>0</v>
      </c>
      <c r="I318" s="85" t="b">
        <v>0</v>
      </c>
      <c r="J318" s="85" t="b">
        <v>0</v>
      </c>
      <c r="K318" s="85" t="b">
        <v>0</v>
      </c>
      <c r="L318" s="85" t="b">
        <v>0</v>
      </c>
    </row>
    <row r="319" spans="1:12" ht="15">
      <c r="A319" s="85" t="s">
        <v>2737</v>
      </c>
      <c r="B319" s="85" t="s">
        <v>901</v>
      </c>
      <c r="C319" s="85">
        <v>2</v>
      </c>
      <c r="D319" s="113">
        <v>0.0005722765783100636</v>
      </c>
      <c r="E319" s="113">
        <v>1.8722577688299942</v>
      </c>
      <c r="F319" s="85" t="s">
        <v>2868</v>
      </c>
      <c r="G319" s="85" t="b">
        <v>1</v>
      </c>
      <c r="H319" s="85" t="b">
        <v>0</v>
      </c>
      <c r="I319" s="85" t="b">
        <v>0</v>
      </c>
      <c r="J319" s="85" t="b">
        <v>0</v>
      </c>
      <c r="K319" s="85" t="b">
        <v>0</v>
      </c>
      <c r="L319" s="85" t="b">
        <v>0</v>
      </c>
    </row>
    <row r="320" spans="1:12" ht="15">
      <c r="A320" s="85" t="s">
        <v>901</v>
      </c>
      <c r="B320" s="85" t="s">
        <v>2803</v>
      </c>
      <c r="C320" s="85">
        <v>2</v>
      </c>
      <c r="D320" s="113">
        <v>0.0005722765783100636</v>
      </c>
      <c r="E320" s="113">
        <v>3.2212113168111585</v>
      </c>
      <c r="F320" s="85" t="s">
        <v>2868</v>
      </c>
      <c r="G320" s="85" t="b">
        <v>0</v>
      </c>
      <c r="H320" s="85" t="b">
        <v>0</v>
      </c>
      <c r="I320" s="85" t="b">
        <v>0</v>
      </c>
      <c r="J320" s="85" t="b">
        <v>0</v>
      </c>
      <c r="K320" s="85" t="b">
        <v>0</v>
      </c>
      <c r="L320" s="85" t="b">
        <v>0</v>
      </c>
    </row>
    <row r="321" spans="1:12" ht="15">
      <c r="A321" s="85" t="s">
        <v>2803</v>
      </c>
      <c r="B321" s="85" t="s">
        <v>2774</v>
      </c>
      <c r="C321" s="85">
        <v>2</v>
      </c>
      <c r="D321" s="113">
        <v>0.0005722765783100636</v>
      </c>
      <c r="E321" s="113">
        <v>3.096272580202858</v>
      </c>
      <c r="F321" s="85" t="s">
        <v>2868</v>
      </c>
      <c r="G321" s="85" t="b">
        <v>0</v>
      </c>
      <c r="H321" s="85" t="b">
        <v>0</v>
      </c>
      <c r="I321" s="85" t="b">
        <v>0</v>
      </c>
      <c r="J321" s="85" t="b">
        <v>0</v>
      </c>
      <c r="K321" s="85" t="b">
        <v>0</v>
      </c>
      <c r="L321" s="85" t="b">
        <v>0</v>
      </c>
    </row>
    <row r="322" spans="1:12" ht="15">
      <c r="A322" s="85" t="s">
        <v>2774</v>
      </c>
      <c r="B322" s="85" t="s">
        <v>2783</v>
      </c>
      <c r="C322" s="85">
        <v>2</v>
      </c>
      <c r="D322" s="113">
        <v>0.0005722765783100636</v>
      </c>
      <c r="E322" s="113">
        <v>2.971333843594558</v>
      </c>
      <c r="F322" s="85" t="s">
        <v>2868</v>
      </c>
      <c r="G322" s="85" t="b">
        <v>0</v>
      </c>
      <c r="H322" s="85" t="b">
        <v>0</v>
      </c>
      <c r="I322" s="85" t="b">
        <v>0</v>
      </c>
      <c r="J322" s="85" t="b">
        <v>0</v>
      </c>
      <c r="K322" s="85" t="b">
        <v>0</v>
      </c>
      <c r="L322" s="85" t="b">
        <v>0</v>
      </c>
    </row>
    <row r="323" spans="1:12" ht="15">
      <c r="A323" s="85" t="s">
        <v>2783</v>
      </c>
      <c r="B323" s="85" t="s">
        <v>334</v>
      </c>
      <c r="C323" s="85">
        <v>2</v>
      </c>
      <c r="D323" s="113">
        <v>0.0005722765783100636</v>
      </c>
      <c r="E323" s="113">
        <v>1.029325790572245</v>
      </c>
      <c r="F323" s="85" t="s">
        <v>2868</v>
      </c>
      <c r="G323" s="85" t="b">
        <v>0</v>
      </c>
      <c r="H323" s="85" t="b">
        <v>0</v>
      </c>
      <c r="I323" s="85" t="b">
        <v>0</v>
      </c>
      <c r="J323" s="85" t="b">
        <v>0</v>
      </c>
      <c r="K323" s="85" t="b">
        <v>0</v>
      </c>
      <c r="L323" s="85" t="b">
        <v>0</v>
      </c>
    </row>
    <row r="324" spans="1:12" ht="15">
      <c r="A324" s="85" t="s">
        <v>334</v>
      </c>
      <c r="B324" s="85" t="s">
        <v>326</v>
      </c>
      <c r="C324" s="85">
        <v>2</v>
      </c>
      <c r="D324" s="113">
        <v>0.0005722765783100636</v>
      </c>
      <c r="E324" s="113">
        <v>0.8544771489076596</v>
      </c>
      <c r="F324" s="85" t="s">
        <v>2868</v>
      </c>
      <c r="G324" s="85" t="b">
        <v>0</v>
      </c>
      <c r="H324" s="85" t="b">
        <v>0</v>
      </c>
      <c r="I324" s="85" t="b">
        <v>0</v>
      </c>
      <c r="J324" s="85" t="b">
        <v>0</v>
      </c>
      <c r="K324" s="85" t="b">
        <v>0</v>
      </c>
      <c r="L324" s="85" t="b">
        <v>0</v>
      </c>
    </row>
    <row r="325" spans="1:12" ht="15">
      <c r="A325" s="85" t="s">
        <v>326</v>
      </c>
      <c r="B325" s="85" t="s">
        <v>316</v>
      </c>
      <c r="C325" s="85">
        <v>2</v>
      </c>
      <c r="D325" s="113">
        <v>0.0005722765783100636</v>
      </c>
      <c r="E325" s="113">
        <v>2.971333843594558</v>
      </c>
      <c r="F325" s="85" t="s">
        <v>2868</v>
      </c>
      <c r="G325" s="85" t="b">
        <v>0</v>
      </c>
      <c r="H325" s="85" t="b">
        <v>0</v>
      </c>
      <c r="I325" s="85" t="b">
        <v>0</v>
      </c>
      <c r="J325" s="85" t="b">
        <v>0</v>
      </c>
      <c r="K325" s="85" t="b">
        <v>0</v>
      </c>
      <c r="L325" s="85" t="b">
        <v>0</v>
      </c>
    </row>
    <row r="326" spans="1:12" ht="15">
      <c r="A326" s="85" t="s">
        <v>316</v>
      </c>
      <c r="B326" s="85" t="s">
        <v>401</v>
      </c>
      <c r="C326" s="85">
        <v>2</v>
      </c>
      <c r="D326" s="113">
        <v>0.0005722765783100636</v>
      </c>
      <c r="E326" s="113">
        <v>3.5733938349225207</v>
      </c>
      <c r="F326" s="85" t="s">
        <v>2868</v>
      </c>
      <c r="G326" s="85" t="b">
        <v>0</v>
      </c>
      <c r="H326" s="85" t="b">
        <v>0</v>
      </c>
      <c r="I326" s="85" t="b">
        <v>0</v>
      </c>
      <c r="J326" s="85" t="b">
        <v>0</v>
      </c>
      <c r="K326" s="85" t="b">
        <v>0</v>
      </c>
      <c r="L326" s="85" t="b">
        <v>0</v>
      </c>
    </row>
    <row r="327" spans="1:12" ht="15">
      <c r="A327" s="85" t="s">
        <v>401</v>
      </c>
      <c r="B327" s="85" t="s">
        <v>291</v>
      </c>
      <c r="C327" s="85">
        <v>2</v>
      </c>
      <c r="D327" s="113">
        <v>0.0005722765783100636</v>
      </c>
      <c r="E327" s="113">
        <v>3.5733938349225207</v>
      </c>
      <c r="F327" s="85" t="s">
        <v>2868</v>
      </c>
      <c r="G327" s="85" t="b">
        <v>0</v>
      </c>
      <c r="H327" s="85" t="b">
        <v>0</v>
      </c>
      <c r="I327" s="85" t="b">
        <v>0</v>
      </c>
      <c r="J327" s="85" t="b">
        <v>0</v>
      </c>
      <c r="K327" s="85" t="b">
        <v>0</v>
      </c>
      <c r="L327" s="85" t="b">
        <v>0</v>
      </c>
    </row>
    <row r="328" spans="1:12" ht="15">
      <c r="A328" s="85" t="s">
        <v>291</v>
      </c>
      <c r="B328" s="85" t="s">
        <v>400</v>
      </c>
      <c r="C328" s="85">
        <v>2</v>
      </c>
      <c r="D328" s="113">
        <v>0.0005722765783100636</v>
      </c>
      <c r="E328" s="113">
        <v>3.5733938349225207</v>
      </c>
      <c r="F328" s="85" t="s">
        <v>2868</v>
      </c>
      <c r="G328" s="85" t="b">
        <v>0</v>
      </c>
      <c r="H328" s="85" t="b">
        <v>0</v>
      </c>
      <c r="I328" s="85" t="b">
        <v>0</v>
      </c>
      <c r="J328" s="85" t="b">
        <v>0</v>
      </c>
      <c r="K328" s="85" t="b">
        <v>0</v>
      </c>
      <c r="L328" s="85" t="b">
        <v>0</v>
      </c>
    </row>
    <row r="329" spans="1:12" ht="15">
      <c r="A329" s="85" t="s">
        <v>400</v>
      </c>
      <c r="B329" s="85" t="s">
        <v>399</v>
      </c>
      <c r="C329" s="85">
        <v>2</v>
      </c>
      <c r="D329" s="113">
        <v>0.0005722765783100636</v>
      </c>
      <c r="E329" s="113">
        <v>3.5733938349225207</v>
      </c>
      <c r="F329" s="85" t="s">
        <v>2868</v>
      </c>
      <c r="G329" s="85" t="b">
        <v>0</v>
      </c>
      <c r="H329" s="85" t="b">
        <v>0</v>
      </c>
      <c r="I329" s="85" t="b">
        <v>0</v>
      </c>
      <c r="J329" s="85" t="b">
        <v>0</v>
      </c>
      <c r="K329" s="85" t="b">
        <v>0</v>
      </c>
      <c r="L329" s="85" t="b">
        <v>0</v>
      </c>
    </row>
    <row r="330" spans="1:12" ht="15">
      <c r="A330" s="85" t="s">
        <v>399</v>
      </c>
      <c r="B330" s="85" t="s">
        <v>398</v>
      </c>
      <c r="C330" s="85">
        <v>2</v>
      </c>
      <c r="D330" s="113">
        <v>0.0005722765783100636</v>
      </c>
      <c r="E330" s="113">
        <v>3.5733938349225207</v>
      </c>
      <c r="F330" s="85" t="s">
        <v>2868</v>
      </c>
      <c r="G330" s="85" t="b">
        <v>0</v>
      </c>
      <c r="H330" s="85" t="b">
        <v>0</v>
      </c>
      <c r="I330" s="85" t="b">
        <v>0</v>
      </c>
      <c r="J330" s="85" t="b">
        <v>0</v>
      </c>
      <c r="K330" s="85" t="b">
        <v>0</v>
      </c>
      <c r="L330" s="85" t="b">
        <v>0</v>
      </c>
    </row>
    <row r="331" spans="1:12" ht="15">
      <c r="A331" s="85" t="s">
        <v>398</v>
      </c>
      <c r="B331" s="85" t="s">
        <v>326</v>
      </c>
      <c r="C331" s="85">
        <v>2</v>
      </c>
      <c r="D331" s="113">
        <v>0.0005722765783100636</v>
      </c>
      <c r="E331" s="113">
        <v>3.096272580202858</v>
      </c>
      <c r="F331" s="85" t="s">
        <v>2868</v>
      </c>
      <c r="G331" s="85" t="b">
        <v>0</v>
      </c>
      <c r="H331" s="85" t="b">
        <v>0</v>
      </c>
      <c r="I331" s="85" t="b">
        <v>0</v>
      </c>
      <c r="J331" s="85" t="b">
        <v>0</v>
      </c>
      <c r="K331" s="85" t="b">
        <v>0</v>
      </c>
      <c r="L331" s="85" t="b">
        <v>0</v>
      </c>
    </row>
    <row r="332" spans="1:12" ht="15">
      <c r="A332" s="85" t="s">
        <v>326</v>
      </c>
      <c r="B332" s="85" t="s">
        <v>290</v>
      </c>
      <c r="C332" s="85">
        <v>2</v>
      </c>
      <c r="D332" s="113">
        <v>0.0005722765783100636</v>
      </c>
      <c r="E332" s="113">
        <v>2.795242584538877</v>
      </c>
      <c r="F332" s="85" t="s">
        <v>2868</v>
      </c>
      <c r="G332" s="85" t="b">
        <v>0</v>
      </c>
      <c r="H332" s="85" t="b">
        <v>0</v>
      </c>
      <c r="I332" s="85" t="b">
        <v>0</v>
      </c>
      <c r="J332" s="85" t="b">
        <v>0</v>
      </c>
      <c r="K332" s="85" t="b">
        <v>0</v>
      </c>
      <c r="L332" s="85" t="b">
        <v>0</v>
      </c>
    </row>
    <row r="333" spans="1:12" ht="15">
      <c r="A333" s="85" t="s">
        <v>290</v>
      </c>
      <c r="B333" s="85" t="s">
        <v>414</v>
      </c>
      <c r="C333" s="85">
        <v>2</v>
      </c>
      <c r="D333" s="113">
        <v>0.0005722765783100636</v>
      </c>
      <c r="E333" s="113">
        <v>3.3973025758668394</v>
      </c>
      <c r="F333" s="85" t="s">
        <v>2868</v>
      </c>
      <c r="G333" s="85" t="b">
        <v>0</v>
      </c>
      <c r="H333" s="85" t="b">
        <v>0</v>
      </c>
      <c r="I333" s="85" t="b">
        <v>0</v>
      </c>
      <c r="J333" s="85" t="b">
        <v>0</v>
      </c>
      <c r="K333" s="85" t="b">
        <v>0</v>
      </c>
      <c r="L333" s="85" t="b">
        <v>0</v>
      </c>
    </row>
    <row r="334" spans="1:12" ht="15">
      <c r="A334" s="85" t="s">
        <v>414</v>
      </c>
      <c r="B334" s="85" t="s">
        <v>275</v>
      </c>
      <c r="C334" s="85">
        <v>2</v>
      </c>
      <c r="D334" s="113">
        <v>0.0005722765783100636</v>
      </c>
      <c r="E334" s="113">
        <v>3.5733938349225207</v>
      </c>
      <c r="F334" s="85" t="s">
        <v>2868</v>
      </c>
      <c r="G334" s="85" t="b">
        <v>0</v>
      </c>
      <c r="H334" s="85" t="b">
        <v>0</v>
      </c>
      <c r="I334" s="85" t="b">
        <v>0</v>
      </c>
      <c r="J334" s="85" t="b">
        <v>0</v>
      </c>
      <c r="K334" s="85" t="b">
        <v>0</v>
      </c>
      <c r="L334" s="85" t="b">
        <v>0</v>
      </c>
    </row>
    <row r="335" spans="1:12" ht="15">
      <c r="A335" s="85" t="s">
        <v>275</v>
      </c>
      <c r="B335" s="85" t="s">
        <v>2737</v>
      </c>
      <c r="C335" s="85">
        <v>2</v>
      </c>
      <c r="D335" s="113">
        <v>0.0005722765783100636</v>
      </c>
      <c r="E335" s="113">
        <v>2.2023259726507844</v>
      </c>
      <c r="F335" s="85" t="s">
        <v>2868</v>
      </c>
      <c r="G335" s="85" t="b">
        <v>0</v>
      </c>
      <c r="H335" s="85" t="b">
        <v>0</v>
      </c>
      <c r="I335" s="85" t="b">
        <v>0</v>
      </c>
      <c r="J335" s="85" t="b">
        <v>1</v>
      </c>
      <c r="K335" s="85" t="b">
        <v>0</v>
      </c>
      <c r="L335" s="85" t="b">
        <v>0</v>
      </c>
    </row>
    <row r="336" spans="1:12" ht="15">
      <c r="A336" s="85" t="s">
        <v>332</v>
      </c>
      <c r="B336" s="85" t="s">
        <v>2737</v>
      </c>
      <c r="C336" s="85">
        <v>2</v>
      </c>
      <c r="D336" s="113">
        <v>0.0005722765783100636</v>
      </c>
      <c r="E336" s="113">
        <v>1.6582579283005088</v>
      </c>
      <c r="F336" s="85" t="s">
        <v>2868</v>
      </c>
      <c r="G336" s="85" t="b">
        <v>0</v>
      </c>
      <c r="H336" s="85" t="b">
        <v>0</v>
      </c>
      <c r="I336" s="85" t="b">
        <v>0</v>
      </c>
      <c r="J336" s="85" t="b">
        <v>1</v>
      </c>
      <c r="K336" s="85" t="b">
        <v>0</v>
      </c>
      <c r="L336" s="85" t="b">
        <v>0</v>
      </c>
    </row>
    <row r="337" spans="1:12" ht="15">
      <c r="A337" s="85" t="s">
        <v>2760</v>
      </c>
      <c r="B337" s="85" t="s">
        <v>2066</v>
      </c>
      <c r="C337" s="85">
        <v>2</v>
      </c>
      <c r="D337" s="113">
        <v>0.0005722765783100636</v>
      </c>
      <c r="E337" s="113">
        <v>2.6983325715308206</v>
      </c>
      <c r="F337" s="85" t="s">
        <v>2868</v>
      </c>
      <c r="G337" s="85" t="b">
        <v>0</v>
      </c>
      <c r="H337" s="85" t="b">
        <v>0</v>
      </c>
      <c r="I337" s="85" t="b">
        <v>0</v>
      </c>
      <c r="J337" s="85" t="b">
        <v>0</v>
      </c>
      <c r="K337" s="85" t="b">
        <v>0</v>
      </c>
      <c r="L337" s="85" t="b">
        <v>0</v>
      </c>
    </row>
    <row r="338" spans="1:12" ht="15">
      <c r="A338" s="85" t="s">
        <v>345</v>
      </c>
      <c r="B338" s="85" t="s">
        <v>2725</v>
      </c>
      <c r="C338" s="85">
        <v>2</v>
      </c>
      <c r="D338" s="113">
        <v>0.0005722765783100636</v>
      </c>
      <c r="E338" s="113">
        <v>2.6983325715308206</v>
      </c>
      <c r="F338" s="85" t="s">
        <v>2868</v>
      </c>
      <c r="G338" s="85" t="b">
        <v>0</v>
      </c>
      <c r="H338" s="85" t="b">
        <v>0</v>
      </c>
      <c r="I338" s="85" t="b">
        <v>0</v>
      </c>
      <c r="J338" s="85" t="b">
        <v>0</v>
      </c>
      <c r="K338" s="85" t="b">
        <v>0</v>
      </c>
      <c r="L338" s="85" t="b">
        <v>0</v>
      </c>
    </row>
    <row r="339" spans="1:12" ht="15">
      <c r="A339" s="85" t="s">
        <v>2721</v>
      </c>
      <c r="B339" s="85" t="s">
        <v>2833</v>
      </c>
      <c r="C339" s="85">
        <v>2</v>
      </c>
      <c r="D339" s="113">
        <v>0.0005722765783100636</v>
      </c>
      <c r="E339" s="113">
        <v>1.3612062305185628</v>
      </c>
      <c r="F339" s="85" t="s">
        <v>2868</v>
      </c>
      <c r="G339" s="85" t="b">
        <v>0</v>
      </c>
      <c r="H339" s="85" t="b">
        <v>0</v>
      </c>
      <c r="I339" s="85" t="b">
        <v>0</v>
      </c>
      <c r="J339" s="85" t="b">
        <v>0</v>
      </c>
      <c r="K339" s="85" t="b">
        <v>0</v>
      </c>
      <c r="L339" s="85" t="b">
        <v>0</v>
      </c>
    </row>
    <row r="340" spans="1:12" ht="15">
      <c r="A340" s="85" t="s">
        <v>2726</v>
      </c>
      <c r="B340" s="85" t="s">
        <v>2731</v>
      </c>
      <c r="C340" s="85">
        <v>2</v>
      </c>
      <c r="D340" s="113">
        <v>0.0005722765783100636</v>
      </c>
      <c r="E340" s="113">
        <v>-0.30402070785214147</v>
      </c>
      <c r="F340" s="85" t="s">
        <v>2868</v>
      </c>
      <c r="G340" s="85" t="b">
        <v>0</v>
      </c>
      <c r="H340" s="85" t="b">
        <v>0</v>
      </c>
      <c r="I340" s="85" t="b">
        <v>0</v>
      </c>
      <c r="J340" s="85" t="b">
        <v>0</v>
      </c>
      <c r="K340" s="85" t="b">
        <v>0</v>
      </c>
      <c r="L340" s="85" t="b">
        <v>0</v>
      </c>
    </row>
    <row r="341" spans="1:12" ht="15">
      <c r="A341" s="85" t="s">
        <v>2731</v>
      </c>
      <c r="B341" s="85" t="s">
        <v>2721</v>
      </c>
      <c r="C341" s="85">
        <v>2</v>
      </c>
      <c r="D341" s="113">
        <v>0.0005722765783100636</v>
      </c>
      <c r="E341" s="113">
        <v>-0.4816211581007277</v>
      </c>
      <c r="F341" s="85" t="s">
        <v>2868</v>
      </c>
      <c r="G341" s="85" t="b">
        <v>0</v>
      </c>
      <c r="H341" s="85" t="b">
        <v>0</v>
      </c>
      <c r="I341" s="85" t="b">
        <v>0</v>
      </c>
      <c r="J341" s="85" t="b">
        <v>0</v>
      </c>
      <c r="K341" s="85" t="b">
        <v>0</v>
      </c>
      <c r="L341" s="85" t="b">
        <v>0</v>
      </c>
    </row>
    <row r="342" spans="1:12" ht="15">
      <c r="A342" s="85" t="s">
        <v>273</v>
      </c>
      <c r="B342" s="85" t="s">
        <v>273</v>
      </c>
      <c r="C342" s="85">
        <v>2</v>
      </c>
      <c r="D342" s="113">
        <v>0.0005722765783100636</v>
      </c>
      <c r="E342" s="113">
        <v>-0.9346137435938141</v>
      </c>
      <c r="F342" s="85" t="s">
        <v>2868</v>
      </c>
      <c r="G342" s="85" t="b">
        <v>0</v>
      </c>
      <c r="H342" s="85" t="b">
        <v>0</v>
      </c>
      <c r="I342" s="85" t="b">
        <v>0</v>
      </c>
      <c r="J342" s="85" t="b">
        <v>0</v>
      </c>
      <c r="K342" s="85" t="b">
        <v>0</v>
      </c>
      <c r="L342" s="85" t="b">
        <v>0</v>
      </c>
    </row>
    <row r="343" spans="1:12" ht="15">
      <c r="A343" s="85" t="s">
        <v>273</v>
      </c>
      <c r="B343" s="85" t="s">
        <v>425</v>
      </c>
      <c r="C343" s="85">
        <v>2</v>
      </c>
      <c r="D343" s="113">
        <v>0.0005722765783100636</v>
      </c>
      <c r="E343" s="113">
        <v>1.3266491251986792</v>
      </c>
      <c r="F343" s="85" t="s">
        <v>2868</v>
      </c>
      <c r="G343" s="85" t="b">
        <v>0</v>
      </c>
      <c r="H343" s="85" t="b">
        <v>0</v>
      </c>
      <c r="I343" s="85" t="b">
        <v>0</v>
      </c>
      <c r="J343" s="85" t="b">
        <v>0</v>
      </c>
      <c r="K343" s="85" t="b">
        <v>0</v>
      </c>
      <c r="L343" s="85" t="b">
        <v>0</v>
      </c>
    </row>
    <row r="344" spans="1:12" ht="15">
      <c r="A344" s="85" t="s">
        <v>2755</v>
      </c>
      <c r="B344" s="85" t="s">
        <v>2721</v>
      </c>
      <c r="C344" s="85">
        <v>2</v>
      </c>
      <c r="D344" s="113">
        <v>0.0005722765783100636</v>
      </c>
      <c r="E344" s="113">
        <v>0.6582579283005089</v>
      </c>
      <c r="F344" s="85" t="s">
        <v>2868</v>
      </c>
      <c r="G344" s="85" t="b">
        <v>0</v>
      </c>
      <c r="H344" s="85" t="b">
        <v>0</v>
      </c>
      <c r="I344" s="85" t="b">
        <v>0</v>
      </c>
      <c r="J344" s="85" t="b">
        <v>0</v>
      </c>
      <c r="K344" s="85" t="b">
        <v>0</v>
      </c>
      <c r="L344" s="85" t="b">
        <v>0</v>
      </c>
    </row>
    <row r="345" spans="1:12" ht="15">
      <c r="A345" s="85" t="s">
        <v>403</v>
      </c>
      <c r="B345" s="85" t="s">
        <v>2804</v>
      </c>
      <c r="C345" s="85">
        <v>2</v>
      </c>
      <c r="D345" s="113">
        <v>0.0005722765783100636</v>
      </c>
      <c r="E345" s="113">
        <v>3.5733938349225207</v>
      </c>
      <c r="F345" s="85" t="s">
        <v>2868</v>
      </c>
      <c r="G345" s="85" t="b">
        <v>0</v>
      </c>
      <c r="H345" s="85" t="b">
        <v>0</v>
      </c>
      <c r="I345" s="85" t="b">
        <v>0</v>
      </c>
      <c r="J345" s="85" t="b">
        <v>0</v>
      </c>
      <c r="K345" s="85" t="b">
        <v>0</v>
      </c>
      <c r="L345" s="85" t="b">
        <v>0</v>
      </c>
    </row>
    <row r="346" spans="1:12" ht="15">
      <c r="A346" s="85" t="s">
        <v>2804</v>
      </c>
      <c r="B346" s="85" t="s">
        <v>2737</v>
      </c>
      <c r="C346" s="85">
        <v>2</v>
      </c>
      <c r="D346" s="113">
        <v>0.0005722765783100636</v>
      </c>
      <c r="E346" s="113">
        <v>2.026234713595103</v>
      </c>
      <c r="F346" s="85" t="s">
        <v>2868</v>
      </c>
      <c r="G346" s="85" t="b">
        <v>0</v>
      </c>
      <c r="H346" s="85" t="b">
        <v>0</v>
      </c>
      <c r="I346" s="85" t="b">
        <v>0</v>
      </c>
      <c r="J346" s="85" t="b">
        <v>1</v>
      </c>
      <c r="K346" s="85" t="b">
        <v>0</v>
      </c>
      <c r="L346" s="85" t="b">
        <v>0</v>
      </c>
    </row>
    <row r="347" spans="1:12" ht="15">
      <c r="A347" s="85" t="s">
        <v>2731</v>
      </c>
      <c r="B347" s="85" t="s">
        <v>334</v>
      </c>
      <c r="C347" s="85">
        <v>2</v>
      </c>
      <c r="D347" s="113">
        <v>0.0005722765783100636</v>
      </c>
      <c r="E347" s="113">
        <v>-0.5084933045010291</v>
      </c>
      <c r="F347" s="85" t="s">
        <v>2868</v>
      </c>
      <c r="G347" s="85" t="b">
        <v>0</v>
      </c>
      <c r="H347" s="85" t="b">
        <v>0</v>
      </c>
      <c r="I347" s="85" t="b">
        <v>0</v>
      </c>
      <c r="J347" s="85" t="b">
        <v>0</v>
      </c>
      <c r="K347" s="85" t="b">
        <v>0</v>
      </c>
      <c r="L347" s="85" t="b">
        <v>0</v>
      </c>
    </row>
    <row r="348" spans="1:12" ht="15">
      <c r="A348" s="85" t="s">
        <v>2721</v>
      </c>
      <c r="B348" s="85" t="s">
        <v>319</v>
      </c>
      <c r="C348" s="85">
        <v>2</v>
      </c>
      <c r="D348" s="113">
        <v>0.0005722765783100636</v>
      </c>
      <c r="E348" s="113">
        <v>1.3612062305185628</v>
      </c>
      <c r="F348" s="85" t="s">
        <v>2868</v>
      </c>
      <c r="G348" s="85" t="b">
        <v>0</v>
      </c>
      <c r="H348" s="85" t="b">
        <v>0</v>
      </c>
      <c r="I348" s="85" t="b">
        <v>0</v>
      </c>
      <c r="J348" s="85" t="b">
        <v>0</v>
      </c>
      <c r="K348" s="85" t="b">
        <v>0</v>
      </c>
      <c r="L348" s="85" t="b">
        <v>0</v>
      </c>
    </row>
    <row r="349" spans="1:12" ht="15">
      <c r="A349" s="85" t="s">
        <v>309</v>
      </c>
      <c r="B349" s="85" t="s">
        <v>2725</v>
      </c>
      <c r="C349" s="85">
        <v>2</v>
      </c>
      <c r="D349" s="113">
        <v>0.0005722765783100636</v>
      </c>
      <c r="E349" s="113">
        <v>2.6983325715308206</v>
      </c>
      <c r="F349" s="85" t="s">
        <v>2868</v>
      </c>
      <c r="G349" s="85" t="b">
        <v>0</v>
      </c>
      <c r="H349" s="85" t="b">
        <v>0</v>
      </c>
      <c r="I349" s="85" t="b">
        <v>0</v>
      </c>
      <c r="J349" s="85" t="b">
        <v>0</v>
      </c>
      <c r="K349" s="85" t="b">
        <v>0</v>
      </c>
      <c r="L349" s="85" t="b">
        <v>0</v>
      </c>
    </row>
    <row r="350" spans="1:12" ht="15">
      <c r="A350" s="85" t="s">
        <v>331</v>
      </c>
      <c r="B350" s="85" t="s">
        <v>365</v>
      </c>
      <c r="C350" s="85">
        <v>2</v>
      </c>
      <c r="D350" s="113">
        <v>0.0006490797408726306</v>
      </c>
      <c r="E350" s="113">
        <v>3.1754538262504832</v>
      </c>
      <c r="F350" s="85" t="s">
        <v>2868</v>
      </c>
      <c r="G350" s="85" t="b">
        <v>0</v>
      </c>
      <c r="H350" s="85" t="b">
        <v>0</v>
      </c>
      <c r="I350" s="85" t="b">
        <v>0</v>
      </c>
      <c r="J350" s="85" t="b">
        <v>0</v>
      </c>
      <c r="K350" s="85" t="b">
        <v>0</v>
      </c>
      <c r="L350" s="85" t="b">
        <v>0</v>
      </c>
    </row>
    <row r="351" spans="1:12" ht="15">
      <c r="A351" s="85" t="s">
        <v>365</v>
      </c>
      <c r="B351" s="85" t="s">
        <v>335</v>
      </c>
      <c r="C351" s="85">
        <v>2</v>
      </c>
      <c r="D351" s="113">
        <v>0.0006490797408726306</v>
      </c>
      <c r="E351" s="113">
        <v>3.1754538262504832</v>
      </c>
      <c r="F351" s="85" t="s">
        <v>2868</v>
      </c>
      <c r="G351" s="85" t="b">
        <v>0</v>
      </c>
      <c r="H351" s="85" t="b">
        <v>0</v>
      </c>
      <c r="I351" s="85" t="b">
        <v>0</v>
      </c>
      <c r="J351" s="85" t="b">
        <v>0</v>
      </c>
      <c r="K351" s="85" t="b">
        <v>0</v>
      </c>
      <c r="L351" s="85" t="b">
        <v>0</v>
      </c>
    </row>
    <row r="352" spans="1:12" ht="15">
      <c r="A352" s="85" t="s">
        <v>335</v>
      </c>
      <c r="B352" s="85" t="s">
        <v>410</v>
      </c>
      <c r="C352" s="85">
        <v>2</v>
      </c>
      <c r="D352" s="113">
        <v>0.0006490797408726306</v>
      </c>
      <c r="E352" s="113">
        <v>3.3973025758668394</v>
      </c>
      <c r="F352" s="85" t="s">
        <v>2868</v>
      </c>
      <c r="G352" s="85" t="b">
        <v>0</v>
      </c>
      <c r="H352" s="85" t="b">
        <v>0</v>
      </c>
      <c r="I352" s="85" t="b">
        <v>0</v>
      </c>
      <c r="J352" s="85" t="b">
        <v>0</v>
      </c>
      <c r="K352" s="85" t="b">
        <v>0</v>
      </c>
      <c r="L352" s="85" t="b">
        <v>0</v>
      </c>
    </row>
    <row r="353" spans="1:12" ht="15">
      <c r="A353" s="85" t="s">
        <v>410</v>
      </c>
      <c r="B353" s="85" t="s">
        <v>361</v>
      </c>
      <c r="C353" s="85">
        <v>2</v>
      </c>
      <c r="D353" s="113">
        <v>0.0006490797408726306</v>
      </c>
      <c r="E353" s="113">
        <v>2.3181213298192147</v>
      </c>
      <c r="F353" s="85" t="s">
        <v>2868</v>
      </c>
      <c r="G353" s="85" t="b">
        <v>0</v>
      </c>
      <c r="H353" s="85" t="b">
        <v>0</v>
      </c>
      <c r="I353" s="85" t="b">
        <v>0</v>
      </c>
      <c r="J353" s="85" t="b">
        <v>0</v>
      </c>
      <c r="K353" s="85" t="b">
        <v>0</v>
      </c>
      <c r="L353" s="85" t="b">
        <v>0</v>
      </c>
    </row>
    <row r="354" spans="1:12" ht="15">
      <c r="A354" s="85" t="s">
        <v>361</v>
      </c>
      <c r="B354" s="85" t="s">
        <v>268</v>
      </c>
      <c r="C354" s="85">
        <v>2</v>
      </c>
      <c r="D354" s="113">
        <v>0.0006490797408726306</v>
      </c>
      <c r="E354" s="113">
        <v>2.5522045358525824</v>
      </c>
      <c r="F354" s="85" t="s">
        <v>2868</v>
      </c>
      <c r="G354" s="85" t="b">
        <v>0</v>
      </c>
      <c r="H354" s="85" t="b">
        <v>0</v>
      </c>
      <c r="I354" s="85" t="b">
        <v>0</v>
      </c>
      <c r="J354" s="85" t="b">
        <v>0</v>
      </c>
      <c r="K354" s="85" t="b">
        <v>0</v>
      </c>
      <c r="L354" s="85" t="b">
        <v>0</v>
      </c>
    </row>
    <row r="355" spans="1:12" ht="15">
      <c r="A355" s="85" t="s">
        <v>268</v>
      </c>
      <c r="B355" s="85" t="s">
        <v>409</v>
      </c>
      <c r="C355" s="85">
        <v>2</v>
      </c>
      <c r="D355" s="113">
        <v>0.0006490797408726306</v>
      </c>
      <c r="E355" s="113">
        <v>3.5733938349225207</v>
      </c>
      <c r="F355" s="85" t="s">
        <v>2868</v>
      </c>
      <c r="G355" s="85" t="b">
        <v>0</v>
      </c>
      <c r="H355" s="85" t="b">
        <v>0</v>
      </c>
      <c r="I355" s="85" t="b">
        <v>0</v>
      </c>
      <c r="J355" s="85" t="b">
        <v>0</v>
      </c>
      <c r="K355" s="85" t="b">
        <v>0</v>
      </c>
      <c r="L355" s="85" t="b">
        <v>0</v>
      </c>
    </row>
    <row r="356" spans="1:12" ht="15">
      <c r="A356" s="85" t="s">
        <v>411</v>
      </c>
      <c r="B356" s="85" t="s">
        <v>451</v>
      </c>
      <c r="C356" s="85">
        <v>2</v>
      </c>
      <c r="D356" s="113">
        <v>0.0006490797408726306</v>
      </c>
      <c r="E356" s="113">
        <v>3.5733938349225207</v>
      </c>
      <c r="F356" s="85" t="s">
        <v>2868</v>
      </c>
      <c r="G356" s="85" t="b">
        <v>0</v>
      </c>
      <c r="H356" s="85" t="b">
        <v>0</v>
      </c>
      <c r="I356" s="85" t="b">
        <v>0</v>
      </c>
      <c r="J356" s="85" t="b">
        <v>0</v>
      </c>
      <c r="K356" s="85" t="b">
        <v>0</v>
      </c>
      <c r="L356" s="85" t="b">
        <v>0</v>
      </c>
    </row>
    <row r="357" spans="1:12" ht="15">
      <c r="A357" s="85" t="s">
        <v>2802</v>
      </c>
      <c r="B357" s="85" t="s">
        <v>2836</v>
      </c>
      <c r="C357" s="85">
        <v>2</v>
      </c>
      <c r="D357" s="113">
        <v>0.0006490797408726306</v>
      </c>
      <c r="E357" s="113">
        <v>3.3973025758668394</v>
      </c>
      <c r="F357" s="85" t="s">
        <v>2868</v>
      </c>
      <c r="G357" s="85" t="b">
        <v>0</v>
      </c>
      <c r="H357" s="85" t="b">
        <v>0</v>
      </c>
      <c r="I357" s="85" t="b">
        <v>0</v>
      </c>
      <c r="J357" s="85" t="b">
        <v>0</v>
      </c>
      <c r="K357" s="85" t="b">
        <v>0</v>
      </c>
      <c r="L357" s="85" t="b">
        <v>0</v>
      </c>
    </row>
    <row r="358" spans="1:12" ht="15">
      <c r="A358" s="85" t="s">
        <v>883</v>
      </c>
      <c r="B358" s="85" t="s">
        <v>899</v>
      </c>
      <c r="C358" s="85">
        <v>2</v>
      </c>
      <c r="D358" s="113">
        <v>0.0005722765783100636</v>
      </c>
      <c r="E358" s="113">
        <v>1.98793310541402</v>
      </c>
      <c r="F358" s="85" t="s">
        <v>2868</v>
      </c>
      <c r="G358" s="85" t="b">
        <v>0</v>
      </c>
      <c r="H358" s="85" t="b">
        <v>0</v>
      </c>
      <c r="I358" s="85" t="b">
        <v>0</v>
      </c>
      <c r="J358" s="85" t="b">
        <v>0</v>
      </c>
      <c r="K358" s="85" t="b">
        <v>0</v>
      </c>
      <c r="L358" s="85" t="b">
        <v>0</v>
      </c>
    </row>
    <row r="359" spans="1:12" ht="15">
      <c r="A359" s="85" t="s">
        <v>899</v>
      </c>
      <c r="B359" s="85" t="s">
        <v>2838</v>
      </c>
      <c r="C359" s="85">
        <v>2</v>
      </c>
      <c r="D359" s="113">
        <v>0.0005722765783100636</v>
      </c>
      <c r="E359" s="113">
        <v>2.971333843594558</v>
      </c>
      <c r="F359" s="85" t="s">
        <v>2868</v>
      </c>
      <c r="G359" s="85" t="b">
        <v>0</v>
      </c>
      <c r="H359" s="85" t="b">
        <v>0</v>
      </c>
      <c r="I359" s="85" t="b">
        <v>0</v>
      </c>
      <c r="J359" s="85" t="b">
        <v>1</v>
      </c>
      <c r="K359" s="85" t="b">
        <v>0</v>
      </c>
      <c r="L359" s="85" t="b">
        <v>0</v>
      </c>
    </row>
    <row r="360" spans="1:12" ht="15">
      <c r="A360" s="85" t="s">
        <v>2838</v>
      </c>
      <c r="B360" s="85" t="s">
        <v>2839</v>
      </c>
      <c r="C360" s="85">
        <v>2</v>
      </c>
      <c r="D360" s="113">
        <v>0.0005722765783100636</v>
      </c>
      <c r="E360" s="113">
        <v>3.5733938349225207</v>
      </c>
      <c r="F360" s="85" t="s">
        <v>2868</v>
      </c>
      <c r="G360" s="85" t="b">
        <v>1</v>
      </c>
      <c r="H360" s="85" t="b">
        <v>0</v>
      </c>
      <c r="I360" s="85" t="b">
        <v>0</v>
      </c>
      <c r="J360" s="85" t="b">
        <v>0</v>
      </c>
      <c r="K360" s="85" t="b">
        <v>0</v>
      </c>
      <c r="L360" s="85" t="b">
        <v>0</v>
      </c>
    </row>
    <row r="361" spans="1:12" ht="15">
      <c r="A361" s="85" t="s">
        <v>334</v>
      </c>
      <c r="B361" s="85" t="s">
        <v>284</v>
      </c>
      <c r="C361" s="85">
        <v>2</v>
      </c>
      <c r="D361" s="113">
        <v>0.0005722765783100636</v>
      </c>
      <c r="E361" s="113">
        <v>0.5912357141330781</v>
      </c>
      <c r="F361" s="85" t="s">
        <v>2868</v>
      </c>
      <c r="G361" s="85" t="b">
        <v>0</v>
      </c>
      <c r="H361" s="85" t="b">
        <v>0</v>
      </c>
      <c r="I361" s="85" t="b">
        <v>0</v>
      </c>
      <c r="J361" s="85" t="b">
        <v>0</v>
      </c>
      <c r="K361" s="85" t="b">
        <v>0</v>
      </c>
      <c r="L361" s="85" t="b">
        <v>0</v>
      </c>
    </row>
    <row r="362" spans="1:12" ht="15">
      <c r="A362" s="85" t="s">
        <v>306</v>
      </c>
      <c r="B362" s="85" t="s">
        <v>321</v>
      </c>
      <c r="C362" s="85">
        <v>2</v>
      </c>
      <c r="D362" s="113">
        <v>0.0005722765783100636</v>
      </c>
      <c r="E362" s="113">
        <v>2.920181321147177</v>
      </c>
      <c r="F362" s="85" t="s">
        <v>2868</v>
      </c>
      <c r="G362" s="85" t="b">
        <v>0</v>
      </c>
      <c r="H362" s="85" t="b">
        <v>0</v>
      </c>
      <c r="I362" s="85" t="b">
        <v>0</v>
      </c>
      <c r="J362" s="85" t="b">
        <v>0</v>
      </c>
      <c r="K362" s="85" t="b">
        <v>0</v>
      </c>
      <c r="L362" s="85" t="b">
        <v>0</v>
      </c>
    </row>
    <row r="363" spans="1:12" ht="15">
      <c r="A363" s="85" t="s">
        <v>321</v>
      </c>
      <c r="B363" s="85" t="s">
        <v>372</v>
      </c>
      <c r="C363" s="85">
        <v>2</v>
      </c>
      <c r="D363" s="113">
        <v>0.0005722765783100636</v>
      </c>
      <c r="E363" s="113">
        <v>2.8330311454282766</v>
      </c>
      <c r="F363" s="85" t="s">
        <v>2868</v>
      </c>
      <c r="G363" s="85" t="b">
        <v>0</v>
      </c>
      <c r="H363" s="85" t="b">
        <v>0</v>
      </c>
      <c r="I363" s="85" t="b">
        <v>0</v>
      </c>
      <c r="J363" s="85" t="b">
        <v>0</v>
      </c>
      <c r="K363" s="85" t="b">
        <v>0</v>
      </c>
      <c r="L363" s="85" t="b">
        <v>0</v>
      </c>
    </row>
    <row r="364" spans="1:12" ht="15">
      <c r="A364" s="85" t="s">
        <v>2754</v>
      </c>
      <c r="B364" s="85" t="s">
        <v>320</v>
      </c>
      <c r="C364" s="85">
        <v>2</v>
      </c>
      <c r="D364" s="113">
        <v>0.0005722765783100636</v>
      </c>
      <c r="E364" s="113">
        <v>2.2309711541003145</v>
      </c>
      <c r="F364" s="85" t="s">
        <v>2868</v>
      </c>
      <c r="G364" s="85" t="b">
        <v>0</v>
      </c>
      <c r="H364" s="85" t="b">
        <v>0</v>
      </c>
      <c r="I364" s="85" t="b">
        <v>0</v>
      </c>
      <c r="J364" s="85" t="b">
        <v>0</v>
      </c>
      <c r="K364" s="85" t="b">
        <v>0</v>
      </c>
      <c r="L364" s="85" t="b">
        <v>0</v>
      </c>
    </row>
    <row r="365" spans="1:12" ht="15">
      <c r="A365" s="85" t="s">
        <v>2737</v>
      </c>
      <c r="B365" s="85" t="s">
        <v>899</v>
      </c>
      <c r="C365" s="85">
        <v>2</v>
      </c>
      <c r="D365" s="113">
        <v>0.0005722765783100636</v>
      </c>
      <c r="E365" s="113">
        <v>1.5042809835353999</v>
      </c>
      <c r="F365" s="85" t="s">
        <v>2868</v>
      </c>
      <c r="G365" s="85" t="b">
        <v>1</v>
      </c>
      <c r="H365" s="85" t="b">
        <v>0</v>
      </c>
      <c r="I365" s="85" t="b">
        <v>0</v>
      </c>
      <c r="J365" s="85" t="b">
        <v>0</v>
      </c>
      <c r="K365" s="85" t="b">
        <v>0</v>
      </c>
      <c r="L365" s="85" t="b">
        <v>0</v>
      </c>
    </row>
    <row r="366" spans="1:12" ht="15">
      <c r="A366" s="85" t="s">
        <v>899</v>
      </c>
      <c r="B366" s="85" t="s">
        <v>2740</v>
      </c>
      <c r="C366" s="85">
        <v>2</v>
      </c>
      <c r="D366" s="113">
        <v>0.0005722765783100636</v>
      </c>
      <c r="E366" s="113">
        <v>1.753849899380652</v>
      </c>
      <c r="F366" s="85" t="s">
        <v>2868</v>
      </c>
      <c r="G366" s="85" t="b">
        <v>0</v>
      </c>
      <c r="H366" s="85" t="b">
        <v>0</v>
      </c>
      <c r="I366" s="85" t="b">
        <v>0</v>
      </c>
      <c r="J366" s="85" t="b">
        <v>0</v>
      </c>
      <c r="K366" s="85" t="b">
        <v>0</v>
      </c>
      <c r="L366" s="85" t="b">
        <v>0</v>
      </c>
    </row>
    <row r="367" spans="1:12" ht="15">
      <c r="A367" s="85" t="s">
        <v>2740</v>
      </c>
      <c r="B367" s="85" t="s">
        <v>2805</v>
      </c>
      <c r="C367" s="85">
        <v>2</v>
      </c>
      <c r="D367" s="113">
        <v>0.0005722765783100636</v>
      </c>
      <c r="E367" s="113">
        <v>2.179818631652933</v>
      </c>
      <c r="F367" s="85" t="s">
        <v>2868</v>
      </c>
      <c r="G367" s="85" t="b">
        <v>0</v>
      </c>
      <c r="H367" s="85" t="b">
        <v>0</v>
      </c>
      <c r="I367" s="85" t="b">
        <v>0</v>
      </c>
      <c r="J367" s="85" t="b">
        <v>0</v>
      </c>
      <c r="K367" s="85" t="b">
        <v>0</v>
      </c>
      <c r="L367" s="85" t="b">
        <v>0</v>
      </c>
    </row>
    <row r="368" spans="1:12" ht="15">
      <c r="A368" s="85" t="s">
        <v>2805</v>
      </c>
      <c r="B368" s="85" t="s">
        <v>2842</v>
      </c>
      <c r="C368" s="85">
        <v>2</v>
      </c>
      <c r="D368" s="113">
        <v>0.0005722765783100636</v>
      </c>
      <c r="E368" s="113">
        <v>3.3973025758668394</v>
      </c>
      <c r="F368" s="85" t="s">
        <v>2868</v>
      </c>
      <c r="G368" s="85" t="b">
        <v>0</v>
      </c>
      <c r="H368" s="85" t="b">
        <v>0</v>
      </c>
      <c r="I368" s="85" t="b">
        <v>0</v>
      </c>
      <c r="J368" s="85" t="b">
        <v>0</v>
      </c>
      <c r="K368" s="85" t="b">
        <v>0</v>
      </c>
      <c r="L368" s="85" t="b">
        <v>0</v>
      </c>
    </row>
    <row r="369" spans="1:12" ht="15">
      <c r="A369" s="85" t="s">
        <v>2842</v>
      </c>
      <c r="B369" s="85" t="s">
        <v>888</v>
      </c>
      <c r="C369" s="85">
        <v>2</v>
      </c>
      <c r="D369" s="113">
        <v>0.0005722765783100636</v>
      </c>
      <c r="E369" s="113">
        <v>1.7810021454242668</v>
      </c>
      <c r="F369" s="85" t="s">
        <v>2868</v>
      </c>
      <c r="G369" s="85" t="b">
        <v>0</v>
      </c>
      <c r="H369" s="85" t="b">
        <v>0</v>
      </c>
      <c r="I369" s="85" t="b">
        <v>0</v>
      </c>
      <c r="J369" s="85" t="b">
        <v>0</v>
      </c>
      <c r="K369" s="85" t="b">
        <v>0</v>
      </c>
      <c r="L369" s="85" t="b">
        <v>0</v>
      </c>
    </row>
    <row r="370" spans="1:12" ht="15">
      <c r="A370" s="85" t="s">
        <v>888</v>
      </c>
      <c r="B370" s="85" t="s">
        <v>2843</v>
      </c>
      <c r="C370" s="85">
        <v>2</v>
      </c>
      <c r="D370" s="113">
        <v>0.0005722765783100636</v>
      </c>
      <c r="E370" s="113">
        <v>1.7810021454242668</v>
      </c>
      <c r="F370" s="85" t="s">
        <v>2868</v>
      </c>
      <c r="G370" s="85" t="b">
        <v>0</v>
      </c>
      <c r="H370" s="85" t="b">
        <v>0</v>
      </c>
      <c r="I370" s="85" t="b">
        <v>0</v>
      </c>
      <c r="J370" s="85" t="b">
        <v>0</v>
      </c>
      <c r="K370" s="85" t="b">
        <v>0</v>
      </c>
      <c r="L370" s="85" t="b">
        <v>0</v>
      </c>
    </row>
    <row r="371" spans="1:12" ht="15">
      <c r="A371" s="85" t="s">
        <v>2843</v>
      </c>
      <c r="B371" s="85" t="s">
        <v>2806</v>
      </c>
      <c r="C371" s="85">
        <v>2</v>
      </c>
      <c r="D371" s="113">
        <v>0.0005722765783100636</v>
      </c>
      <c r="E371" s="113">
        <v>3.3973025758668394</v>
      </c>
      <c r="F371" s="85" t="s">
        <v>2868</v>
      </c>
      <c r="G371" s="85" t="b">
        <v>0</v>
      </c>
      <c r="H371" s="85" t="b">
        <v>0</v>
      </c>
      <c r="I371" s="85" t="b">
        <v>0</v>
      </c>
      <c r="J371" s="85" t="b">
        <v>0</v>
      </c>
      <c r="K371" s="85" t="b">
        <v>0</v>
      </c>
      <c r="L371" s="85" t="b">
        <v>0</v>
      </c>
    </row>
    <row r="372" spans="1:12" ht="15">
      <c r="A372" s="85" t="s">
        <v>2806</v>
      </c>
      <c r="B372" s="85" t="s">
        <v>2452</v>
      </c>
      <c r="C372" s="85">
        <v>2</v>
      </c>
      <c r="D372" s="113">
        <v>0.0005722765783100636</v>
      </c>
      <c r="E372" s="113">
        <v>3.5733938349225207</v>
      </c>
      <c r="F372" s="85" t="s">
        <v>2868</v>
      </c>
      <c r="G372" s="85" t="b">
        <v>0</v>
      </c>
      <c r="H372" s="85" t="b">
        <v>0</v>
      </c>
      <c r="I372" s="85" t="b">
        <v>0</v>
      </c>
      <c r="J372" s="85" t="b">
        <v>0</v>
      </c>
      <c r="K372" s="85" t="b">
        <v>0</v>
      </c>
      <c r="L372" s="85" t="b">
        <v>0</v>
      </c>
    </row>
    <row r="373" spans="1:12" ht="15">
      <c r="A373" s="85" t="s">
        <v>2452</v>
      </c>
      <c r="B373" s="85" t="s">
        <v>2807</v>
      </c>
      <c r="C373" s="85">
        <v>2</v>
      </c>
      <c r="D373" s="113">
        <v>0.0005722765783100636</v>
      </c>
      <c r="E373" s="113">
        <v>3.3973025758668394</v>
      </c>
      <c r="F373" s="85" t="s">
        <v>2868</v>
      </c>
      <c r="G373" s="85" t="b">
        <v>0</v>
      </c>
      <c r="H373" s="85" t="b">
        <v>0</v>
      </c>
      <c r="I373" s="85" t="b">
        <v>0</v>
      </c>
      <c r="J373" s="85" t="b">
        <v>0</v>
      </c>
      <c r="K373" s="85" t="b">
        <v>0</v>
      </c>
      <c r="L373" s="85" t="b">
        <v>0</v>
      </c>
    </row>
    <row r="374" spans="1:12" ht="15">
      <c r="A374" s="85" t="s">
        <v>2807</v>
      </c>
      <c r="B374" s="85" t="s">
        <v>334</v>
      </c>
      <c r="C374" s="85">
        <v>2</v>
      </c>
      <c r="D374" s="113">
        <v>0.0005722765783100636</v>
      </c>
      <c r="E374" s="113">
        <v>1.154264527180545</v>
      </c>
      <c r="F374" s="85" t="s">
        <v>2868</v>
      </c>
      <c r="G374" s="85" t="b">
        <v>0</v>
      </c>
      <c r="H374" s="85" t="b">
        <v>0</v>
      </c>
      <c r="I374" s="85" t="b">
        <v>0</v>
      </c>
      <c r="J374" s="85" t="b">
        <v>0</v>
      </c>
      <c r="K374" s="85" t="b">
        <v>0</v>
      </c>
      <c r="L374" s="85" t="b">
        <v>0</v>
      </c>
    </row>
    <row r="375" spans="1:12" ht="15">
      <c r="A375" s="85" t="s">
        <v>2722</v>
      </c>
      <c r="B375" s="85" t="s">
        <v>2729</v>
      </c>
      <c r="C375" s="85">
        <v>2</v>
      </c>
      <c r="D375" s="113">
        <v>0.0005722765783100636</v>
      </c>
      <c r="E375" s="113">
        <v>-0.4025891087900258</v>
      </c>
      <c r="F375" s="85" t="s">
        <v>2868</v>
      </c>
      <c r="G375" s="85" t="b">
        <v>0</v>
      </c>
      <c r="H375" s="85" t="b">
        <v>0</v>
      </c>
      <c r="I375" s="85" t="b">
        <v>0</v>
      </c>
      <c r="J375" s="85" t="b">
        <v>0</v>
      </c>
      <c r="K375" s="85" t="b">
        <v>0</v>
      </c>
      <c r="L375" s="85" t="b">
        <v>0</v>
      </c>
    </row>
    <row r="376" spans="1:12" ht="15">
      <c r="A376" s="85" t="s">
        <v>2743</v>
      </c>
      <c r="B376" s="85" t="s">
        <v>2729</v>
      </c>
      <c r="C376" s="85">
        <v>2</v>
      </c>
      <c r="D376" s="113">
        <v>0.0005722765783100636</v>
      </c>
      <c r="E376" s="113">
        <v>0.5164889835860481</v>
      </c>
      <c r="F376" s="85" t="s">
        <v>2868</v>
      </c>
      <c r="G376" s="85" t="b">
        <v>0</v>
      </c>
      <c r="H376" s="85" t="b">
        <v>0</v>
      </c>
      <c r="I376" s="85" t="b">
        <v>0</v>
      </c>
      <c r="J376" s="85" t="b">
        <v>0</v>
      </c>
      <c r="K376" s="85" t="b">
        <v>0</v>
      </c>
      <c r="L376" s="85" t="b">
        <v>0</v>
      </c>
    </row>
    <row r="377" spans="1:12" ht="15">
      <c r="A377" s="85" t="s">
        <v>2787</v>
      </c>
      <c r="B377" s="85" t="s">
        <v>418</v>
      </c>
      <c r="C377" s="85">
        <v>2</v>
      </c>
      <c r="D377" s="113">
        <v>0.0005722765783100636</v>
      </c>
      <c r="E377" s="113">
        <v>1.516488983586048</v>
      </c>
      <c r="F377" s="85" t="s">
        <v>2868</v>
      </c>
      <c r="G377" s="85" t="b">
        <v>0</v>
      </c>
      <c r="H377" s="85" t="b">
        <v>0</v>
      </c>
      <c r="I377" s="85" t="b">
        <v>0</v>
      </c>
      <c r="J377" s="85" t="b">
        <v>0</v>
      </c>
      <c r="K377" s="85" t="b">
        <v>0</v>
      </c>
      <c r="L377" s="85" t="b">
        <v>0</v>
      </c>
    </row>
    <row r="378" spans="1:12" ht="15">
      <c r="A378" s="85" t="s">
        <v>334</v>
      </c>
      <c r="B378" s="85" t="s">
        <v>2752</v>
      </c>
      <c r="C378" s="85">
        <v>2</v>
      </c>
      <c r="D378" s="113">
        <v>0.0005722765783100636</v>
      </c>
      <c r="E378" s="113">
        <v>0.4565371402356219</v>
      </c>
      <c r="F378" s="85" t="s">
        <v>2868</v>
      </c>
      <c r="G378" s="85" t="b">
        <v>0</v>
      </c>
      <c r="H378" s="85" t="b">
        <v>0</v>
      </c>
      <c r="I378" s="85" t="b">
        <v>0</v>
      </c>
      <c r="J378" s="85" t="b">
        <v>0</v>
      </c>
      <c r="K378" s="85" t="b">
        <v>0</v>
      </c>
      <c r="L378" s="85" t="b">
        <v>0</v>
      </c>
    </row>
    <row r="379" spans="1:12" ht="15">
      <c r="A379" s="85" t="s">
        <v>888</v>
      </c>
      <c r="B379" s="85" t="s">
        <v>2844</v>
      </c>
      <c r="C379" s="85">
        <v>2</v>
      </c>
      <c r="D379" s="113">
        <v>0.0005722765783100636</v>
      </c>
      <c r="E379" s="113">
        <v>1.7810021454242668</v>
      </c>
      <c r="F379" s="85" t="s">
        <v>2868</v>
      </c>
      <c r="G379" s="85" t="b">
        <v>0</v>
      </c>
      <c r="H379" s="85" t="b">
        <v>0</v>
      </c>
      <c r="I379" s="85" t="b">
        <v>0</v>
      </c>
      <c r="J379" s="85" t="b">
        <v>0</v>
      </c>
      <c r="K379" s="85" t="b">
        <v>0</v>
      </c>
      <c r="L379" s="85" t="b">
        <v>0</v>
      </c>
    </row>
    <row r="380" spans="1:12" ht="15">
      <c r="A380" s="85" t="s">
        <v>246</v>
      </c>
      <c r="B380" s="85" t="s">
        <v>418</v>
      </c>
      <c r="C380" s="85">
        <v>2</v>
      </c>
      <c r="D380" s="113">
        <v>0.0005722765783100636</v>
      </c>
      <c r="E380" s="113">
        <v>1.516488983586048</v>
      </c>
      <c r="F380" s="85" t="s">
        <v>2868</v>
      </c>
      <c r="G380" s="85" t="b">
        <v>0</v>
      </c>
      <c r="H380" s="85" t="b">
        <v>0</v>
      </c>
      <c r="I380" s="85" t="b">
        <v>0</v>
      </c>
      <c r="J380" s="85" t="b">
        <v>0</v>
      </c>
      <c r="K380" s="85" t="b">
        <v>0</v>
      </c>
      <c r="L380" s="85" t="b">
        <v>0</v>
      </c>
    </row>
    <row r="381" spans="1:12" ht="15">
      <c r="A381" s="85" t="s">
        <v>2848</v>
      </c>
      <c r="B381" s="85" t="s">
        <v>273</v>
      </c>
      <c r="C381" s="85">
        <v>2</v>
      </c>
      <c r="D381" s="113">
        <v>0.0005722765783100636</v>
      </c>
      <c r="E381" s="113">
        <v>1.312130966130027</v>
      </c>
      <c r="F381" s="85" t="s">
        <v>2868</v>
      </c>
      <c r="G381" s="85" t="b">
        <v>0</v>
      </c>
      <c r="H381" s="85" t="b">
        <v>0</v>
      </c>
      <c r="I381" s="85" t="b">
        <v>0</v>
      </c>
      <c r="J381" s="85" t="b">
        <v>0</v>
      </c>
      <c r="K381" s="85" t="b">
        <v>0</v>
      </c>
      <c r="L381" s="85" t="b">
        <v>0</v>
      </c>
    </row>
    <row r="382" spans="1:12" ht="15">
      <c r="A382" s="85" t="s">
        <v>273</v>
      </c>
      <c r="B382" s="85" t="s">
        <v>2788</v>
      </c>
      <c r="C382" s="85">
        <v>2</v>
      </c>
      <c r="D382" s="113">
        <v>0.0005722765783100636</v>
      </c>
      <c r="E382" s="113">
        <v>1.0256191295346981</v>
      </c>
      <c r="F382" s="85" t="s">
        <v>2868</v>
      </c>
      <c r="G382" s="85" t="b">
        <v>0</v>
      </c>
      <c r="H382" s="85" t="b">
        <v>0</v>
      </c>
      <c r="I382" s="85" t="b">
        <v>0</v>
      </c>
      <c r="J382" s="85" t="b">
        <v>1</v>
      </c>
      <c r="K382" s="85" t="b">
        <v>0</v>
      </c>
      <c r="L382" s="85" t="b">
        <v>0</v>
      </c>
    </row>
    <row r="383" spans="1:12" ht="15">
      <c r="A383" s="85" t="s">
        <v>2788</v>
      </c>
      <c r="B383" s="85" t="s">
        <v>2811</v>
      </c>
      <c r="C383" s="85">
        <v>2</v>
      </c>
      <c r="D383" s="113">
        <v>0.0005722765783100636</v>
      </c>
      <c r="E383" s="113">
        <v>3.096272580202858</v>
      </c>
      <c r="F383" s="85" t="s">
        <v>2868</v>
      </c>
      <c r="G383" s="85" t="b">
        <v>1</v>
      </c>
      <c r="H383" s="85" t="b">
        <v>0</v>
      </c>
      <c r="I383" s="85" t="b">
        <v>0</v>
      </c>
      <c r="J383" s="85" t="b">
        <v>0</v>
      </c>
      <c r="K383" s="85" t="b">
        <v>0</v>
      </c>
      <c r="L383" s="85" t="b">
        <v>0</v>
      </c>
    </row>
    <row r="384" spans="1:12" ht="15">
      <c r="A384" s="85" t="s">
        <v>2811</v>
      </c>
      <c r="B384" s="85" t="s">
        <v>458</v>
      </c>
      <c r="C384" s="85">
        <v>2</v>
      </c>
      <c r="D384" s="113">
        <v>0.0005722765783100636</v>
      </c>
      <c r="E384" s="113">
        <v>3.3973025758668394</v>
      </c>
      <c r="F384" s="85" t="s">
        <v>2868</v>
      </c>
      <c r="G384" s="85" t="b">
        <v>0</v>
      </c>
      <c r="H384" s="85" t="b">
        <v>0</v>
      </c>
      <c r="I384" s="85" t="b">
        <v>0</v>
      </c>
      <c r="J384" s="85" t="b">
        <v>0</v>
      </c>
      <c r="K384" s="85" t="b">
        <v>0</v>
      </c>
      <c r="L384" s="85" t="b">
        <v>0</v>
      </c>
    </row>
    <row r="385" spans="1:12" ht="15">
      <c r="A385" s="85" t="s">
        <v>458</v>
      </c>
      <c r="B385" s="85" t="s">
        <v>334</v>
      </c>
      <c r="C385" s="85">
        <v>2</v>
      </c>
      <c r="D385" s="113">
        <v>0.0005722765783100636</v>
      </c>
      <c r="E385" s="113">
        <v>1.330355786236226</v>
      </c>
      <c r="F385" s="85" t="s">
        <v>2868</v>
      </c>
      <c r="G385" s="85" t="b">
        <v>0</v>
      </c>
      <c r="H385" s="85" t="b">
        <v>0</v>
      </c>
      <c r="I385" s="85" t="b">
        <v>0</v>
      </c>
      <c r="J385" s="85" t="b">
        <v>0</v>
      </c>
      <c r="K385" s="85" t="b">
        <v>0</v>
      </c>
      <c r="L385" s="85" t="b">
        <v>0</v>
      </c>
    </row>
    <row r="386" spans="1:12" ht="15">
      <c r="A386" s="85" t="s">
        <v>334</v>
      </c>
      <c r="B386" s="85" t="s">
        <v>305</v>
      </c>
      <c r="C386" s="85">
        <v>2</v>
      </c>
      <c r="D386" s="113">
        <v>0.0005722765783100636</v>
      </c>
      <c r="E386" s="113">
        <v>0.6326283992913032</v>
      </c>
      <c r="F386" s="85" t="s">
        <v>2868</v>
      </c>
      <c r="G386" s="85" t="b">
        <v>0</v>
      </c>
      <c r="H386" s="85" t="b">
        <v>0</v>
      </c>
      <c r="I386" s="85" t="b">
        <v>0</v>
      </c>
      <c r="J386" s="85" t="b">
        <v>0</v>
      </c>
      <c r="K386" s="85" t="b">
        <v>0</v>
      </c>
      <c r="L386" s="85" t="b">
        <v>0</v>
      </c>
    </row>
    <row r="387" spans="1:12" ht="15">
      <c r="A387" s="85" t="s">
        <v>305</v>
      </c>
      <c r="B387" s="85" t="s">
        <v>393</v>
      </c>
      <c r="C387" s="85">
        <v>2</v>
      </c>
      <c r="D387" s="113">
        <v>0.0005722765783100636</v>
      </c>
      <c r="E387" s="113">
        <v>2.874423830586502</v>
      </c>
      <c r="F387" s="85" t="s">
        <v>2868</v>
      </c>
      <c r="G387" s="85" t="b">
        <v>0</v>
      </c>
      <c r="H387" s="85" t="b">
        <v>0</v>
      </c>
      <c r="I387" s="85" t="b">
        <v>0</v>
      </c>
      <c r="J387" s="85" t="b">
        <v>0</v>
      </c>
      <c r="K387" s="85" t="b">
        <v>0</v>
      </c>
      <c r="L387" s="85" t="b">
        <v>0</v>
      </c>
    </row>
    <row r="388" spans="1:12" ht="15">
      <c r="A388" s="85" t="s">
        <v>393</v>
      </c>
      <c r="B388" s="85" t="s">
        <v>457</v>
      </c>
      <c r="C388" s="85">
        <v>2</v>
      </c>
      <c r="D388" s="113">
        <v>0.0005722765783100636</v>
      </c>
      <c r="E388" s="113">
        <v>3.5733938349225207</v>
      </c>
      <c r="F388" s="85" t="s">
        <v>2868</v>
      </c>
      <c r="G388" s="85" t="b">
        <v>0</v>
      </c>
      <c r="H388" s="85" t="b">
        <v>0</v>
      </c>
      <c r="I388" s="85" t="b">
        <v>0</v>
      </c>
      <c r="J388" s="85" t="b">
        <v>0</v>
      </c>
      <c r="K388" s="85" t="b">
        <v>0</v>
      </c>
      <c r="L388" s="85" t="b">
        <v>0</v>
      </c>
    </row>
    <row r="389" spans="1:12" ht="15">
      <c r="A389" s="85" t="s">
        <v>457</v>
      </c>
      <c r="B389" s="85" t="s">
        <v>455</v>
      </c>
      <c r="C389" s="85">
        <v>2</v>
      </c>
      <c r="D389" s="113">
        <v>0.0005722765783100636</v>
      </c>
      <c r="E389" s="113">
        <v>3.5733938349225207</v>
      </c>
      <c r="F389" s="85" t="s">
        <v>2868</v>
      </c>
      <c r="G389" s="85" t="b">
        <v>0</v>
      </c>
      <c r="H389" s="85" t="b">
        <v>0</v>
      </c>
      <c r="I389" s="85" t="b">
        <v>0</v>
      </c>
      <c r="J389" s="85" t="b">
        <v>0</v>
      </c>
      <c r="K389" s="85" t="b">
        <v>0</v>
      </c>
      <c r="L389" s="85" t="b">
        <v>0</v>
      </c>
    </row>
    <row r="390" spans="1:12" ht="15">
      <c r="A390" s="85" t="s">
        <v>455</v>
      </c>
      <c r="B390" s="85" t="s">
        <v>454</v>
      </c>
      <c r="C390" s="85">
        <v>2</v>
      </c>
      <c r="D390" s="113">
        <v>0.0005722765783100636</v>
      </c>
      <c r="E390" s="113">
        <v>3.5733938349225207</v>
      </c>
      <c r="F390" s="85" t="s">
        <v>2868</v>
      </c>
      <c r="G390" s="85" t="b">
        <v>0</v>
      </c>
      <c r="H390" s="85" t="b">
        <v>0</v>
      </c>
      <c r="I390" s="85" t="b">
        <v>0</v>
      </c>
      <c r="J390" s="85" t="b">
        <v>0</v>
      </c>
      <c r="K390" s="85" t="b">
        <v>0</v>
      </c>
      <c r="L390" s="85" t="b">
        <v>0</v>
      </c>
    </row>
    <row r="391" spans="1:12" ht="15">
      <c r="A391" s="85" t="s">
        <v>334</v>
      </c>
      <c r="B391" s="85" t="s">
        <v>356</v>
      </c>
      <c r="C391" s="85">
        <v>2</v>
      </c>
      <c r="D391" s="113">
        <v>0.0005722765783100636</v>
      </c>
      <c r="E391" s="113">
        <v>0.23468839061926555</v>
      </c>
      <c r="F391" s="85" t="s">
        <v>2868</v>
      </c>
      <c r="G391" s="85" t="b">
        <v>0</v>
      </c>
      <c r="H391" s="85" t="b">
        <v>0</v>
      </c>
      <c r="I391" s="85" t="b">
        <v>0</v>
      </c>
      <c r="J391" s="85" t="b">
        <v>0</v>
      </c>
      <c r="K391" s="85" t="b">
        <v>0</v>
      </c>
      <c r="L391" s="85" t="b">
        <v>0</v>
      </c>
    </row>
    <row r="392" spans="1:12" ht="15">
      <c r="A392" s="85" t="s">
        <v>273</v>
      </c>
      <c r="B392" s="85" t="s">
        <v>373</v>
      </c>
      <c r="C392" s="85">
        <v>2</v>
      </c>
      <c r="D392" s="113">
        <v>0.0006490797408726306</v>
      </c>
      <c r="E392" s="113">
        <v>0.9287091165266418</v>
      </c>
      <c r="F392" s="85" t="s">
        <v>2868</v>
      </c>
      <c r="G392" s="85" t="b">
        <v>0</v>
      </c>
      <c r="H392" s="85" t="b">
        <v>0</v>
      </c>
      <c r="I392" s="85" t="b">
        <v>0</v>
      </c>
      <c r="J392" s="85" t="b">
        <v>0</v>
      </c>
      <c r="K392" s="85" t="b">
        <v>0</v>
      </c>
      <c r="L392" s="85" t="b">
        <v>0</v>
      </c>
    </row>
    <row r="393" spans="1:12" ht="15">
      <c r="A393" s="85" t="s">
        <v>373</v>
      </c>
      <c r="B393" s="85" t="s">
        <v>372</v>
      </c>
      <c r="C393" s="85">
        <v>2</v>
      </c>
      <c r="D393" s="113">
        <v>0.0006490797408726306</v>
      </c>
      <c r="E393" s="113">
        <v>2.6569398863725957</v>
      </c>
      <c r="F393" s="85" t="s">
        <v>2868</v>
      </c>
      <c r="G393" s="85" t="b">
        <v>0</v>
      </c>
      <c r="H393" s="85" t="b">
        <v>0</v>
      </c>
      <c r="I393" s="85" t="b">
        <v>0</v>
      </c>
      <c r="J393" s="85" t="b">
        <v>0</v>
      </c>
      <c r="K393" s="85" t="b">
        <v>0</v>
      </c>
      <c r="L393" s="85" t="b">
        <v>0</v>
      </c>
    </row>
    <row r="394" spans="1:12" ht="15">
      <c r="A394" s="85" t="s">
        <v>372</v>
      </c>
      <c r="B394" s="85" t="s">
        <v>371</v>
      </c>
      <c r="C394" s="85">
        <v>2</v>
      </c>
      <c r="D394" s="113">
        <v>0.0006490797408726306</v>
      </c>
      <c r="E394" s="113">
        <v>2.8330311454282766</v>
      </c>
      <c r="F394" s="85" t="s">
        <v>2868</v>
      </c>
      <c r="G394" s="85" t="b">
        <v>0</v>
      </c>
      <c r="H394" s="85" t="b">
        <v>0</v>
      </c>
      <c r="I394" s="85" t="b">
        <v>0</v>
      </c>
      <c r="J394" s="85" t="b">
        <v>0</v>
      </c>
      <c r="K394" s="85" t="b">
        <v>0</v>
      </c>
      <c r="L394" s="85" t="b">
        <v>0</v>
      </c>
    </row>
    <row r="395" spans="1:12" ht="15">
      <c r="A395" s="85" t="s">
        <v>371</v>
      </c>
      <c r="B395" s="85" t="s">
        <v>370</v>
      </c>
      <c r="C395" s="85">
        <v>2</v>
      </c>
      <c r="D395" s="113">
        <v>0.0006490797408726306</v>
      </c>
      <c r="E395" s="113">
        <v>3.5733938349225207</v>
      </c>
      <c r="F395" s="85" t="s">
        <v>2868</v>
      </c>
      <c r="G395" s="85" t="b">
        <v>0</v>
      </c>
      <c r="H395" s="85" t="b">
        <v>0</v>
      </c>
      <c r="I395" s="85" t="b">
        <v>0</v>
      </c>
      <c r="J395" s="85" t="b">
        <v>0</v>
      </c>
      <c r="K395" s="85" t="b">
        <v>0</v>
      </c>
      <c r="L395" s="85" t="b">
        <v>0</v>
      </c>
    </row>
    <row r="396" spans="1:12" ht="15">
      <c r="A396" s="85" t="s">
        <v>370</v>
      </c>
      <c r="B396" s="85" t="s">
        <v>369</v>
      </c>
      <c r="C396" s="85">
        <v>2</v>
      </c>
      <c r="D396" s="113">
        <v>0.0006490797408726306</v>
      </c>
      <c r="E396" s="113">
        <v>3.5733938349225207</v>
      </c>
      <c r="F396" s="85" t="s">
        <v>2868</v>
      </c>
      <c r="G396" s="85" t="b">
        <v>0</v>
      </c>
      <c r="H396" s="85" t="b">
        <v>0</v>
      </c>
      <c r="I396" s="85" t="b">
        <v>0</v>
      </c>
      <c r="J396" s="85" t="b">
        <v>0</v>
      </c>
      <c r="K396" s="85" t="b">
        <v>0</v>
      </c>
      <c r="L396" s="85" t="b">
        <v>0</v>
      </c>
    </row>
    <row r="397" spans="1:12" ht="15">
      <c r="A397" s="85" t="s">
        <v>369</v>
      </c>
      <c r="B397" s="85" t="s">
        <v>358</v>
      </c>
      <c r="C397" s="85">
        <v>2</v>
      </c>
      <c r="D397" s="113">
        <v>0.0006490797408726306</v>
      </c>
      <c r="E397" s="113">
        <v>3.5733938349225207</v>
      </c>
      <c r="F397" s="85" t="s">
        <v>2868</v>
      </c>
      <c r="G397" s="85" t="b">
        <v>0</v>
      </c>
      <c r="H397" s="85" t="b">
        <v>0</v>
      </c>
      <c r="I397" s="85" t="b">
        <v>0</v>
      </c>
      <c r="J397" s="85" t="b">
        <v>0</v>
      </c>
      <c r="K397" s="85" t="b">
        <v>0</v>
      </c>
      <c r="L397" s="85" t="b">
        <v>0</v>
      </c>
    </row>
    <row r="398" spans="1:12" ht="15">
      <c r="A398" s="85" t="s">
        <v>358</v>
      </c>
      <c r="B398" s="85" t="s">
        <v>338</v>
      </c>
      <c r="C398" s="85">
        <v>2</v>
      </c>
      <c r="D398" s="113">
        <v>0.0006490797408726306</v>
      </c>
      <c r="E398" s="113">
        <v>3.5733938349225207</v>
      </c>
      <c r="F398" s="85" t="s">
        <v>2868</v>
      </c>
      <c r="G398" s="85" t="b">
        <v>0</v>
      </c>
      <c r="H398" s="85" t="b">
        <v>0</v>
      </c>
      <c r="I398" s="85" t="b">
        <v>0</v>
      </c>
      <c r="J398" s="85" t="b">
        <v>0</v>
      </c>
      <c r="K398" s="85" t="b">
        <v>0</v>
      </c>
      <c r="L398" s="85" t="b">
        <v>0</v>
      </c>
    </row>
    <row r="399" spans="1:12" ht="15">
      <c r="A399" s="85" t="s">
        <v>338</v>
      </c>
      <c r="B399" s="85" t="s">
        <v>336</v>
      </c>
      <c r="C399" s="85">
        <v>2</v>
      </c>
      <c r="D399" s="113">
        <v>0.0006490797408726306</v>
      </c>
      <c r="E399" s="113">
        <v>3.5733938349225207</v>
      </c>
      <c r="F399" s="85" t="s">
        <v>2868</v>
      </c>
      <c r="G399" s="85" t="b">
        <v>0</v>
      </c>
      <c r="H399" s="85" t="b">
        <v>0</v>
      </c>
      <c r="I399" s="85" t="b">
        <v>0</v>
      </c>
      <c r="J399" s="85" t="b">
        <v>0</v>
      </c>
      <c r="K399" s="85" t="b">
        <v>0</v>
      </c>
      <c r="L399" s="85" t="b">
        <v>0</v>
      </c>
    </row>
    <row r="400" spans="1:12" ht="15">
      <c r="A400" s="85" t="s">
        <v>2066</v>
      </c>
      <c r="B400" s="85" t="s">
        <v>2810</v>
      </c>
      <c r="C400" s="85">
        <v>2</v>
      </c>
      <c r="D400" s="113">
        <v>0.0005722765783100636</v>
      </c>
      <c r="E400" s="113">
        <v>3.3973025758668394</v>
      </c>
      <c r="F400" s="85" t="s">
        <v>2868</v>
      </c>
      <c r="G400" s="85" t="b">
        <v>0</v>
      </c>
      <c r="H400" s="85" t="b">
        <v>0</v>
      </c>
      <c r="I400" s="85" t="b">
        <v>0</v>
      </c>
      <c r="J400" s="85" t="b">
        <v>0</v>
      </c>
      <c r="K400" s="85" t="b">
        <v>0</v>
      </c>
      <c r="L400" s="85" t="b">
        <v>0</v>
      </c>
    </row>
    <row r="401" spans="1:12" ht="15">
      <c r="A401" s="85" t="s">
        <v>2810</v>
      </c>
      <c r="B401" s="85" t="s">
        <v>2849</v>
      </c>
      <c r="C401" s="85">
        <v>2</v>
      </c>
      <c r="D401" s="113">
        <v>0.0005722765783100636</v>
      </c>
      <c r="E401" s="113">
        <v>3.3973025758668394</v>
      </c>
      <c r="F401" s="85" t="s">
        <v>2868</v>
      </c>
      <c r="G401" s="85" t="b">
        <v>0</v>
      </c>
      <c r="H401" s="85" t="b">
        <v>0</v>
      </c>
      <c r="I401" s="85" t="b">
        <v>0</v>
      </c>
      <c r="J401" s="85" t="b">
        <v>0</v>
      </c>
      <c r="K401" s="85" t="b">
        <v>0</v>
      </c>
      <c r="L401" s="85" t="b">
        <v>0</v>
      </c>
    </row>
    <row r="402" spans="1:12" ht="15">
      <c r="A402" s="85" t="s">
        <v>2849</v>
      </c>
      <c r="B402" s="85" t="s">
        <v>2850</v>
      </c>
      <c r="C402" s="85">
        <v>2</v>
      </c>
      <c r="D402" s="113">
        <v>0.0005722765783100636</v>
      </c>
      <c r="E402" s="113">
        <v>3.5733938349225207</v>
      </c>
      <c r="F402" s="85" t="s">
        <v>2868</v>
      </c>
      <c r="G402" s="85" t="b">
        <v>0</v>
      </c>
      <c r="H402" s="85" t="b">
        <v>0</v>
      </c>
      <c r="I402" s="85" t="b">
        <v>0</v>
      </c>
      <c r="J402" s="85" t="b">
        <v>0</v>
      </c>
      <c r="K402" s="85" t="b">
        <v>0</v>
      </c>
      <c r="L402" s="85" t="b">
        <v>0</v>
      </c>
    </row>
    <row r="403" spans="1:12" ht="15">
      <c r="A403" s="85" t="s">
        <v>2850</v>
      </c>
      <c r="B403" s="85" t="s">
        <v>2851</v>
      </c>
      <c r="C403" s="85">
        <v>2</v>
      </c>
      <c r="D403" s="113">
        <v>0.0005722765783100636</v>
      </c>
      <c r="E403" s="113">
        <v>3.5733938349225207</v>
      </c>
      <c r="F403" s="85" t="s">
        <v>2868</v>
      </c>
      <c r="G403" s="85" t="b">
        <v>0</v>
      </c>
      <c r="H403" s="85" t="b">
        <v>0</v>
      </c>
      <c r="I403" s="85" t="b">
        <v>0</v>
      </c>
      <c r="J403" s="85" t="b">
        <v>0</v>
      </c>
      <c r="K403" s="85" t="b">
        <v>0</v>
      </c>
      <c r="L403" s="85" t="b">
        <v>0</v>
      </c>
    </row>
    <row r="404" spans="1:12" ht="15">
      <c r="A404" s="85" t="s">
        <v>2851</v>
      </c>
      <c r="B404" s="85" t="s">
        <v>2790</v>
      </c>
      <c r="C404" s="85">
        <v>2</v>
      </c>
      <c r="D404" s="113">
        <v>0.0005722765783100636</v>
      </c>
      <c r="E404" s="113">
        <v>3.2723638392585395</v>
      </c>
      <c r="F404" s="85" t="s">
        <v>2868</v>
      </c>
      <c r="G404" s="85" t="b">
        <v>0</v>
      </c>
      <c r="H404" s="85" t="b">
        <v>0</v>
      </c>
      <c r="I404" s="85" t="b">
        <v>0</v>
      </c>
      <c r="J404" s="85" t="b">
        <v>0</v>
      </c>
      <c r="K404" s="85" t="b">
        <v>0</v>
      </c>
      <c r="L404" s="85" t="b">
        <v>0</v>
      </c>
    </row>
    <row r="405" spans="1:12" ht="15">
      <c r="A405" s="85" t="s">
        <v>2790</v>
      </c>
      <c r="B405" s="85" t="s">
        <v>2852</v>
      </c>
      <c r="C405" s="85">
        <v>2</v>
      </c>
      <c r="D405" s="113">
        <v>0.0005722765783100636</v>
      </c>
      <c r="E405" s="113">
        <v>3.2723638392585395</v>
      </c>
      <c r="F405" s="85" t="s">
        <v>2868</v>
      </c>
      <c r="G405" s="85" t="b">
        <v>0</v>
      </c>
      <c r="H405" s="85" t="b">
        <v>0</v>
      </c>
      <c r="I405" s="85" t="b">
        <v>0</v>
      </c>
      <c r="J405" s="85" t="b">
        <v>0</v>
      </c>
      <c r="K405" s="85" t="b">
        <v>0</v>
      </c>
      <c r="L405" s="85" t="b">
        <v>0</v>
      </c>
    </row>
    <row r="406" spans="1:12" ht="15">
      <c r="A406" s="85" t="s">
        <v>2852</v>
      </c>
      <c r="B406" s="85" t="s">
        <v>2790</v>
      </c>
      <c r="C406" s="85">
        <v>2</v>
      </c>
      <c r="D406" s="113">
        <v>0.0005722765783100636</v>
      </c>
      <c r="E406" s="113">
        <v>3.2723638392585395</v>
      </c>
      <c r="F406" s="85" t="s">
        <v>2868</v>
      </c>
      <c r="G406" s="85" t="b">
        <v>0</v>
      </c>
      <c r="H406" s="85" t="b">
        <v>0</v>
      </c>
      <c r="I406" s="85" t="b">
        <v>0</v>
      </c>
      <c r="J406" s="85" t="b">
        <v>0</v>
      </c>
      <c r="K406" s="85" t="b">
        <v>0</v>
      </c>
      <c r="L406" s="85" t="b">
        <v>0</v>
      </c>
    </row>
    <row r="407" spans="1:12" ht="15">
      <c r="A407" s="85" t="s">
        <v>2790</v>
      </c>
      <c r="B407" s="85" t="s">
        <v>2853</v>
      </c>
      <c r="C407" s="85">
        <v>2</v>
      </c>
      <c r="D407" s="113">
        <v>0.0005722765783100636</v>
      </c>
      <c r="E407" s="113">
        <v>3.2723638392585395</v>
      </c>
      <c r="F407" s="85" t="s">
        <v>2868</v>
      </c>
      <c r="G407" s="85" t="b">
        <v>0</v>
      </c>
      <c r="H407" s="85" t="b">
        <v>0</v>
      </c>
      <c r="I407" s="85" t="b">
        <v>0</v>
      </c>
      <c r="J407" s="85" t="b">
        <v>0</v>
      </c>
      <c r="K407" s="85" t="b">
        <v>0</v>
      </c>
      <c r="L407" s="85" t="b">
        <v>0</v>
      </c>
    </row>
    <row r="408" spans="1:12" ht="15">
      <c r="A408" s="85" t="s">
        <v>2854</v>
      </c>
      <c r="B408" s="85" t="s">
        <v>334</v>
      </c>
      <c r="C408" s="85">
        <v>2</v>
      </c>
      <c r="D408" s="113">
        <v>0.0005722765783100636</v>
      </c>
      <c r="E408" s="113">
        <v>1.330355786236226</v>
      </c>
      <c r="F408" s="85" t="s">
        <v>2868</v>
      </c>
      <c r="G408" s="85" t="b">
        <v>0</v>
      </c>
      <c r="H408" s="85" t="b">
        <v>0</v>
      </c>
      <c r="I408" s="85" t="b">
        <v>0</v>
      </c>
      <c r="J408" s="85" t="b">
        <v>0</v>
      </c>
      <c r="K408" s="85" t="b">
        <v>0</v>
      </c>
      <c r="L408" s="85" t="b">
        <v>0</v>
      </c>
    </row>
    <row r="409" spans="1:12" ht="15">
      <c r="A409" s="85" t="s">
        <v>888</v>
      </c>
      <c r="B409" s="85" t="s">
        <v>2755</v>
      </c>
      <c r="C409" s="85">
        <v>2</v>
      </c>
      <c r="D409" s="113">
        <v>0.0006490797408726306</v>
      </c>
      <c r="E409" s="113">
        <v>1.040639455930023</v>
      </c>
      <c r="F409" s="85" t="s">
        <v>2868</v>
      </c>
      <c r="G409" s="85" t="b">
        <v>0</v>
      </c>
      <c r="H409" s="85" t="b">
        <v>0</v>
      </c>
      <c r="I409" s="85" t="b">
        <v>0</v>
      </c>
      <c r="J409" s="85" t="b">
        <v>0</v>
      </c>
      <c r="K409" s="85" t="b">
        <v>0</v>
      </c>
      <c r="L409" s="85" t="b">
        <v>0</v>
      </c>
    </row>
    <row r="410" spans="1:12" ht="15">
      <c r="A410" s="85" t="s">
        <v>281</v>
      </c>
      <c r="B410" s="85" t="s">
        <v>274</v>
      </c>
      <c r="C410" s="85">
        <v>2</v>
      </c>
      <c r="D410" s="113">
        <v>0.0005722765783100636</v>
      </c>
      <c r="E410" s="113">
        <v>3.096272580202858</v>
      </c>
      <c r="F410" s="85" t="s">
        <v>2868</v>
      </c>
      <c r="G410" s="85" t="b">
        <v>0</v>
      </c>
      <c r="H410" s="85" t="b">
        <v>0</v>
      </c>
      <c r="I410" s="85" t="b">
        <v>0</v>
      </c>
      <c r="J410" s="85" t="b">
        <v>0</v>
      </c>
      <c r="K410" s="85" t="b">
        <v>0</v>
      </c>
      <c r="L410" s="85" t="b">
        <v>0</v>
      </c>
    </row>
    <row r="411" spans="1:12" ht="15">
      <c r="A411" s="85" t="s">
        <v>274</v>
      </c>
      <c r="B411" s="85" t="s">
        <v>281</v>
      </c>
      <c r="C411" s="85">
        <v>2</v>
      </c>
      <c r="D411" s="113">
        <v>0.0005722765783100636</v>
      </c>
      <c r="E411" s="113">
        <v>3.5733938349225207</v>
      </c>
      <c r="F411" s="85" t="s">
        <v>2868</v>
      </c>
      <c r="G411" s="85" t="b">
        <v>0</v>
      </c>
      <c r="H411" s="85" t="b">
        <v>0</v>
      </c>
      <c r="I411" s="85" t="b">
        <v>0</v>
      </c>
      <c r="J411" s="85" t="b">
        <v>0</v>
      </c>
      <c r="K411" s="85" t="b">
        <v>0</v>
      </c>
      <c r="L411" s="85" t="b">
        <v>0</v>
      </c>
    </row>
    <row r="412" spans="1:12" ht="15">
      <c r="A412" s="85" t="s">
        <v>282</v>
      </c>
      <c r="B412" s="85" t="s">
        <v>2855</v>
      </c>
      <c r="C412" s="85">
        <v>2</v>
      </c>
      <c r="D412" s="113">
        <v>0.0005722765783100636</v>
      </c>
      <c r="E412" s="113">
        <v>2.728295794908264</v>
      </c>
      <c r="F412" s="85" t="s">
        <v>2868</v>
      </c>
      <c r="G412" s="85" t="b">
        <v>0</v>
      </c>
      <c r="H412" s="85" t="b">
        <v>0</v>
      </c>
      <c r="I412" s="85" t="b">
        <v>0</v>
      </c>
      <c r="J412" s="85" t="b">
        <v>0</v>
      </c>
      <c r="K412" s="85" t="b">
        <v>0</v>
      </c>
      <c r="L412" s="85" t="b">
        <v>0</v>
      </c>
    </row>
    <row r="413" spans="1:12" ht="15">
      <c r="A413" s="85" t="s">
        <v>332</v>
      </c>
      <c r="B413" s="85" t="s">
        <v>867</v>
      </c>
      <c r="C413" s="85">
        <v>2</v>
      </c>
      <c r="D413" s="113">
        <v>0.0005722765783100636</v>
      </c>
      <c r="E413" s="113">
        <v>2.6313857819002076</v>
      </c>
      <c r="F413" s="85" t="s">
        <v>2868</v>
      </c>
      <c r="G413" s="85" t="b">
        <v>0</v>
      </c>
      <c r="H413" s="85" t="b">
        <v>0</v>
      </c>
      <c r="I413" s="85" t="b">
        <v>0</v>
      </c>
      <c r="J413" s="85" t="b">
        <v>0</v>
      </c>
      <c r="K413" s="85" t="b">
        <v>0</v>
      </c>
      <c r="L413" s="85" t="b">
        <v>0</v>
      </c>
    </row>
    <row r="414" spans="1:12" ht="15">
      <c r="A414" s="85" t="s">
        <v>867</v>
      </c>
      <c r="B414" s="85" t="s">
        <v>334</v>
      </c>
      <c r="C414" s="85">
        <v>2</v>
      </c>
      <c r="D414" s="113">
        <v>0.0005722765783100636</v>
      </c>
      <c r="E414" s="113">
        <v>0.9324157775641886</v>
      </c>
      <c r="F414" s="85" t="s">
        <v>2868</v>
      </c>
      <c r="G414" s="85" t="b">
        <v>0</v>
      </c>
      <c r="H414" s="85" t="b">
        <v>0</v>
      </c>
      <c r="I414" s="85" t="b">
        <v>0</v>
      </c>
      <c r="J414" s="85" t="b">
        <v>0</v>
      </c>
      <c r="K414" s="85" t="b">
        <v>0</v>
      </c>
      <c r="L414" s="85" t="b">
        <v>0</v>
      </c>
    </row>
    <row r="415" spans="1:12" ht="15">
      <c r="A415" s="85" t="s">
        <v>334</v>
      </c>
      <c r="B415" s="85" t="s">
        <v>328</v>
      </c>
      <c r="C415" s="85">
        <v>2</v>
      </c>
      <c r="D415" s="113">
        <v>0.0005722765783100636</v>
      </c>
      <c r="E415" s="113">
        <v>0.6783858898519783</v>
      </c>
      <c r="F415" s="85" t="s">
        <v>2868</v>
      </c>
      <c r="G415" s="85" t="b">
        <v>0</v>
      </c>
      <c r="H415" s="85" t="b">
        <v>0</v>
      </c>
      <c r="I415" s="85" t="b">
        <v>0</v>
      </c>
      <c r="J415" s="85" t="b">
        <v>0</v>
      </c>
      <c r="K415" s="85" t="b">
        <v>0</v>
      </c>
      <c r="L415" s="85" t="b">
        <v>0</v>
      </c>
    </row>
    <row r="416" spans="1:12" ht="15">
      <c r="A416" s="85" t="s">
        <v>328</v>
      </c>
      <c r="B416" s="85" t="s">
        <v>285</v>
      </c>
      <c r="C416" s="85">
        <v>2</v>
      </c>
      <c r="D416" s="113">
        <v>0.0005722765783100636</v>
      </c>
      <c r="E416" s="113">
        <v>2.1072679645043215</v>
      </c>
      <c r="F416" s="85" t="s">
        <v>2868</v>
      </c>
      <c r="G416" s="85" t="b">
        <v>0</v>
      </c>
      <c r="H416" s="85" t="b">
        <v>0</v>
      </c>
      <c r="I416" s="85" t="b">
        <v>0</v>
      </c>
      <c r="J416" s="85" t="b">
        <v>0</v>
      </c>
      <c r="K416" s="85" t="b">
        <v>0</v>
      </c>
      <c r="L416" s="85" t="b">
        <v>0</v>
      </c>
    </row>
    <row r="417" spans="1:12" ht="15">
      <c r="A417" s="85" t="s">
        <v>285</v>
      </c>
      <c r="B417" s="85" t="s">
        <v>333</v>
      </c>
      <c r="C417" s="85">
        <v>2</v>
      </c>
      <c r="D417" s="113">
        <v>0.0005722765783100636</v>
      </c>
      <c r="E417" s="113">
        <v>2.760480478279665</v>
      </c>
      <c r="F417" s="85" t="s">
        <v>2868</v>
      </c>
      <c r="G417" s="85" t="b">
        <v>0</v>
      </c>
      <c r="H417" s="85" t="b">
        <v>0</v>
      </c>
      <c r="I417" s="85" t="b">
        <v>0</v>
      </c>
      <c r="J417" s="85" t="b">
        <v>0</v>
      </c>
      <c r="K417" s="85" t="b">
        <v>0</v>
      </c>
      <c r="L417" s="85" t="b">
        <v>0</v>
      </c>
    </row>
    <row r="418" spans="1:12" ht="15">
      <c r="A418" s="85" t="s">
        <v>333</v>
      </c>
      <c r="B418" s="85" t="s">
        <v>288</v>
      </c>
      <c r="C418" s="85">
        <v>2</v>
      </c>
      <c r="D418" s="113">
        <v>0.0005722765783100636</v>
      </c>
      <c r="E418" s="113">
        <v>2.336604735513228</v>
      </c>
      <c r="F418" s="85" t="s">
        <v>2868</v>
      </c>
      <c r="G418" s="85" t="b">
        <v>0</v>
      </c>
      <c r="H418" s="85" t="b">
        <v>0</v>
      </c>
      <c r="I418" s="85" t="b">
        <v>0</v>
      </c>
      <c r="J418" s="85" t="b">
        <v>0</v>
      </c>
      <c r="K418" s="85" t="b">
        <v>0</v>
      </c>
      <c r="L418" s="85" t="b">
        <v>0</v>
      </c>
    </row>
    <row r="419" spans="1:12" ht="15">
      <c r="A419" s="85" t="s">
        <v>304</v>
      </c>
      <c r="B419" s="85" t="s">
        <v>273</v>
      </c>
      <c r="C419" s="85">
        <v>2</v>
      </c>
      <c r="D419" s="113">
        <v>0.0005722765783100636</v>
      </c>
      <c r="E419" s="113">
        <v>-0.5743597590424546</v>
      </c>
      <c r="F419" s="85" t="s">
        <v>2868</v>
      </c>
      <c r="G419" s="85" t="b">
        <v>0</v>
      </c>
      <c r="H419" s="85" t="b">
        <v>0</v>
      </c>
      <c r="I419" s="85" t="b">
        <v>0</v>
      </c>
      <c r="J419" s="85" t="b">
        <v>0</v>
      </c>
      <c r="K419" s="85" t="b">
        <v>0</v>
      </c>
      <c r="L419" s="85" t="b">
        <v>0</v>
      </c>
    </row>
    <row r="420" spans="1:12" ht="15">
      <c r="A420" s="85" t="s">
        <v>273</v>
      </c>
      <c r="B420" s="85" t="s">
        <v>306</v>
      </c>
      <c r="C420" s="85">
        <v>2</v>
      </c>
      <c r="D420" s="113">
        <v>0.0005722765783100636</v>
      </c>
      <c r="E420" s="113">
        <v>0.7245891338707169</v>
      </c>
      <c r="F420" s="85" t="s">
        <v>2868</v>
      </c>
      <c r="G420" s="85" t="b">
        <v>0</v>
      </c>
      <c r="H420" s="85" t="b">
        <v>0</v>
      </c>
      <c r="I420" s="85" t="b">
        <v>0</v>
      </c>
      <c r="J420" s="85" t="b">
        <v>0</v>
      </c>
      <c r="K420" s="85" t="b">
        <v>0</v>
      </c>
      <c r="L420" s="85" t="b">
        <v>0</v>
      </c>
    </row>
    <row r="421" spans="1:12" ht="15">
      <c r="A421" s="85" t="s">
        <v>306</v>
      </c>
      <c r="B421" s="85" t="s">
        <v>313</v>
      </c>
      <c r="C421" s="85">
        <v>2</v>
      </c>
      <c r="D421" s="113">
        <v>0.0005722765783100636</v>
      </c>
      <c r="E421" s="113">
        <v>2.920181321147177</v>
      </c>
      <c r="F421" s="85" t="s">
        <v>2868</v>
      </c>
      <c r="G421" s="85" t="b">
        <v>0</v>
      </c>
      <c r="H421" s="85" t="b">
        <v>0</v>
      </c>
      <c r="I421" s="85" t="b">
        <v>0</v>
      </c>
      <c r="J421" s="85" t="b">
        <v>0</v>
      </c>
      <c r="K421" s="85" t="b">
        <v>0</v>
      </c>
      <c r="L421" s="85" t="b">
        <v>0</v>
      </c>
    </row>
    <row r="422" spans="1:12" ht="15">
      <c r="A422" s="85" t="s">
        <v>313</v>
      </c>
      <c r="B422" s="85" t="s">
        <v>2737</v>
      </c>
      <c r="C422" s="85">
        <v>2</v>
      </c>
      <c r="D422" s="113">
        <v>0.0005722765783100636</v>
      </c>
      <c r="E422" s="113">
        <v>2.2023259726507844</v>
      </c>
      <c r="F422" s="85" t="s">
        <v>2868</v>
      </c>
      <c r="G422" s="85" t="b">
        <v>0</v>
      </c>
      <c r="H422" s="85" t="b">
        <v>0</v>
      </c>
      <c r="I422" s="85" t="b">
        <v>0</v>
      </c>
      <c r="J422" s="85" t="b">
        <v>1</v>
      </c>
      <c r="K422" s="85" t="b">
        <v>0</v>
      </c>
      <c r="L422" s="85" t="b">
        <v>0</v>
      </c>
    </row>
    <row r="423" spans="1:12" ht="15">
      <c r="A423" s="85" t="s">
        <v>2740</v>
      </c>
      <c r="B423" s="85" t="s">
        <v>867</v>
      </c>
      <c r="C423" s="85">
        <v>2</v>
      </c>
      <c r="D423" s="113">
        <v>0.0005722765783100636</v>
      </c>
      <c r="E423" s="113">
        <v>1.9579698820365767</v>
      </c>
      <c r="F423" s="85" t="s">
        <v>2868</v>
      </c>
      <c r="G423" s="85" t="b">
        <v>0</v>
      </c>
      <c r="H423" s="85" t="b">
        <v>0</v>
      </c>
      <c r="I423" s="85" t="b">
        <v>0</v>
      </c>
      <c r="J423" s="85" t="b">
        <v>0</v>
      </c>
      <c r="K423" s="85" t="b">
        <v>0</v>
      </c>
      <c r="L423" s="85" t="b">
        <v>0</v>
      </c>
    </row>
    <row r="424" spans="1:12" ht="15">
      <c r="A424" s="85" t="s">
        <v>867</v>
      </c>
      <c r="B424" s="85" t="s">
        <v>868</v>
      </c>
      <c r="C424" s="85">
        <v>2</v>
      </c>
      <c r="D424" s="113">
        <v>0.0005722765783100636</v>
      </c>
      <c r="E424" s="113">
        <v>2.5733938349225207</v>
      </c>
      <c r="F424" s="85" t="s">
        <v>2868</v>
      </c>
      <c r="G424" s="85" t="b">
        <v>0</v>
      </c>
      <c r="H424" s="85" t="b">
        <v>0</v>
      </c>
      <c r="I424" s="85" t="b">
        <v>0</v>
      </c>
      <c r="J424" s="85" t="b">
        <v>0</v>
      </c>
      <c r="K424" s="85" t="b">
        <v>0</v>
      </c>
      <c r="L424" s="85" t="b">
        <v>0</v>
      </c>
    </row>
    <row r="425" spans="1:12" ht="15">
      <c r="A425" s="85" t="s">
        <v>902</v>
      </c>
      <c r="B425" s="85" t="s">
        <v>2731</v>
      </c>
      <c r="C425" s="85">
        <v>2</v>
      </c>
      <c r="D425" s="113">
        <v>0.0005722765783100636</v>
      </c>
      <c r="E425" s="113">
        <v>-0.5015870800597471</v>
      </c>
      <c r="F425" s="85" t="s">
        <v>2868</v>
      </c>
      <c r="G425" s="85" t="b">
        <v>0</v>
      </c>
      <c r="H425" s="85" t="b">
        <v>0</v>
      </c>
      <c r="I425" s="85" t="b">
        <v>0</v>
      </c>
      <c r="J425" s="85" t="b">
        <v>0</v>
      </c>
      <c r="K425" s="85" t="b">
        <v>0</v>
      </c>
      <c r="L425" s="85" t="b">
        <v>0</v>
      </c>
    </row>
    <row r="426" spans="1:12" ht="15">
      <c r="A426" s="85" t="s">
        <v>297</v>
      </c>
      <c r="B426" s="85" t="s">
        <v>392</v>
      </c>
      <c r="C426" s="85">
        <v>2</v>
      </c>
      <c r="D426" s="113">
        <v>0.0005722765783100636</v>
      </c>
      <c r="E426" s="113">
        <v>3.5733938349225207</v>
      </c>
      <c r="F426" s="85" t="s">
        <v>2868</v>
      </c>
      <c r="G426" s="85" t="b">
        <v>0</v>
      </c>
      <c r="H426" s="85" t="b">
        <v>0</v>
      </c>
      <c r="I426" s="85" t="b">
        <v>0</v>
      </c>
      <c r="J426" s="85" t="b">
        <v>0</v>
      </c>
      <c r="K426" s="85" t="b">
        <v>0</v>
      </c>
      <c r="L426" s="85" t="b">
        <v>0</v>
      </c>
    </row>
    <row r="427" spans="1:12" ht="15">
      <c r="A427" s="85" t="s">
        <v>392</v>
      </c>
      <c r="B427" s="85" t="s">
        <v>2329</v>
      </c>
      <c r="C427" s="85">
        <v>2</v>
      </c>
      <c r="D427" s="113">
        <v>0.0005722765783100636</v>
      </c>
      <c r="E427" s="113">
        <v>3.2723638392585395</v>
      </c>
      <c r="F427" s="85" t="s">
        <v>2868</v>
      </c>
      <c r="G427" s="85" t="b">
        <v>0</v>
      </c>
      <c r="H427" s="85" t="b">
        <v>0</v>
      </c>
      <c r="I427" s="85" t="b">
        <v>0</v>
      </c>
      <c r="J427" s="85" t="b">
        <v>0</v>
      </c>
      <c r="K427" s="85" t="b">
        <v>0</v>
      </c>
      <c r="L427" s="85" t="b">
        <v>0</v>
      </c>
    </row>
    <row r="428" spans="1:12" ht="15">
      <c r="A428" s="85" t="s">
        <v>2329</v>
      </c>
      <c r="B428" s="85" t="s">
        <v>334</v>
      </c>
      <c r="C428" s="85">
        <v>2</v>
      </c>
      <c r="D428" s="113">
        <v>0.0005722765783100636</v>
      </c>
      <c r="E428" s="113">
        <v>0.9324157775641886</v>
      </c>
      <c r="F428" s="85" t="s">
        <v>2868</v>
      </c>
      <c r="G428" s="85" t="b">
        <v>0</v>
      </c>
      <c r="H428" s="85" t="b">
        <v>0</v>
      </c>
      <c r="I428" s="85" t="b">
        <v>0</v>
      </c>
      <c r="J428" s="85" t="b">
        <v>0</v>
      </c>
      <c r="K428" s="85" t="b">
        <v>0</v>
      </c>
      <c r="L428" s="85" t="b">
        <v>0</v>
      </c>
    </row>
    <row r="429" spans="1:12" ht="15">
      <c r="A429" s="85" t="s">
        <v>334</v>
      </c>
      <c r="B429" s="85" t="s">
        <v>2859</v>
      </c>
      <c r="C429" s="85">
        <v>2</v>
      </c>
      <c r="D429" s="113">
        <v>0.0005722765783100636</v>
      </c>
      <c r="E429" s="113">
        <v>1.3315984036273218</v>
      </c>
      <c r="F429" s="85" t="s">
        <v>2868</v>
      </c>
      <c r="G429" s="85" t="b">
        <v>0</v>
      </c>
      <c r="H429" s="85" t="b">
        <v>0</v>
      </c>
      <c r="I429" s="85" t="b">
        <v>0</v>
      </c>
      <c r="J429" s="85" t="b">
        <v>0</v>
      </c>
      <c r="K429" s="85" t="b">
        <v>0</v>
      </c>
      <c r="L429" s="85" t="b">
        <v>0</v>
      </c>
    </row>
    <row r="430" spans="1:12" ht="15">
      <c r="A430" s="85" t="s">
        <v>2859</v>
      </c>
      <c r="B430" s="85" t="s">
        <v>2809</v>
      </c>
      <c r="C430" s="85">
        <v>2</v>
      </c>
      <c r="D430" s="113">
        <v>0.0005722765783100636</v>
      </c>
      <c r="E430" s="113">
        <v>3.3973025758668394</v>
      </c>
      <c r="F430" s="85" t="s">
        <v>2868</v>
      </c>
      <c r="G430" s="85" t="b">
        <v>0</v>
      </c>
      <c r="H430" s="85" t="b">
        <v>0</v>
      </c>
      <c r="I430" s="85" t="b">
        <v>0</v>
      </c>
      <c r="J430" s="85" t="b">
        <v>0</v>
      </c>
      <c r="K430" s="85" t="b">
        <v>0</v>
      </c>
      <c r="L430" s="85" t="b">
        <v>0</v>
      </c>
    </row>
    <row r="431" spans="1:12" ht="15">
      <c r="A431" s="85" t="s">
        <v>2862</v>
      </c>
      <c r="B431" s="85" t="s">
        <v>2863</v>
      </c>
      <c r="C431" s="85">
        <v>2</v>
      </c>
      <c r="D431" s="113">
        <v>0.0005722765783100636</v>
      </c>
      <c r="E431" s="113">
        <v>3.5733938349225207</v>
      </c>
      <c r="F431" s="85" t="s">
        <v>2868</v>
      </c>
      <c r="G431" s="85" t="b">
        <v>0</v>
      </c>
      <c r="H431" s="85" t="b">
        <v>0</v>
      </c>
      <c r="I431" s="85" t="b">
        <v>0</v>
      </c>
      <c r="J431" s="85" t="b">
        <v>0</v>
      </c>
      <c r="K431" s="85" t="b">
        <v>0</v>
      </c>
      <c r="L431" s="85" t="b">
        <v>0</v>
      </c>
    </row>
    <row r="432" spans="1:12" ht="15">
      <c r="A432" s="85" t="s">
        <v>2863</v>
      </c>
      <c r="B432" s="85" t="s">
        <v>2812</v>
      </c>
      <c r="C432" s="85">
        <v>2</v>
      </c>
      <c r="D432" s="113">
        <v>0.0005722765783100636</v>
      </c>
      <c r="E432" s="113">
        <v>3.3973025758668394</v>
      </c>
      <c r="F432" s="85" t="s">
        <v>2868</v>
      </c>
      <c r="G432" s="85" t="b">
        <v>0</v>
      </c>
      <c r="H432" s="85" t="b">
        <v>0</v>
      </c>
      <c r="I432" s="85" t="b">
        <v>0</v>
      </c>
      <c r="J432" s="85" t="b">
        <v>0</v>
      </c>
      <c r="K432" s="85" t="b">
        <v>0</v>
      </c>
      <c r="L432" s="85" t="b">
        <v>0</v>
      </c>
    </row>
    <row r="433" spans="1:12" ht="15">
      <c r="A433" s="85" t="s">
        <v>2812</v>
      </c>
      <c r="B433" s="85" t="s">
        <v>2754</v>
      </c>
      <c r="C433" s="85">
        <v>2</v>
      </c>
      <c r="D433" s="113">
        <v>0.0005722765783100636</v>
      </c>
      <c r="E433" s="113">
        <v>2.6569398863725957</v>
      </c>
      <c r="F433" s="85" t="s">
        <v>2868</v>
      </c>
      <c r="G433" s="85" t="b">
        <v>0</v>
      </c>
      <c r="H433" s="85" t="b">
        <v>0</v>
      </c>
      <c r="I433" s="85" t="b">
        <v>0</v>
      </c>
      <c r="J433" s="85" t="b">
        <v>0</v>
      </c>
      <c r="K433" s="85" t="b">
        <v>0</v>
      </c>
      <c r="L433" s="85" t="b">
        <v>0</v>
      </c>
    </row>
    <row r="434" spans="1:12" ht="15">
      <c r="A434" s="85" t="s">
        <v>334</v>
      </c>
      <c r="B434" s="85" t="s">
        <v>2864</v>
      </c>
      <c r="C434" s="85">
        <v>2</v>
      </c>
      <c r="D434" s="113">
        <v>0.0005722765783100636</v>
      </c>
      <c r="E434" s="113">
        <v>1.3315984036273218</v>
      </c>
      <c r="F434" s="85" t="s">
        <v>2868</v>
      </c>
      <c r="G434" s="85" t="b">
        <v>0</v>
      </c>
      <c r="H434" s="85" t="b">
        <v>0</v>
      </c>
      <c r="I434" s="85" t="b">
        <v>0</v>
      </c>
      <c r="J434" s="85" t="b">
        <v>0</v>
      </c>
      <c r="K434" s="85" t="b">
        <v>0</v>
      </c>
      <c r="L434" s="85" t="b">
        <v>0</v>
      </c>
    </row>
    <row r="435" spans="1:12" ht="15">
      <c r="A435" s="85" t="s">
        <v>2864</v>
      </c>
      <c r="B435" s="85" t="s">
        <v>2865</v>
      </c>
      <c r="C435" s="85">
        <v>2</v>
      </c>
      <c r="D435" s="113">
        <v>0.0005722765783100636</v>
      </c>
      <c r="E435" s="113">
        <v>3.5733938349225207</v>
      </c>
      <c r="F435" s="85" t="s">
        <v>2868</v>
      </c>
      <c r="G435" s="85" t="b">
        <v>0</v>
      </c>
      <c r="H435" s="85" t="b">
        <v>0</v>
      </c>
      <c r="I435" s="85" t="b">
        <v>0</v>
      </c>
      <c r="J435" s="85" t="b">
        <v>1</v>
      </c>
      <c r="K435" s="85" t="b">
        <v>0</v>
      </c>
      <c r="L435" s="85" t="b">
        <v>0</v>
      </c>
    </row>
    <row r="436" spans="1:12" ht="15">
      <c r="A436" s="85" t="s">
        <v>2721</v>
      </c>
      <c r="B436" s="85" t="s">
        <v>273</v>
      </c>
      <c r="C436" s="85">
        <v>28</v>
      </c>
      <c r="D436" s="113">
        <v>0.0020326027061431952</v>
      </c>
      <c r="E436" s="113">
        <v>1.263559715830896</v>
      </c>
      <c r="F436" s="85" t="s">
        <v>2638</v>
      </c>
      <c r="G436" s="85" t="b">
        <v>0</v>
      </c>
      <c r="H436" s="85" t="b">
        <v>0</v>
      </c>
      <c r="I436" s="85" t="b">
        <v>0</v>
      </c>
      <c r="J436" s="85" t="b">
        <v>0</v>
      </c>
      <c r="K436" s="85" t="b">
        <v>0</v>
      </c>
      <c r="L436" s="85" t="b">
        <v>0</v>
      </c>
    </row>
    <row r="437" spans="1:12" ht="15">
      <c r="A437" s="85" t="s">
        <v>905</v>
      </c>
      <c r="B437" s="85" t="s">
        <v>334</v>
      </c>
      <c r="C437" s="85">
        <v>25</v>
      </c>
      <c r="D437" s="113">
        <v>0.00181482384477071</v>
      </c>
      <c r="E437" s="113">
        <v>1.3657553253006365</v>
      </c>
      <c r="F437" s="85" t="s">
        <v>2638</v>
      </c>
      <c r="G437" s="85" t="b">
        <v>0</v>
      </c>
      <c r="H437" s="85" t="b">
        <v>0</v>
      </c>
      <c r="I437" s="85" t="b">
        <v>0</v>
      </c>
      <c r="J437" s="85" t="b">
        <v>0</v>
      </c>
      <c r="K437" s="85" t="b">
        <v>0</v>
      </c>
      <c r="L437" s="85" t="b">
        <v>0</v>
      </c>
    </row>
    <row r="438" spans="1:12" ht="15">
      <c r="A438" s="85" t="s">
        <v>2725</v>
      </c>
      <c r="B438" s="85" t="s">
        <v>418</v>
      </c>
      <c r="C438" s="85">
        <v>24</v>
      </c>
      <c r="D438" s="113">
        <v>0.0023697978630305566</v>
      </c>
      <c r="E438" s="113">
        <v>1.3979400086720377</v>
      </c>
      <c r="F438" s="85" t="s">
        <v>2638</v>
      </c>
      <c r="G438" s="85" t="b">
        <v>0</v>
      </c>
      <c r="H438" s="85" t="b">
        <v>0</v>
      </c>
      <c r="I438" s="85" t="b">
        <v>0</v>
      </c>
      <c r="J438" s="85" t="b">
        <v>0</v>
      </c>
      <c r="K438" s="85" t="b">
        <v>0</v>
      </c>
      <c r="L438" s="85" t="b">
        <v>0</v>
      </c>
    </row>
    <row r="439" spans="1:12" ht="15">
      <c r="A439" s="85" t="s">
        <v>2722</v>
      </c>
      <c r="B439" s="85" t="s">
        <v>905</v>
      </c>
      <c r="C439" s="85">
        <v>24</v>
      </c>
      <c r="D439" s="113">
        <v>0.0023697978630305566</v>
      </c>
      <c r="E439" s="113">
        <v>1.3638208255234368</v>
      </c>
      <c r="F439" s="85" t="s">
        <v>2638</v>
      </c>
      <c r="G439" s="85" t="b">
        <v>0</v>
      </c>
      <c r="H439" s="85" t="b">
        <v>0</v>
      </c>
      <c r="I439" s="85" t="b">
        <v>0</v>
      </c>
      <c r="J439" s="85" t="b">
        <v>0</v>
      </c>
      <c r="K439" s="85" t="b">
        <v>0</v>
      </c>
      <c r="L439" s="85" t="b">
        <v>0</v>
      </c>
    </row>
    <row r="440" spans="1:12" ht="15">
      <c r="A440" s="85" t="s">
        <v>2724</v>
      </c>
      <c r="B440" s="85" t="s">
        <v>2723</v>
      </c>
      <c r="C440" s="85">
        <v>23</v>
      </c>
      <c r="D440" s="113">
        <v>0.002898074472664316</v>
      </c>
      <c r="E440" s="113">
        <v>1.3617278360175928</v>
      </c>
      <c r="F440" s="85" t="s">
        <v>2638</v>
      </c>
      <c r="G440" s="85" t="b">
        <v>0</v>
      </c>
      <c r="H440" s="85" t="b">
        <v>0</v>
      </c>
      <c r="I440" s="85" t="b">
        <v>0</v>
      </c>
      <c r="J440" s="85" t="b">
        <v>0</v>
      </c>
      <c r="K440" s="85" t="b">
        <v>0</v>
      </c>
      <c r="L440" s="85" t="b">
        <v>0</v>
      </c>
    </row>
    <row r="441" spans="1:12" ht="15">
      <c r="A441" s="85" t="s">
        <v>2727</v>
      </c>
      <c r="B441" s="85" t="s">
        <v>2728</v>
      </c>
      <c r="C441" s="85">
        <v>23</v>
      </c>
      <c r="D441" s="113">
        <v>0.002898074472664316</v>
      </c>
      <c r="E441" s="113">
        <v>1.4511855206252628</v>
      </c>
      <c r="F441" s="85" t="s">
        <v>2638</v>
      </c>
      <c r="G441" s="85" t="b">
        <v>0</v>
      </c>
      <c r="H441" s="85" t="b">
        <v>0</v>
      </c>
      <c r="I441" s="85" t="b">
        <v>0</v>
      </c>
      <c r="J441" s="85" t="b">
        <v>0</v>
      </c>
      <c r="K441" s="85" t="b">
        <v>0</v>
      </c>
      <c r="L441" s="85" t="b">
        <v>0</v>
      </c>
    </row>
    <row r="442" spans="1:12" ht="15">
      <c r="A442" s="85" t="s">
        <v>902</v>
      </c>
      <c r="B442" s="85" t="s">
        <v>869</v>
      </c>
      <c r="C442" s="85">
        <v>23</v>
      </c>
      <c r="D442" s="113">
        <v>0.002898074472664316</v>
      </c>
      <c r="E442" s="113">
        <v>1.2061582441065133</v>
      </c>
      <c r="F442" s="85" t="s">
        <v>2638</v>
      </c>
      <c r="G442" s="85" t="b">
        <v>0</v>
      </c>
      <c r="H442" s="85" t="b">
        <v>0</v>
      </c>
      <c r="I442" s="85" t="b">
        <v>0</v>
      </c>
      <c r="J442" s="85" t="b">
        <v>0</v>
      </c>
      <c r="K442" s="85" t="b">
        <v>0</v>
      </c>
      <c r="L442" s="85" t="b">
        <v>0</v>
      </c>
    </row>
    <row r="443" spans="1:12" ht="15">
      <c r="A443" s="85" t="s">
        <v>2212</v>
      </c>
      <c r="B443" s="85" t="s">
        <v>884</v>
      </c>
      <c r="C443" s="85">
        <v>22</v>
      </c>
      <c r="D443" s="113">
        <v>0.0033984921997644328</v>
      </c>
      <c r="E443" s="113">
        <v>1.3979400086720377</v>
      </c>
      <c r="F443" s="85" t="s">
        <v>2638</v>
      </c>
      <c r="G443" s="85" t="b">
        <v>0</v>
      </c>
      <c r="H443" s="85" t="b">
        <v>0</v>
      </c>
      <c r="I443" s="85" t="b">
        <v>0</v>
      </c>
      <c r="J443" s="85" t="b">
        <v>0</v>
      </c>
      <c r="K443" s="85" t="b">
        <v>0</v>
      </c>
      <c r="L443" s="85" t="b">
        <v>0</v>
      </c>
    </row>
    <row r="444" spans="1:12" ht="15">
      <c r="A444" s="85" t="s">
        <v>2728</v>
      </c>
      <c r="B444" s="85" t="s">
        <v>2721</v>
      </c>
      <c r="C444" s="85">
        <v>22</v>
      </c>
      <c r="D444" s="113">
        <v>0.0033984921997644328</v>
      </c>
      <c r="E444" s="113">
        <v>1.3022465076131962</v>
      </c>
      <c r="F444" s="85" t="s">
        <v>2638</v>
      </c>
      <c r="G444" s="85" t="b">
        <v>0</v>
      </c>
      <c r="H444" s="85" t="b">
        <v>0</v>
      </c>
      <c r="I444" s="85" t="b">
        <v>0</v>
      </c>
      <c r="J444" s="85" t="b">
        <v>0</v>
      </c>
      <c r="K444" s="85" t="b">
        <v>0</v>
      </c>
      <c r="L444" s="85" t="b">
        <v>0</v>
      </c>
    </row>
    <row r="445" spans="1:12" ht="15">
      <c r="A445" s="85" t="s">
        <v>418</v>
      </c>
      <c r="B445" s="85" t="s">
        <v>876</v>
      </c>
      <c r="C445" s="85">
        <v>21</v>
      </c>
      <c r="D445" s="113">
        <v>0.003869783877248228</v>
      </c>
      <c r="E445" s="113">
        <v>1.3947699618825309</v>
      </c>
      <c r="F445" s="85" t="s">
        <v>2638</v>
      </c>
      <c r="G445" s="85" t="b">
        <v>0</v>
      </c>
      <c r="H445" s="85" t="b">
        <v>0</v>
      </c>
      <c r="I445" s="85" t="b">
        <v>0</v>
      </c>
      <c r="J445" s="85" t="b">
        <v>0</v>
      </c>
      <c r="K445" s="85" t="b">
        <v>0</v>
      </c>
      <c r="L445" s="85" t="b">
        <v>0</v>
      </c>
    </row>
    <row r="446" spans="1:12" ht="15">
      <c r="A446" s="85" t="s">
        <v>876</v>
      </c>
      <c r="B446" s="85" t="s">
        <v>2722</v>
      </c>
      <c r="C446" s="85">
        <v>21</v>
      </c>
      <c r="D446" s="113">
        <v>0.003869783877248228</v>
      </c>
      <c r="E446" s="113">
        <v>1.3613462063955815</v>
      </c>
      <c r="F446" s="85" t="s">
        <v>2638</v>
      </c>
      <c r="G446" s="85" t="b">
        <v>0</v>
      </c>
      <c r="H446" s="85" t="b">
        <v>0</v>
      </c>
      <c r="I446" s="85" t="b">
        <v>0</v>
      </c>
      <c r="J446" s="85" t="b">
        <v>0</v>
      </c>
      <c r="K446" s="85" t="b">
        <v>0</v>
      </c>
      <c r="L446" s="85" t="b">
        <v>0</v>
      </c>
    </row>
    <row r="447" spans="1:12" ht="15">
      <c r="A447" s="85" t="s">
        <v>884</v>
      </c>
      <c r="B447" s="85" t="s">
        <v>2730</v>
      </c>
      <c r="C447" s="85">
        <v>19</v>
      </c>
      <c r="D447" s="113">
        <v>0.0047192981967528235</v>
      </c>
      <c r="E447" s="113">
        <v>1.3979400086720377</v>
      </c>
      <c r="F447" s="85" t="s">
        <v>2638</v>
      </c>
      <c r="G447" s="85" t="b">
        <v>0</v>
      </c>
      <c r="H447" s="85" t="b">
        <v>0</v>
      </c>
      <c r="I447" s="85" t="b">
        <v>0</v>
      </c>
      <c r="J447" s="85" t="b">
        <v>0</v>
      </c>
      <c r="K447" s="85" t="b">
        <v>0</v>
      </c>
      <c r="L447" s="85" t="b">
        <v>0</v>
      </c>
    </row>
    <row r="448" spans="1:12" ht="15">
      <c r="A448" s="85" t="s">
        <v>273</v>
      </c>
      <c r="B448" s="85" t="s">
        <v>375</v>
      </c>
      <c r="C448" s="85">
        <v>19</v>
      </c>
      <c r="D448" s="113">
        <v>0.0047192981967528235</v>
      </c>
      <c r="E448" s="113">
        <v>1.335792101923193</v>
      </c>
      <c r="F448" s="85" t="s">
        <v>2638</v>
      </c>
      <c r="G448" s="85" t="b">
        <v>0</v>
      </c>
      <c r="H448" s="85" t="b">
        <v>0</v>
      </c>
      <c r="I448" s="85" t="b">
        <v>0</v>
      </c>
      <c r="J448" s="85" t="b">
        <v>0</v>
      </c>
      <c r="K448" s="85" t="b">
        <v>0</v>
      </c>
      <c r="L448" s="85" t="b">
        <v>0</v>
      </c>
    </row>
    <row r="449" spans="1:12" ht="15">
      <c r="A449" s="85" t="s">
        <v>375</v>
      </c>
      <c r="B449" s="85" t="s">
        <v>304</v>
      </c>
      <c r="C449" s="85">
        <v>19</v>
      </c>
      <c r="D449" s="113">
        <v>0.0047192981967528235</v>
      </c>
      <c r="E449" s="113">
        <v>1.5341597556900266</v>
      </c>
      <c r="F449" s="85" t="s">
        <v>2638</v>
      </c>
      <c r="G449" s="85" t="b">
        <v>0</v>
      </c>
      <c r="H449" s="85" t="b">
        <v>0</v>
      </c>
      <c r="I449" s="85" t="b">
        <v>0</v>
      </c>
      <c r="J449" s="85" t="b">
        <v>0</v>
      </c>
      <c r="K449" s="85" t="b">
        <v>0</v>
      </c>
      <c r="L449" s="85" t="b">
        <v>0</v>
      </c>
    </row>
    <row r="450" spans="1:12" ht="15">
      <c r="A450" s="85" t="s">
        <v>304</v>
      </c>
      <c r="B450" s="85" t="s">
        <v>2731</v>
      </c>
      <c r="C450" s="85">
        <v>19</v>
      </c>
      <c r="D450" s="113">
        <v>0.0047192981967528235</v>
      </c>
      <c r="E450" s="113">
        <v>1.5341597556900266</v>
      </c>
      <c r="F450" s="85" t="s">
        <v>2638</v>
      </c>
      <c r="G450" s="85" t="b">
        <v>0</v>
      </c>
      <c r="H450" s="85" t="b">
        <v>0</v>
      </c>
      <c r="I450" s="85" t="b">
        <v>0</v>
      </c>
      <c r="J450" s="85" t="b">
        <v>0</v>
      </c>
      <c r="K450" s="85" t="b">
        <v>0</v>
      </c>
      <c r="L450" s="85" t="b">
        <v>0</v>
      </c>
    </row>
    <row r="451" spans="1:12" ht="15">
      <c r="A451" s="85" t="s">
        <v>334</v>
      </c>
      <c r="B451" s="85" t="s">
        <v>2724</v>
      </c>
      <c r="C451" s="85">
        <v>18</v>
      </c>
      <c r="D451" s="113">
        <v>0.005094306006342827</v>
      </c>
      <c r="E451" s="113">
        <v>1.2230878217319048</v>
      </c>
      <c r="F451" s="85" t="s">
        <v>2638</v>
      </c>
      <c r="G451" s="85" t="b">
        <v>0</v>
      </c>
      <c r="H451" s="85" t="b">
        <v>0</v>
      </c>
      <c r="I451" s="85" t="b">
        <v>0</v>
      </c>
      <c r="J451" s="85" t="b">
        <v>0</v>
      </c>
      <c r="K451" s="85" t="b">
        <v>0</v>
      </c>
      <c r="L451" s="85" t="b">
        <v>0</v>
      </c>
    </row>
    <row r="452" spans="1:12" ht="15">
      <c r="A452" s="85" t="s">
        <v>2723</v>
      </c>
      <c r="B452" s="85" t="s">
        <v>2212</v>
      </c>
      <c r="C452" s="85">
        <v>18</v>
      </c>
      <c r="D452" s="113">
        <v>0.005094306006342827</v>
      </c>
      <c r="E452" s="113">
        <v>1.3107898329531376</v>
      </c>
      <c r="F452" s="85" t="s">
        <v>2638</v>
      </c>
      <c r="G452" s="85" t="b">
        <v>0</v>
      </c>
      <c r="H452" s="85" t="b">
        <v>0</v>
      </c>
      <c r="I452" s="85" t="b">
        <v>0</v>
      </c>
      <c r="J452" s="85" t="b">
        <v>0</v>
      </c>
      <c r="K452" s="85" t="b">
        <v>0</v>
      </c>
      <c r="L452" s="85" t="b">
        <v>0</v>
      </c>
    </row>
    <row r="453" spans="1:12" ht="15">
      <c r="A453" s="85" t="s">
        <v>2730</v>
      </c>
      <c r="B453" s="85" t="s">
        <v>2732</v>
      </c>
      <c r="C453" s="85">
        <v>18</v>
      </c>
      <c r="D453" s="113">
        <v>0.005094306006342827</v>
      </c>
      <c r="E453" s="113">
        <v>1.5106786598405038</v>
      </c>
      <c r="F453" s="85" t="s">
        <v>2638</v>
      </c>
      <c r="G453" s="85" t="b">
        <v>0</v>
      </c>
      <c r="H453" s="85" t="b">
        <v>0</v>
      </c>
      <c r="I453" s="85" t="b">
        <v>0</v>
      </c>
      <c r="J453" s="85" t="b">
        <v>0</v>
      </c>
      <c r="K453" s="85" t="b">
        <v>0</v>
      </c>
      <c r="L453" s="85" t="b">
        <v>0</v>
      </c>
    </row>
    <row r="454" spans="1:12" ht="15">
      <c r="A454" s="85" t="s">
        <v>2732</v>
      </c>
      <c r="B454" s="85" t="s">
        <v>2727</v>
      </c>
      <c r="C454" s="85">
        <v>18</v>
      </c>
      <c r="D454" s="113">
        <v>0.005094306006342827</v>
      </c>
      <c r="E454" s="113">
        <v>1.4277044247757398</v>
      </c>
      <c r="F454" s="85" t="s">
        <v>2638</v>
      </c>
      <c r="G454" s="85" t="b">
        <v>0</v>
      </c>
      <c r="H454" s="85" t="b">
        <v>0</v>
      </c>
      <c r="I454" s="85" t="b">
        <v>0</v>
      </c>
      <c r="J454" s="85" t="b">
        <v>0</v>
      </c>
      <c r="K454" s="85" t="b">
        <v>0</v>
      </c>
      <c r="L454" s="85" t="b">
        <v>0</v>
      </c>
    </row>
    <row r="455" spans="1:12" ht="15">
      <c r="A455" s="85" t="s">
        <v>2731</v>
      </c>
      <c r="B455" s="85" t="s">
        <v>902</v>
      </c>
      <c r="C455" s="85">
        <v>18</v>
      </c>
      <c r="D455" s="113">
        <v>0.005094306006342827</v>
      </c>
      <c r="E455" s="113">
        <v>1.3123110060736702</v>
      </c>
      <c r="F455" s="85" t="s">
        <v>2638</v>
      </c>
      <c r="G455" s="85" t="b">
        <v>0</v>
      </c>
      <c r="H455" s="85" t="b">
        <v>0</v>
      </c>
      <c r="I455" s="85" t="b">
        <v>0</v>
      </c>
      <c r="J455" s="85" t="b">
        <v>0</v>
      </c>
      <c r="K455" s="85" t="b">
        <v>0</v>
      </c>
      <c r="L455" s="85" t="b">
        <v>0</v>
      </c>
    </row>
    <row r="456" spans="1:12" ht="15">
      <c r="A456" s="85" t="s">
        <v>869</v>
      </c>
      <c r="B456" s="85" t="s">
        <v>2726</v>
      </c>
      <c r="C456" s="85">
        <v>18</v>
      </c>
      <c r="D456" s="113">
        <v>0.005094306006342827</v>
      </c>
      <c r="E456" s="113">
        <v>1.215096331894296</v>
      </c>
      <c r="F456" s="85" t="s">
        <v>2638</v>
      </c>
      <c r="G456" s="85" t="b">
        <v>0</v>
      </c>
      <c r="H456" s="85" t="b">
        <v>0</v>
      </c>
      <c r="I456" s="85" t="b">
        <v>0</v>
      </c>
      <c r="J456" s="85" t="b">
        <v>0</v>
      </c>
      <c r="K456" s="85" t="b">
        <v>0</v>
      </c>
      <c r="L456" s="85" t="b">
        <v>0</v>
      </c>
    </row>
    <row r="457" spans="1:12" ht="15">
      <c r="A457" s="85" t="s">
        <v>2726</v>
      </c>
      <c r="B457" s="85" t="s">
        <v>2733</v>
      </c>
      <c r="C457" s="85">
        <v>18</v>
      </c>
      <c r="D457" s="113">
        <v>0.005094306006342827</v>
      </c>
      <c r="E457" s="113">
        <v>1.4511855206252626</v>
      </c>
      <c r="F457" s="85" t="s">
        <v>2638</v>
      </c>
      <c r="G457" s="85" t="b">
        <v>0</v>
      </c>
      <c r="H457" s="85" t="b">
        <v>0</v>
      </c>
      <c r="I457" s="85" t="b">
        <v>0</v>
      </c>
      <c r="J457" s="85" t="b">
        <v>0</v>
      </c>
      <c r="K457" s="85" t="b">
        <v>0</v>
      </c>
      <c r="L457" s="85" t="b">
        <v>0</v>
      </c>
    </row>
    <row r="458" spans="1:12" ht="15">
      <c r="A458" s="85" t="s">
        <v>2733</v>
      </c>
      <c r="B458" s="85" t="s">
        <v>374</v>
      </c>
      <c r="C458" s="85">
        <v>18</v>
      </c>
      <c r="D458" s="113">
        <v>0.005094306006342827</v>
      </c>
      <c r="E458" s="113">
        <v>1.5341597556900266</v>
      </c>
      <c r="F458" s="85" t="s">
        <v>2638</v>
      </c>
      <c r="G458" s="85" t="b">
        <v>0</v>
      </c>
      <c r="H458" s="85" t="b">
        <v>0</v>
      </c>
      <c r="I458" s="85" t="b">
        <v>0</v>
      </c>
      <c r="J458" s="85" t="b">
        <v>0</v>
      </c>
      <c r="K458" s="85" t="b">
        <v>0</v>
      </c>
      <c r="L458" s="85" t="b">
        <v>0</v>
      </c>
    </row>
    <row r="459" spans="1:12" ht="15">
      <c r="A459" s="85" t="s">
        <v>2729</v>
      </c>
      <c r="B459" s="85" t="s">
        <v>2729</v>
      </c>
      <c r="C459" s="85">
        <v>9</v>
      </c>
      <c r="D459" s="113">
        <v>0.012876594379945445</v>
      </c>
      <c r="E459" s="113">
        <v>1.2566108558755682</v>
      </c>
      <c r="F459" s="85" t="s">
        <v>2638</v>
      </c>
      <c r="G459" s="85" t="b">
        <v>0</v>
      </c>
      <c r="H459" s="85" t="b">
        <v>0</v>
      </c>
      <c r="I459" s="85" t="b">
        <v>0</v>
      </c>
      <c r="J459" s="85" t="b">
        <v>0</v>
      </c>
      <c r="K459" s="85" t="b">
        <v>0</v>
      </c>
      <c r="L459" s="85" t="b">
        <v>0</v>
      </c>
    </row>
    <row r="460" spans="1:12" ht="15">
      <c r="A460" s="85" t="s">
        <v>418</v>
      </c>
      <c r="B460" s="85" t="s">
        <v>2734</v>
      </c>
      <c r="C460" s="85">
        <v>4</v>
      </c>
      <c r="D460" s="113">
        <v>0.004985829144626884</v>
      </c>
      <c r="E460" s="113">
        <v>1.2388820889151366</v>
      </c>
      <c r="F460" s="85" t="s">
        <v>2638</v>
      </c>
      <c r="G460" s="85" t="b">
        <v>0</v>
      </c>
      <c r="H460" s="85" t="b">
        <v>0</v>
      </c>
      <c r="I460" s="85" t="b">
        <v>0</v>
      </c>
      <c r="J460" s="85" t="b">
        <v>0</v>
      </c>
      <c r="K460" s="85" t="b">
        <v>0</v>
      </c>
      <c r="L460" s="85" t="b">
        <v>0</v>
      </c>
    </row>
    <row r="461" spans="1:12" ht="15">
      <c r="A461" s="85" t="s">
        <v>2734</v>
      </c>
      <c r="B461" s="85" t="s">
        <v>2736</v>
      </c>
      <c r="C461" s="85">
        <v>4</v>
      </c>
      <c r="D461" s="113">
        <v>0.004985829144626884</v>
      </c>
      <c r="E461" s="113">
        <v>1.909823369650912</v>
      </c>
      <c r="F461" s="85" t="s">
        <v>2638</v>
      </c>
      <c r="G461" s="85" t="b">
        <v>0</v>
      </c>
      <c r="H461" s="85" t="b">
        <v>0</v>
      </c>
      <c r="I461" s="85" t="b">
        <v>0</v>
      </c>
      <c r="J461" s="85" t="b">
        <v>0</v>
      </c>
      <c r="K461" s="85" t="b">
        <v>0</v>
      </c>
      <c r="L461" s="85" t="b">
        <v>0</v>
      </c>
    </row>
    <row r="462" spans="1:12" ht="15">
      <c r="A462" s="85" t="s">
        <v>2736</v>
      </c>
      <c r="B462" s="85" t="s">
        <v>2722</v>
      </c>
      <c r="C462" s="85">
        <v>4</v>
      </c>
      <c r="D462" s="113">
        <v>0.004985829144626884</v>
      </c>
      <c r="E462" s="113">
        <v>1.3815495924838683</v>
      </c>
      <c r="F462" s="85" t="s">
        <v>2638</v>
      </c>
      <c r="G462" s="85" t="b">
        <v>0</v>
      </c>
      <c r="H462" s="85" t="b">
        <v>0</v>
      </c>
      <c r="I462" s="85" t="b">
        <v>0</v>
      </c>
      <c r="J462" s="85" t="b">
        <v>0</v>
      </c>
      <c r="K462" s="85" t="b">
        <v>0</v>
      </c>
      <c r="L462" s="85" t="b">
        <v>0</v>
      </c>
    </row>
    <row r="463" spans="1:12" ht="15">
      <c r="A463" s="85" t="s">
        <v>334</v>
      </c>
      <c r="B463" s="85" t="s">
        <v>902</v>
      </c>
      <c r="C463" s="85">
        <v>4</v>
      </c>
      <c r="D463" s="113">
        <v>0.004985829144626884</v>
      </c>
      <c r="E463" s="113">
        <v>0.49069406190893633</v>
      </c>
      <c r="F463" s="85" t="s">
        <v>2638</v>
      </c>
      <c r="G463" s="85" t="b">
        <v>0</v>
      </c>
      <c r="H463" s="85" t="b">
        <v>0</v>
      </c>
      <c r="I463" s="85" t="b">
        <v>0</v>
      </c>
      <c r="J463" s="85" t="b">
        <v>0</v>
      </c>
      <c r="K463" s="85" t="b">
        <v>0</v>
      </c>
      <c r="L463" s="85" t="b">
        <v>0</v>
      </c>
    </row>
    <row r="464" spans="1:12" ht="15">
      <c r="A464" s="85" t="s">
        <v>902</v>
      </c>
      <c r="B464" s="85" t="s">
        <v>2724</v>
      </c>
      <c r="C464" s="85">
        <v>4</v>
      </c>
      <c r="D464" s="113">
        <v>0.004985829144626884</v>
      </c>
      <c r="E464" s="113">
        <v>0.5399120845791179</v>
      </c>
      <c r="F464" s="85" t="s">
        <v>2638</v>
      </c>
      <c r="G464" s="85" t="b">
        <v>0</v>
      </c>
      <c r="H464" s="85" t="b">
        <v>0</v>
      </c>
      <c r="I464" s="85" t="b">
        <v>0</v>
      </c>
      <c r="J464" s="85" t="b">
        <v>0</v>
      </c>
      <c r="K464" s="85" t="b">
        <v>0</v>
      </c>
      <c r="L464" s="85" t="b">
        <v>0</v>
      </c>
    </row>
    <row r="465" spans="1:12" ht="15">
      <c r="A465" s="85" t="s">
        <v>2723</v>
      </c>
      <c r="B465" s="85" t="s">
        <v>869</v>
      </c>
      <c r="C465" s="85">
        <v>4</v>
      </c>
      <c r="D465" s="113">
        <v>0.004985829144626884</v>
      </c>
      <c r="E465" s="113">
        <v>0.5086383061657272</v>
      </c>
      <c r="F465" s="85" t="s">
        <v>2638</v>
      </c>
      <c r="G465" s="85" t="b">
        <v>0</v>
      </c>
      <c r="H465" s="85" t="b">
        <v>0</v>
      </c>
      <c r="I465" s="85" t="b">
        <v>0</v>
      </c>
      <c r="J465" s="85" t="b">
        <v>0</v>
      </c>
      <c r="K465" s="85" t="b">
        <v>0</v>
      </c>
      <c r="L465" s="85" t="b">
        <v>0</v>
      </c>
    </row>
    <row r="466" spans="1:12" ht="15">
      <c r="A466" s="85" t="s">
        <v>869</v>
      </c>
      <c r="B466" s="85" t="s">
        <v>2212</v>
      </c>
      <c r="C466" s="85">
        <v>4</v>
      </c>
      <c r="D466" s="113">
        <v>0.004985829144626884</v>
      </c>
      <c r="E466" s="113">
        <v>0.581188973314339</v>
      </c>
      <c r="F466" s="85" t="s">
        <v>2638</v>
      </c>
      <c r="G466" s="85" t="b">
        <v>0</v>
      </c>
      <c r="H466" s="85" t="b">
        <v>0</v>
      </c>
      <c r="I466" s="85" t="b">
        <v>0</v>
      </c>
      <c r="J466" s="85" t="b">
        <v>0</v>
      </c>
      <c r="K466" s="85" t="b">
        <v>0</v>
      </c>
      <c r="L466" s="85" t="b">
        <v>0</v>
      </c>
    </row>
    <row r="467" spans="1:12" ht="15">
      <c r="A467" s="85" t="s">
        <v>884</v>
      </c>
      <c r="B467" s="85" t="s">
        <v>2727</v>
      </c>
      <c r="C467" s="85">
        <v>4</v>
      </c>
      <c r="D467" s="113">
        <v>0.004985829144626884</v>
      </c>
      <c r="E467" s="113">
        <v>0.6382721639824072</v>
      </c>
      <c r="F467" s="85" t="s">
        <v>2638</v>
      </c>
      <c r="G467" s="85" t="b">
        <v>0</v>
      </c>
      <c r="H467" s="85" t="b">
        <v>0</v>
      </c>
      <c r="I467" s="85" t="b">
        <v>0</v>
      </c>
      <c r="J467" s="85" t="b">
        <v>0</v>
      </c>
      <c r="K467" s="85" t="b">
        <v>0</v>
      </c>
      <c r="L467" s="85" t="b">
        <v>0</v>
      </c>
    </row>
    <row r="468" spans="1:12" ht="15">
      <c r="A468" s="85" t="s">
        <v>273</v>
      </c>
      <c r="B468" s="85" t="s">
        <v>2721</v>
      </c>
      <c r="C468" s="85">
        <v>4</v>
      </c>
      <c r="D468" s="113">
        <v>0.004985829144626884</v>
      </c>
      <c r="E468" s="113">
        <v>0.4464903994168828</v>
      </c>
      <c r="F468" s="85" t="s">
        <v>2638</v>
      </c>
      <c r="G468" s="85" t="b">
        <v>0</v>
      </c>
      <c r="H468" s="85" t="b">
        <v>0</v>
      </c>
      <c r="I468" s="85" t="b">
        <v>0</v>
      </c>
      <c r="J468" s="85" t="b">
        <v>0</v>
      </c>
      <c r="K468" s="85" t="b">
        <v>0</v>
      </c>
      <c r="L468" s="85" t="b">
        <v>0</v>
      </c>
    </row>
    <row r="469" spans="1:12" ht="15">
      <c r="A469" s="85" t="s">
        <v>2729</v>
      </c>
      <c r="B469" s="85" t="s">
        <v>334</v>
      </c>
      <c r="C469" s="85">
        <v>3</v>
      </c>
      <c r="D469" s="113">
        <v>0.004292198126648481</v>
      </c>
      <c r="E469" s="113">
        <v>0.5876040749169927</v>
      </c>
      <c r="F469" s="85" t="s">
        <v>2638</v>
      </c>
      <c r="G469" s="85" t="b">
        <v>0</v>
      </c>
      <c r="H469" s="85" t="b">
        <v>0</v>
      </c>
      <c r="I469" s="85" t="b">
        <v>0</v>
      </c>
      <c r="J469" s="85" t="b">
        <v>0</v>
      </c>
      <c r="K469" s="85" t="b">
        <v>0</v>
      </c>
      <c r="L469" s="85" t="b">
        <v>0</v>
      </c>
    </row>
    <row r="470" spans="1:12" ht="15">
      <c r="A470" s="85" t="s">
        <v>2729</v>
      </c>
      <c r="B470" s="85" t="s">
        <v>2723</v>
      </c>
      <c r="C470" s="85">
        <v>3</v>
      </c>
      <c r="D470" s="113">
        <v>0.004292198126648481</v>
      </c>
      <c r="E470" s="113">
        <v>0.619788758288394</v>
      </c>
      <c r="F470" s="85" t="s">
        <v>2638</v>
      </c>
      <c r="G470" s="85" t="b">
        <v>0</v>
      </c>
      <c r="H470" s="85" t="b">
        <v>0</v>
      </c>
      <c r="I470" s="85" t="b">
        <v>0</v>
      </c>
      <c r="J470" s="85" t="b">
        <v>0</v>
      </c>
      <c r="K470" s="85" t="b">
        <v>0</v>
      </c>
      <c r="L470" s="85" t="b">
        <v>0</v>
      </c>
    </row>
    <row r="471" spans="1:12" ht="15">
      <c r="A471" s="85" t="s">
        <v>2723</v>
      </c>
      <c r="B471" s="85" t="s">
        <v>902</v>
      </c>
      <c r="C471" s="85">
        <v>3</v>
      </c>
      <c r="D471" s="113">
        <v>0.004292198126648481</v>
      </c>
      <c r="E471" s="113">
        <v>0.3979400086720376</v>
      </c>
      <c r="F471" s="85" t="s">
        <v>2638</v>
      </c>
      <c r="G471" s="85" t="b">
        <v>0</v>
      </c>
      <c r="H471" s="85" t="b">
        <v>0</v>
      </c>
      <c r="I471" s="85" t="b">
        <v>0</v>
      </c>
      <c r="J471" s="85" t="b">
        <v>0</v>
      </c>
      <c r="K471" s="85" t="b">
        <v>0</v>
      </c>
      <c r="L471" s="85" t="b">
        <v>0</v>
      </c>
    </row>
    <row r="472" spans="1:12" ht="15">
      <c r="A472" s="85" t="s">
        <v>869</v>
      </c>
      <c r="B472" s="85" t="s">
        <v>2741</v>
      </c>
      <c r="C472" s="85">
        <v>3</v>
      </c>
      <c r="D472" s="113">
        <v>0.004292198126648481</v>
      </c>
      <c r="E472" s="113">
        <v>1.3215516628085828</v>
      </c>
      <c r="F472" s="85" t="s">
        <v>2638</v>
      </c>
      <c r="G472" s="85" t="b">
        <v>0</v>
      </c>
      <c r="H472" s="85" t="b">
        <v>0</v>
      </c>
      <c r="I472" s="85" t="b">
        <v>0</v>
      </c>
      <c r="J472" s="85" t="b">
        <v>0</v>
      </c>
      <c r="K472" s="85" t="b">
        <v>0</v>
      </c>
      <c r="L472" s="85" t="b">
        <v>0</v>
      </c>
    </row>
    <row r="473" spans="1:12" ht="15">
      <c r="A473" s="85" t="s">
        <v>2741</v>
      </c>
      <c r="B473" s="85" t="s">
        <v>2742</v>
      </c>
      <c r="C473" s="85">
        <v>3</v>
      </c>
      <c r="D473" s="113">
        <v>0.004292198126648481</v>
      </c>
      <c r="E473" s="113">
        <v>2.113943352306837</v>
      </c>
      <c r="F473" s="85" t="s">
        <v>2638</v>
      </c>
      <c r="G473" s="85" t="b">
        <v>0</v>
      </c>
      <c r="H473" s="85" t="b">
        <v>0</v>
      </c>
      <c r="I473" s="85" t="b">
        <v>0</v>
      </c>
      <c r="J473" s="85" t="b">
        <v>0</v>
      </c>
      <c r="K473" s="85" t="b">
        <v>0</v>
      </c>
      <c r="L473" s="85" t="b">
        <v>0</v>
      </c>
    </row>
    <row r="474" spans="1:12" ht="15">
      <c r="A474" s="85" t="s">
        <v>2742</v>
      </c>
      <c r="B474" s="85" t="s">
        <v>884</v>
      </c>
      <c r="C474" s="85">
        <v>3</v>
      </c>
      <c r="D474" s="113">
        <v>0.004292198126648481</v>
      </c>
      <c r="E474" s="113">
        <v>1.1760912590556813</v>
      </c>
      <c r="F474" s="85" t="s">
        <v>2638</v>
      </c>
      <c r="G474" s="85" t="b">
        <v>0</v>
      </c>
      <c r="H474" s="85" t="b">
        <v>0</v>
      </c>
      <c r="I474" s="85" t="b">
        <v>0</v>
      </c>
      <c r="J474" s="85" t="b">
        <v>0</v>
      </c>
      <c r="K474" s="85" t="b">
        <v>0</v>
      </c>
      <c r="L474" s="85" t="b">
        <v>0</v>
      </c>
    </row>
    <row r="475" spans="1:12" ht="15">
      <c r="A475" s="85" t="s">
        <v>884</v>
      </c>
      <c r="B475" s="85" t="s">
        <v>2743</v>
      </c>
      <c r="C475" s="85">
        <v>3</v>
      </c>
      <c r="D475" s="113">
        <v>0.004292198126648481</v>
      </c>
      <c r="E475" s="113">
        <v>1.3979400086720377</v>
      </c>
      <c r="F475" s="85" t="s">
        <v>2638</v>
      </c>
      <c r="G475" s="85" t="b">
        <v>0</v>
      </c>
      <c r="H475" s="85" t="b">
        <v>0</v>
      </c>
      <c r="I475" s="85" t="b">
        <v>0</v>
      </c>
      <c r="J475" s="85" t="b">
        <v>0</v>
      </c>
      <c r="K475" s="85" t="b">
        <v>0</v>
      </c>
      <c r="L475" s="85" t="b">
        <v>0</v>
      </c>
    </row>
    <row r="476" spans="1:12" ht="15">
      <c r="A476" s="85" t="s">
        <v>273</v>
      </c>
      <c r="B476" s="85" t="s">
        <v>869</v>
      </c>
      <c r="C476" s="85">
        <v>3</v>
      </c>
      <c r="D476" s="113">
        <v>0.004292198126648481</v>
      </c>
      <c r="E476" s="113">
        <v>0.3215516628085829</v>
      </c>
      <c r="F476" s="85" t="s">
        <v>2638</v>
      </c>
      <c r="G476" s="85" t="b">
        <v>0</v>
      </c>
      <c r="H476" s="85" t="b">
        <v>0</v>
      </c>
      <c r="I476" s="85" t="b">
        <v>0</v>
      </c>
      <c r="J476" s="85" t="b">
        <v>0</v>
      </c>
      <c r="K476" s="85" t="b">
        <v>0</v>
      </c>
      <c r="L476" s="85" t="b">
        <v>0</v>
      </c>
    </row>
    <row r="477" spans="1:12" ht="15">
      <c r="A477" s="85" t="s">
        <v>869</v>
      </c>
      <c r="B477" s="85" t="s">
        <v>2735</v>
      </c>
      <c r="C477" s="85">
        <v>3</v>
      </c>
      <c r="D477" s="113">
        <v>0.004292198126648481</v>
      </c>
      <c r="E477" s="113">
        <v>1.196612926200283</v>
      </c>
      <c r="F477" s="85" t="s">
        <v>2638</v>
      </c>
      <c r="G477" s="85" t="b">
        <v>0</v>
      </c>
      <c r="H477" s="85" t="b">
        <v>0</v>
      </c>
      <c r="I477" s="85" t="b">
        <v>0</v>
      </c>
      <c r="J477" s="85" t="b">
        <v>0</v>
      </c>
      <c r="K477" s="85" t="b">
        <v>0</v>
      </c>
      <c r="L477" s="85" t="b">
        <v>0</v>
      </c>
    </row>
    <row r="478" spans="1:12" ht="15">
      <c r="A478" s="85" t="s">
        <v>2735</v>
      </c>
      <c r="B478" s="85" t="s">
        <v>888</v>
      </c>
      <c r="C478" s="85">
        <v>3</v>
      </c>
      <c r="D478" s="113">
        <v>0.004292198126648481</v>
      </c>
      <c r="E478" s="113">
        <v>2.034762106259212</v>
      </c>
      <c r="F478" s="85" t="s">
        <v>2638</v>
      </c>
      <c r="G478" s="85" t="b">
        <v>0</v>
      </c>
      <c r="H478" s="85" t="b">
        <v>0</v>
      </c>
      <c r="I478" s="85" t="b">
        <v>0</v>
      </c>
      <c r="J478" s="85" t="b">
        <v>0</v>
      </c>
      <c r="K478" s="85" t="b">
        <v>0</v>
      </c>
      <c r="L478" s="85" t="b">
        <v>0</v>
      </c>
    </row>
    <row r="479" spans="1:12" ht="15">
      <c r="A479" s="85" t="s">
        <v>888</v>
      </c>
      <c r="B479" s="85" t="s">
        <v>902</v>
      </c>
      <c r="C479" s="85">
        <v>3</v>
      </c>
      <c r="D479" s="113">
        <v>0.004292198126648481</v>
      </c>
      <c r="E479" s="113">
        <v>1.0347621062592118</v>
      </c>
      <c r="F479" s="85" t="s">
        <v>2638</v>
      </c>
      <c r="G479" s="85" t="b">
        <v>0</v>
      </c>
      <c r="H479" s="85" t="b">
        <v>0</v>
      </c>
      <c r="I479" s="85" t="b">
        <v>0</v>
      </c>
      <c r="J479" s="85" t="b">
        <v>0</v>
      </c>
      <c r="K479" s="85" t="b">
        <v>0</v>
      </c>
      <c r="L479" s="85" t="b">
        <v>0</v>
      </c>
    </row>
    <row r="480" spans="1:12" ht="15">
      <c r="A480" s="85" t="s">
        <v>902</v>
      </c>
      <c r="B480" s="85" t="s">
        <v>2726</v>
      </c>
      <c r="C480" s="85">
        <v>3</v>
      </c>
      <c r="D480" s="113">
        <v>0.004292198126648481</v>
      </c>
      <c r="E480" s="113">
        <v>0.45118552062526274</v>
      </c>
      <c r="F480" s="85" t="s">
        <v>2638</v>
      </c>
      <c r="G480" s="85" t="b">
        <v>0</v>
      </c>
      <c r="H480" s="85" t="b">
        <v>0</v>
      </c>
      <c r="I480" s="85" t="b">
        <v>0</v>
      </c>
      <c r="J480" s="85" t="b">
        <v>0</v>
      </c>
      <c r="K480" s="85" t="b">
        <v>0</v>
      </c>
      <c r="L480" s="85" t="b">
        <v>0</v>
      </c>
    </row>
    <row r="481" spans="1:12" ht="15">
      <c r="A481" s="85" t="s">
        <v>2734</v>
      </c>
      <c r="B481" s="85" t="s">
        <v>2744</v>
      </c>
      <c r="C481" s="85">
        <v>2</v>
      </c>
      <c r="D481" s="113">
        <v>0.0033809086598178112</v>
      </c>
      <c r="E481" s="113">
        <v>1.909823369650912</v>
      </c>
      <c r="F481" s="85" t="s">
        <v>2638</v>
      </c>
      <c r="G481" s="85" t="b">
        <v>0</v>
      </c>
      <c r="H481" s="85" t="b">
        <v>0</v>
      </c>
      <c r="I481" s="85" t="b">
        <v>0</v>
      </c>
      <c r="J481" s="85" t="b">
        <v>0</v>
      </c>
      <c r="K481" s="85" t="b">
        <v>0</v>
      </c>
      <c r="L481" s="85" t="b">
        <v>0</v>
      </c>
    </row>
    <row r="482" spans="1:12" ht="15">
      <c r="A482" s="85" t="s">
        <v>2744</v>
      </c>
      <c r="B482" s="85" t="s">
        <v>2739</v>
      </c>
      <c r="C482" s="85">
        <v>2</v>
      </c>
      <c r="D482" s="113">
        <v>0.0033809086598178112</v>
      </c>
      <c r="E482" s="113">
        <v>2.5118833609788744</v>
      </c>
      <c r="F482" s="85" t="s">
        <v>2638</v>
      </c>
      <c r="G482" s="85" t="b">
        <v>0</v>
      </c>
      <c r="H482" s="85" t="b">
        <v>0</v>
      </c>
      <c r="I482" s="85" t="b">
        <v>0</v>
      </c>
      <c r="J482" s="85" t="b">
        <v>0</v>
      </c>
      <c r="K482" s="85" t="b">
        <v>0</v>
      </c>
      <c r="L482" s="85" t="b">
        <v>0</v>
      </c>
    </row>
    <row r="483" spans="1:12" ht="15">
      <c r="A483" s="85" t="s">
        <v>2739</v>
      </c>
      <c r="B483" s="85" t="s">
        <v>2747</v>
      </c>
      <c r="C483" s="85">
        <v>2</v>
      </c>
      <c r="D483" s="113">
        <v>0.0033809086598178112</v>
      </c>
      <c r="E483" s="113">
        <v>2.5118833609788744</v>
      </c>
      <c r="F483" s="85" t="s">
        <v>2638</v>
      </c>
      <c r="G483" s="85" t="b">
        <v>0</v>
      </c>
      <c r="H483" s="85" t="b">
        <v>0</v>
      </c>
      <c r="I483" s="85" t="b">
        <v>0</v>
      </c>
      <c r="J483" s="85" t="b">
        <v>0</v>
      </c>
      <c r="K483" s="85" t="b">
        <v>0</v>
      </c>
      <c r="L483" s="85" t="b">
        <v>0</v>
      </c>
    </row>
    <row r="484" spans="1:12" ht="15">
      <c r="A484" s="85" t="s">
        <v>2747</v>
      </c>
      <c r="B484" s="85" t="s">
        <v>2748</v>
      </c>
      <c r="C484" s="85">
        <v>2</v>
      </c>
      <c r="D484" s="113">
        <v>0.0033809086598178112</v>
      </c>
      <c r="E484" s="113">
        <v>2.5118833609788744</v>
      </c>
      <c r="F484" s="85" t="s">
        <v>2638</v>
      </c>
      <c r="G484" s="85" t="b">
        <v>0</v>
      </c>
      <c r="H484" s="85" t="b">
        <v>0</v>
      </c>
      <c r="I484" s="85" t="b">
        <v>0</v>
      </c>
      <c r="J484" s="85" t="b">
        <v>0</v>
      </c>
      <c r="K484" s="85" t="b">
        <v>0</v>
      </c>
      <c r="L484" s="85" t="b">
        <v>0</v>
      </c>
    </row>
    <row r="485" spans="1:12" ht="15">
      <c r="A485" s="85" t="s">
        <v>2748</v>
      </c>
      <c r="B485" s="85" t="s">
        <v>2734</v>
      </c>
      <c r="C485" s="85">
        <v>2</v>
      </c>
      <c r="D485" s="113">
        <v>0.0033809086598178112</v>
      </c>
      <c r="E485" s="113">
        <v>2.034762106259212</v>
      </c>
      <c r="F485" s="85" t="s">
        <v>2638</v>
      </c>
      <c r="G485" s="85" t="b">
        <v>0</v>
      </c>
      <c r="H485" s="85" t="b">
        <v>0</v>
      </c>
      <c r="I485" s="85" t="b">
        <v>0</v>
      </c>
      <c r="J485" s="85" t="b">
        <v>0</v>
      </c>
      <c r="K485" s="85" t="b">
        <v>0</v>
      </c>
      <c r="L485" s="85" t="b">
        <v>0</v>
      </c>
    </row>
    <row r="486" spans="1:12" ht="15">
      <c r="A486" s="85" t="s">
        <v>2734</v>
      </c>
      <c r="B486" s="85" t="s">
        <v>2749</v>
      </c>
      <c r="C486" s="85">
        <v>2</v>
      </c>
      <c r="D486" s="113">
        <v>0.0033809086598178112</v>
      </c>
      <c r="E486" s="113">
        <v>1.909823369650912</v>
      </c>
      <c r="F486" s="85" t="s">
        <v>2638</v>
      </c>
      <c r="G486" s="85" t="b">
        <v>0</v>
      </c>
      <c r="H486" s="85" t="b">
        <v>0</v>
      </c>
      <c r="I486" s="85" t="b">
        <v>0</v>
      </c>
      <c r="J486" s="85" t="b">
        <v>0</v>
      </c>
      <c r="K486" s="85" t="b">
        <v>0</v>
      </c>
      <c r="L486" s="85" t="b">
        <v>0</v>
      </c>
    </row>
    <row r="487" spans="1:12" ht="15">
      <c r="A487" s="85" t="s">
        <v>2749</v>
      </c>
      <c r="B487" s="85" t="s">
        <v>2750</v>
      </c>
      <c r="C487" s="85">
        <v>2</v>
      </c>
      <c r="D487" s="113">
        <v>0.0033809086598178112</v>
      </c>
      <c r="E487" s="113">
        <v>2.5118833609788744</v>
      </c>
      <c r="F487" s="85" t="s">
        <v>2638</v>
      </c>
      <c r="G487" s="85" t="b">
        <v>0</v>
      </c>
      <c r="H487" s="85" t="b">
        <v>0</v>
      </c>
      <c r="I487" s="85" t="b">
        <v>0</v>
      </c>
      <c r="J487" s="85" t="b">
        <v>0</v>
      </c>
      <c r="K487" s="85" t="b">
        <v>0</v>
      </c>
      <c r="L487" s="85" t="b">
        <v>0</v>
      </c>
    </row>
    <row r="488" spans="1:12" ht="15">
      <c r="A488" s="85" t="s">
        <v>2750</v>
      </c>
      <c r="B488" s="85" t="s">
        <v>2745</v>
      </c>
      <c r="C488" s="85">
        <v>2</v>
      </c>
      <c r="D488" s="113">
        <v>0.0033809086598178112</v>
      </c>
      <c r="E488" s="113">
        <v>2.5118833609788744</v>
      </c>
      <c r="F488" s="85" t="s">
        <v>2638</v>
      </c>
      <c r="G488" s="85" t="b">
        <v>0</v>
      </c>
      <c r="H488" s="85" t="b">
        <v>0</v>
      </c>
      <c r="I488" s="85" t="b">
        <v>0</v>
      </c>
      <c r="J488" s="85" t="b">
        <v>0</v>
      </c>
      <c r="K488" s="85" t="b">
        <v>0</v>
      </c>
      <c r="L488" s="85" t="b">
        <v>0</v>
      </c>
    </row>
    <row r="489" spans="1:12" ht="15">
      <c r="A489" s="85" t="s">
        <v>2745</v>
      </c>
      <c r="B489" s="85" t="s">
        <v>2722</v>
      </c>
      <c r="C489" s="85">
        <v>2</v>
      </c>
      <c r="D489" s="113">
        <v>0.0033809086598178112</v>
      </c>
      <c r="E489" s="113">
        <v>1.3815495924838683</v>
      </c>
      <c r="F489" s="85" t="s">
        <v>2638</v>
      </c>
      <c r="G489" s="85" t="b">
        <v>0</v>
      </c>
      <c r="H489" s="85" t="b">
        <v>0</v>
      </c>
      <c r="I489" s="85" t="b">
        <v>0</v>
      </c>
      <c r="J489" s="85" t="b">
        <v>0</v>
      </c>
      <c r="K489" s="85" t="b">
        <v>0</v>
      </c>
      <c r="L489" s="85" t="b">
        <v>0</v>
      </c>
    </row>
    <row r="490" spans="1:12" ht="15">
      <c r="A490" s="85" t="s">
        <v>2722</v>
      </c>
      <c r="B490" s="85" t="s">
        <v>2746</v>
      </c>
      <c r="C490" s="85">
        <v>2</v>
      </c>
      <c r="D490" s="113">
        <v>0.0033809086598178112</v>
      </c>
      <c r="E490" s="113">
        <v>1.3815495924838683</v>
      </c>
      <c r="F490" s="85" t="s">
        <v>2638</v>
      </c>
      <c r="G490" s="85" t="b">
        <v>0</v>
      </c>
      <c r="H490" s="85" t="b">
        <v>0</v>
      </c>
      <c r="I490" s="85" t="b">
        <v>0</v>
      </c>
      <c r="J490" s="85" t="b">
        <v>0</v>
      </c>
      <c r="K490" s="85" t="b">
        <v>0</v>
      </c>
      <c r="L490" s="85" t="b">
        <v>0</v>
      </c>
    </row>
    <row r="491" spans="1:12" ht="15">
      <c r="A491" s="85" t="s">
        <v>2746</v>
      </c>
      <c r="B491" s="85" t="s">
        <v>2751</v>
      </c>
      <c r="C491" s="85">
        <v>2</v>
      </c>
      <c r="D491" s="113">
        <v>0.0033809086598178112</v>
      </c>
      <c r="E491" s="113">
        <v>2.5118833609788744</v>
      </c>
      <c r="F491" s="85" t="s">
        <v>2638</v>
      </c>
      <c r="G491" s="85" t="b">
        <v>0</v>
      </c>
      <c r="H491" s="85" t="b">
        <v>0</v>
      </c>
      <c r="I491" s="85" t="b">
        <v>0</v>
      </c>
      <c r="J491" s="85" t="b">
        <v>0</v>
      </c>
      <c r="K491" s="85" t="b">
        <v>0</v>
      </c>
      <c r="L491" s="85" t="b">
        <v>0</v>
      </c>
    </row>
    <row r="492" spans="1:12" ht="15">
      <c r="A492" s="85" t="s">
        <v>2751</v>
      </c>
      <c r="B492" s="85" t="s">
        <v>2729</v>
      </c>
      <c r="C492" s="85">
        <v>2</v>
      </c>
      <c r="D492" s="113">
        <v>0.0033809086598178112</v>
      </c>
      <c r="E492" s="113">
        <v>1.5576408515395495</v>
      </c>
      <c r="F492" s="85" t="s">
        <v>2638</v>
      </c>
      <c r="G492" s="85" t="b">
        <v>0</v>
      </c>
      <c r="H492" s="85" t="b">
        <v>0</v>
      </c>
      <c r="I492" s="85" t="b">
        <v>0</v>
      </c>
      <c r="J492" s="85" t="b">
        <v>0</v>
      </c>
      <c r="K492" s="85" t="b">
        <v>0</v>
      </c>
      <c r="L492" s="85" t="b">
        <v>0</v>
      </c>
    </row>
    <row r="493" spans="1:12" ht="15">
      <c r="A493" s="85" t="s">
        <v>334</v>
      </c>
      <c r="B493" s="85" t="s">
        <v>273</v>
      </c>
      <c r="C493" s="85">
        <v>2</v>
      </c>
      <c r="D493" s="113">
        <v>0.0033809086598178112</v>
      </c>
      <c r="E493" s="113">
        <v>0.16163534264471166</v>
      </c>
      <c r="F493" s="85" t="s">
        <v>2638</v>
      </c>
      <c r="G493" s="85" t="b">
        <v>0</v>
      </c>
      <c r="H493" s="85" t="b">
        <v>0</v>
      </c>
      <c r="I493" s="85" t="b">
        <v>0</v>
      </c>
      <c r="J493" s="85" t="b">
        <v>0</v>
      </c>
      <c r="K493" s="85" t="b">
        <v>0</v>
      </c>
      <c r="L493" s="85" t="b">
        <v>0</v>
      </c>
    </row>
    <row r="494" spans="1:12" ht="15">
      <c r="A494" s="85" t="s">
        <v>273</v>
      </c>
      <c r="B494" s="85" t="s">
        <v>2729</v>
      </c>
      <c r="C494" s="85">
        <v>2</v>
      </c>
      <c r="D494" s="113">
        <v>0.0033809086598178112</v>
      </c>
      <c r="E494" s="113">
        <v>0.38154959248386827</v>
      </c>
      <c r="F494" s="85" t="s">
        <v>2638</v>
      </c>
      <c r="G494" s="85" t="b">
        <v>0</v>
      </c>
      <c r="H494" s="85" t="b">
        <v>0</v>
      </c>
      <c r="I494" s="85" t="b">
        <v>0</v>
      </c>
      <c r="J494" s="85" t="b">
        <v>0</v>
      </c>
      <c r="K494" s="85" t="b">
        <v>0</v>
      </c>
      <c r="L494" s="85" t="b">
        <v>0</v>
      </c>
    </row>
    <row r="495" spans="1:12" ht="15">
      <c r="A495" s="85" t="s">
        <v>2743</v>
      </c>
      <c r="B495" s="85" t="s">
        <v>2726</v>
      </c>
      <c r="C495" s="85">
        <v>2</v>
      </c>
      <c r="D495" s="113">
        <v>0.0033809086598178112</v>
      </c>
      <c r="E495" s="113">
        <v>1.2750942615695815</v>
      </c>
      <c r="F495" s="85" t="s">
        <v>2638</v>
      </c>
      <c r="G495" s="85" t="b">
        <v>0</v>
      </c>
      <c r="H495" s="85" t="b">
        <v>0</v>
      </c>
      <c r="I495" s="85" t="b">
        <v>0</v>
      </c>
      <c r="J495" s="85" t="b">
        <v>0</v>
      </c>
      <c r="K495" s="85" t="b">
        <v>0</v>
      </c>
      <c r="L495" s="85" t="b">
        <v>0</v>
      </c>
    </row>
    <row r="496" spans="1:12" ht="15">
      <c r="A496" s="85" t="s">
        <v>2726</v>
      </c>
      <c r="B496" s="85" t="s">
        <v>2729</v>
      </c>
      <c r="C496" s="85">
        <v>2</v>
      </c>
      <c r="D496" s="113">
        <v>0.0033809086598178112</v>
      </c>
      <c r="E496" s="113">
        <v>0.4969430111859378</v>
      </c>
      <c r="F496" s="85" t="s">
        <v>2638</v>
      </c>
      <c r="G496" s="85" t="b">
        <v>0</v>
      </c>
      <c r="H496" s="85" t="b">
        <v>0</v>
      </c>
      <c r="I496" s="85" t="b">
        <v>0</v>
      </c>
      <c r="J496" s="85" t="b">
        <v>0</v>
      </c>
      <c r="K496" s="85" t="b">
        <v>0</v>
      </c>
      <c r="L496" s="85" t="b">
        <v>0</v>
      </c>
    </row>
    <row r="497" spans="1:12" ht="15">
      <c r="A497" s="85" t="s">
        <v>334</v>
      </c>
      <c r="B497" s="85" t="s">
        <v>2756</v>
      </c>
      <c r="C497" s="85">
        <v>2</v>
      </c>
      <c r="D497" s="113">
        <v>0.0033809086598178112</v>
      </c>
      <c r="E497" s="113">
        <v>1.3657553253006365</v>
      </c>
      <c r="F497" s="85" t="s">
        <v>2638</v>
      </c>
      <c r="G497" s="85" t="b">
        <v>0</v>
      </c>
      <c r="H497" s="85" t="b">
        <v>0</v>
      </c>
      <c r="I497" s="85" t="b">
        <v>0</v>
      </c>
      <c r="J497" s="85" t="b">
        <v>0</v>
      </c>
      <c r="K497" s="85" t="b">
        <v>0</v>
      </c>
      <c r="L497" s="85" t="b">
        <v>0</v>
      </c>
    </row>
    <row r="498" spans="1:12" ht="15">
      <c r="A498" s="85" t="s">
        <v>2756</v>
      </c>
      <c r="B498" s="85" t="s">
        <v>2758</v>
      </c>
      <c r="C498" s="85">
        <v>2</v>
      </c>
      <c r="D498" s="113">
        <v>0.0033809086598178112</v>
      </c>
      <c r="E498" s="113">
        <v>2.5118833609788744</v>
      </c>
      <c r="F498" s="85" t="s">
        <v>2638</v>
      </c>
      <c r="G498" s="85" t="b">
        <v>0</v>
      </c>
      <c r="H498" s="85" t="b">
        <v>0</v>
      </c>
      <c r="I498" s="85" t="b">
        <v>0</v>
      </c>
      <c r="J498" s="85" t="b">
        <v>0</v>
      </c>
      <c r="K498" s="85" t="b">
        <v>0</v>
      </c>
      <c r="L498" s="85" t="b">
        <v>0</v>
      </c>
    </row>
    <row r="499" spans="1:12" ht="15">
      <c r="A499" s="85" t="s">
        <v>2758</v>
      </c>
      <c r="B499" s="85" t="s">
        <v>2724</v>
      </c>
      <c r="C499" s="85">
        <v>2</v>
      </c>
      <c r="D499" s="113">
        <v>0.0033809086598178112</v>
      </c>
      <c r="E499" s="113">
        <v>1.414973347970818</v>
      </c>
      <c r="F499" s="85" t="s">
        <v>2638</v>
      </c>
      <c r="G499" s="85" t="b">
        <v>0</v>
      </c>
      <c r="H499" s="85" t="b">
        <v>0</v>
      </c>
      <c r="I499" s="85" t="b">
        <v>0</v>
      </c>
      <c r="J499" s="85" t="b">
        <v>0</v>
      </c>
      <c r="K499" s="85" t="b">
        <v>0</v>
      </c>
      <c r="L499" s="85" t="b">
        <v>0</v>
      </c>
    </row>
    <row r="500" spans="1:12" ht="15">
      <c r="A500" s="85" t="s">
        <v>2724</v>
      </c>
      <c r="B500" s="85" t="s">
        <v>902</v>
      </c>
      <c r="C500" s="85">
        <v>2</v>
      </c>
      <c r="D500" s="113">
        <v>0.0033809086598178112</v>
      </c>
      <c r="E500" s="113">
        <v>0.23888208891513668</v>
      </c>
      <c r="F500" s="85" t="s">
        <v>2638</v>
      </c>
      <c r="G500" s="85" t="b">
        <v>0</v>
      </c>
      <c r="H500" s="85" t="b">
        <v>0</v>
      </c>
      <c r="I500" s="85" t="b">
        <v>0</v>
      </c>
      <c r="J500" s="85" t="b">
        <v>0</v>
      </c>
      <c r="K500" s="85" t="b">
        <v>0</v>
      </c>
      <c r="L500" s="85" t="b">
        <v>0</v>
      </c>
    </row>
    <row r="501" spans="1:12" ht="15">
      <c r="A501" s="85" t="s">
        <v>869</v>
      </c>
      <c r="B501" s="85" t="s">
        <v>888</v>
      </c>
      <c r="C501" s="85">
        <v>2</v>
      </c>
      <c r="D501" s="113">
        <v>0.0033809086598178112</v>
      </c>
      <c r="E501" s="113">
        <v>0.8444304080889204</v>
      </c>
      <c r="F501" s="85" t="s">
        <v>2638</v>
      </c>
      <c r="G501" s="85" t="b">
        <v>0</v>
      </c>
      <c r="H501" s="85" t="b">
        <v>0</v>
      </c>
      <c r="I501" s="85" t="b">
        <v>0</v>
      </c>
      <c r="J501" s="85" t="b">
        <v>0</v>
      </c>
      <c r="K501" s="85" t="b">
        <v>0</v>
      </c>
      <c r="L501" s="85" t="b">
        <v>0</v>
      </c>
    </row>
    <row r="502" spans="1:12" ht="15">
      <c r="A502" s="85" t="s">
        <v>888</v>
      </c>
      <c r="B502" s="85" t="s">
        <v>951</v>
      </c>
      <c r="C502" s="85">
        <v>2</v>
      </c>
      <c r="D502" s="113">
        <v>0.0033809086598178112</v>
      </c>
      <c r="E502" s="113">
        <v>2.034762106259212</v>
      </c>
      <c r="F502" s="85" t="s">
        <v>2638</v>
      </c>
      <c r="G502" s="85" t="b">
        <v>0</v>
      </c>
      <c r="H502" s="85" t="b">
        <v>0</v>
      </c>
      <c r="I502" s="85" t="b">
        <v>0</v>
      </c>
      <c r="J502" s="85" t="b">
        <v>0</v>
      </c>
      <c r="K502" s="85" t="b">
        <v>0</v>
      </c>
      <c r="L502" s="85" t="b">
        <v>0</v>
      </c>
    </row>
    <row r="503" spans="1:12" ht="15">
      <c r="A503" s="85" t="s">
        <v>951</v>
      </c>
      <c r="B503" s="85" t="s">
        <v>2784</v>
      </c>
      <c r="C503" s="85">
        <v>2</v>
      </c>
      <c r="D503" s="113">
        <v>0.0033809086598178112</v>
      </c>
      <c r="E503" s="113">
        <v>2.5118833609788744</v>
      </c>
      <c r="F503" s="85" t="s">
        <v>2638</v>
      </c>
      <c r="G503" s="85" t="b">
        <v>0</v>
      </c>
      <c r="H503" s="85" t="b">
        <v>0</v>
      </c>
      <c r="I503" s="85" t="b">
        <v>0</v>
      </c>
      <c r="J503" s="85" t="b">
        <v>0</v>
      </c>
      <c r="K503" s="85" t="b">
        <v>0</v>
      </c>
      <c r="L503" s="85" t="b">
        <v>0</v>
      </c>
    </row>
    <row r="504" spans="1:12" ht="15">
      <c r="A504" s="85" t="s">
        <v>2784</v>
      </c>
      <c r="B504" s="85" t="s">
        <v>2768</v>
      </c>
      <c r="C504" s="85">
        <v>2</v>
      </c>
      <c r="D504" s="113">
        <v>0.0033809086598178112</v>
      </c>
      <c r="E504" s="113">
        <v>2.5118833609788744</v>
      </c>
      <c r="F504" s="85" t="s">
        <v>2638</v>
      </c>
      <c r="G504" s="85" t="b">
        <v>0</v>
      </c>
      <c r="H504" s="85" t="b">
        <v>0</v>
      </c>
      <c r="I504" s="85" t="b">
        <v>0</v>
      </c>
      <c r="J504" s="85" t="b">
        <v>0</v>
      </c>
      <c r="K504" s="85" t="b">
        <v>0</v>
      </c>
      <c r="L504" s="85" t="b">
        <v>0</v>
      </c>
    </row>
    <row r="505" spans="1:12" ht="15">
      <c r="A505" s="85" t="s">
        <v>2768</v>
      </c>
      <c r="B505" s="85" t="s">
        <v>2785</v>
      </c>
      <c r="C505" s="85">
        <v>2</v>
      </c>
      <c r="D505" s="113">
        <v>0.0033809086598178112</v>
      </c>
      <c r="E505" s="113">
        <v>2.5118833609788744</v>
      </c>
      <c r="F505" s="85" t="s">
        <v>2638</v>
      </c>
      <c r="G505" s="85" t="b">
        <v>0</v>
      </c>
      <c r="H505" s="85" t="b">
        <v>0</v>
      </c>
      <c r="I505" s="85" t="b">
        <v>0</v>
      </c>
      <c r="J505" s="85" t="b">
        <v>0</v>
      </c>
      <c r="K505" s="85" t="b">
        <v>0</v>
      </c>
      <c r="L505" s="85" t="b">
        <v>0</v>
      </c>
    </row>
    <row r="506" spans="1:12" ht="15">
      <c r="A506" s="85" t="s">
        <v>2785</v>
      </c>
      <c r="B506" s="85" t="s">
        <v>2786</v>
      </c>
      <c r="C506" s="85">
        <v>2</v>
      </c>
      <c r="D506" s="113">
        <v>0.0033809086598178112</v>
      </c>
      <c r="E506" s="113">
        <v>2.5118833609788744</v>
      </c>
      <c r="F506" s="85" t="s">
        <v>2638</v>
      </c>
      <c r="G506" s="85" t="b">
        <v>0</v>
      </c>
      <c r="H506" s="85" t="b">
        <v>0</v>
      </c>
      <c r="I506" s="85" t="b">
        <v>0</v>
      </c>
      <c r="J506" s="85" t="b">
        <v>0</v>
      </c>
      <c r="K506" s="85" t="b">
        <v>0</v>
      </c>
      <c r="L506" s="85" t="b">
        <v>0</v>
      </c>
    </row>
    <row r="507" spans="1:12" ht="15">
      <c r="A507" s="85" t="s">
        <v>2786</v>
      </c>
      <c r="B507" s="85" t="s">
        <v>2742</v>
      </c>
      <c r="C507" s="85">
        <v>2</v>
      </c>
      <c r="D507" s="113">
        <v>0.0033809086598178112</v>
      </c>
      <c r="E507" s="113">
        <v>2.113943352306837</v>
      </c>
      <c r="F507" s="85" t="s">
        <v>2638</v>
      </c>
      <c r="G507" s="85" t="b">
        <v>0</v>
      </c>
      <c r="H507" s="85" t="b">
        <v>0</v>
      </c>
      <c r="I507" s="85" t="b">
        <v>0</v>
      </c>
      <c r="J507" s="85" t="b">
        <v>0</v>
      </c>
      <c r="K507" s="85" t="b">
        <v>0</v>
      </c>
      <c r="L507" s="85" t="b">
        <v>0</v>
      </c>
    </row>
    <row r="508" spans="1:12" ht="15">
      <c r="A508" s="85" t="s">
        <v>2742</v>
      </c>
      <c r="B508" s="85" t="s">
        <v>2767</v>
      </c>
      <c r="C508" s="85">
        <v>2</v>
      </c>
      <c r="D508" s="113">
        <v>0.0033809086598178112</v>
      </c>
      <c r="E508" s="113">
        <v>2.113943352306837</v>
      </c>
      <c r="F508" s="85" t="s">
        <v>2638</v>
      </c>
      <c r="G508" s="85" t="b">
        <v>0</v>
      </c>
      <c r="H508" s="85" t="b">
        <v>0</v>
      </c>
      <c r="I508" s="85" t="b">
        <v>0</v>
      </c>
      <c r="J508" s="85" t="b">
        <v>0</v>
      </c>
      <c r="K508" s="85" t="b">
        <v>0</v>
      </c>
      <c r="L508" s="85" t="b">
        <v>0</v>
      </c>
    </row>
    <row r="509" spans="1:12" ht="15">
      <c r="A509" s="85" t="s">
        <v>2767</v>
      </c>
      <c r="B509" s="85" t="s">
        <v>2721</v>
      </c>
      <c r="C509" s="85">
        <v>2</v>
      </c>
      <c r="D509" s="113">
        <v>0.0033809086598178112</v>
      </c>
      <c r="E509" s="113">
        <v>1.3215516628085828</v>
      </c>
      <c r="F509" s="85" t="s">
        <v>2638</v>
      </c>
      <c r="G509" s="85" t="b">
        <v>0</v>
      </c>
      <c r="H509" s="85" t="b">
        <v>0</v>
      </c>
      <c r="I509" s="85" t="b">
        <v>0</v>
      </c>
      <c r="J509" s="85" t="b">
        <v>0</v>
      </c>
      <c r="K509" s="85" t="b">
        <v>0</v>
      </c>
      <c r="L509" s="85" t="b">
        <v>0</v>
      </c>
    </row>
    <row r="510" spans="1:12" ht="15">
      <c r="A510" s="85" t="s">
        <v>2726</v>
      </c>
      <c r="B510" s="85" t="s">
        <v>2738</v>
      </c>
      <c r="C510" s="85">
        <v>2</v>
      </c>
      <c r="D510" s="113">
        <v>0.0033809086598178112</v>
      </c>
      <c r="E510" s="113">
        <v>1.4511855206252626</v>
      </c>
      <c r="F510" s="85" t="s">
        <v>2638</v>
      </c>
      <c r="G510" s="85" t="b">
        <v>0</v>
      </c>
      <c r="H510" s="85" t="b">
        <v>0</v>
      </c>
      <c r="I510" s="85" t="b">
        <v>0</v>
      </c>
      <c r="J510" s="85" t="b">
        <v>0</v>
      </c>
      <c r="K510" s="85" t="b">
        <v>0</v>
      </c>
      <c r="L510" s="85" t="b">
        <v>0</v>
      </c>
    </row>
    <row r="511" spans="1:12" ht="15">
      <c r="A511" s="85" t="s">
        <v>2721</v>
      </c>
      <c r="B511" s="85" t="s">
        <v>273</v>
      </c>
      <c r="C511" s="85">
        <v>22</v>
      </c>
      <c r="D511" s="113">
        <v>0.005162310984394891</v>
      </c>
      <c r="E511" s="113">
        <v>1.1396082870272852</v>
      </c>
      <c r="F511" s="85" t="s">
        <v>2639</v>
      </c>
      <c r="G511" s="85" t="b">
        <v>0</v>
      </c>
      <c r="H511" s="85" t="b">
        <v>0</v>
      </c>
      <c r="I511" s="85" t="b">
        <v>0</v>
      </c>
      <c r="J511" s="85" t="b">
        <v>0</v>
      </c>
      <c r="K511" s="85" t="b">
        <v>0</v>
      </c>
      <c r="L511" s="85" t="b">
        <v>0</v>
      </c>
    </row>
    <row r="512" spans="1:12" ht="15">
      <c r="A512" s="85" t="s">
        <v>2725</v>
      </c>
      <c r="B512" s="85" t="s">
        <v>418</v>
      </c>
      <c r="C512" s="85">
        <v>18</v>
      </c>
      <c r="D512" s="113">
        <v>0.004223708987232184</v>
      </c>
      <c r="E512" s="113">
        <v>1.4869149538061852</v>
      </c>
      <c r="F512" s="85" t="s">
        <v>2639</v>
      </c>
      <c r="G512" s="85" t="b">
        <v>0</v>
      </c>
      <c r="H512" s="85" t="b">
        <v>0</v>
      </c>
      <c r="I512" s="85" t="b">
        <v>0</v>
      </c>
      <c r="J512" s="85" t="b">
        <v>0</v>
      </c>
      <c r="K512" s="85" t="b">
        <v>0</v>
      </c>
      <c r="L512" s="85" t="b">
        <v>0</v>
      </c>
    </row>
    <row r="513" spans="1:12" ht="15">
      <c r="A513" s="85" t="s">
        <v>2722</v>
      </c>
      <c r="B513" s="85" t="s">
        <v>905</v>
      </c>
      <c r="C513" s="85">
        <v>18</v>
      </c>
      <c r="D513" s="113">
        <v>0.004223708987232184</v>
      </c>
      <c r="E513" s="113">
        <v>1.423245873936808</v>
      </c>
      <c r="F513" s="85" t="s">
        <v>2639</v>
      </c>
      <c r="G513" s="85" t="b">
        <v>0</v>
      </c>
      <c r="H513" s="85" t="b">
        <v>0</v>
      </c>
      <c r="I513" s="85" t="b">
        <v>0</v>
      </c>
      <c r="J513" s="85" t="b">
        <v>0</v>
      </c>
      <c r="K513" s="85" t="b">
        <v>0</v>
      </c>
      <c r="L513" s="85" t="b">
        <v>0</v>
      </c>
    </row>
    <row r="514" spans="1:12" ht="15">
      <c r="A514" s="85" t="s">
        <v>905</v>
      </c>
      <c r="B514" s="85" t="s">
        <v>334</v>
      </c>
      <c r="C514" s="85">
        <v>18</v>
      </c>
      <c r="D514" s="113">
        <v>0.004223708987232184</v>
      </c>
      <c r="E514" s="113">
        <v>1.3677285460869766</v>
      </c>
      <c r="F514" s="85" t="s">
        <v>2639</v>
      </c>
      <c r="G514" s="85" t="b">
        <v>0</v>
      </c>
      <c r="H514" s="85" t="b">
        <v>0</v>
      </c>
      <c r="I514" s="85" t="b">
        <v>0</v>
      </c>
      <c r="J514" s="85" t="b">
        <v>0</v>
      </c>
      <c r="K514" s="85" t="b">
        <v>0</v>
      </c>
      <c r="L514" s="85" t="b">
        <v>0</v>
      </c>
    </row>
    <row r="515" spans="1:12" ht="15">
      <c r="A515" s="85" t="s">
        <v>2724</v>
      </c>
      <c r="B515" s="85" t="s">
        <v>2723</v>
      </c>
      <c r="C515" s="85">
        <v>18</v>
      </c>
      <c r="D515" s="113">
        <v>0.004223708987232184</v>
      </c>
      <c r="E515" s="113">
        <v>1.423245873936808</v>
      </c>
      <c r="F515" s="85" t="s">
        <v>2639</v>
      </c>
      <c r="G515" s="85" t="b">
        <v>0</v>
      </c>
      <c r="H515" s="85" t="b">
        <v>0</v>
      </c>
      <c r="I515" s="85" t="b">
        <v>0</v>
      </c>
      <c r="J515" s="85" t="b">
        <v>0</v>
      </c>
      <c r="K515" s="85" t="b">
        <v>0</v>
      </c>
      <c r="L515" s="85" t="b">
        <v>0</v>
      </c>
    </row>
    <row r="516" spans="1:12" ht="15">
      <c r="A516" s="85" t="s">
        <v>2212</v>
      </c>
      <c r="B516" s="85" t="s">
        <v>884</v>
      </c>
      <c r="C516" s="85">
        <v>18</v>
      </c>
      <c r="D516" s="113">
        <v>0.004223708987232184</v>
      </c>
      <c r="E516" s="113">
        <v>1.423245873936808</v>
      </c>
      <c r="F516" s="85" t="s">
        <v>2639</v>
      </c>
      <c r="G516" s="85" t="b">
        <v>0</v>
      </c>
      <c r="H516" s="85" t="b">
        <v>0</v>
      </c>
      <c r="I516" s="85" t="b">
        <v>0</v>
      </c>
      <c r="J516" s="85" t="b">
        <v>0</v>
      </c>
      <c r="K516" s="85" t="b">
        <v>0</v>
      </c>
      <c r="L516" s="85" t="b">
        <v>0</v>
      </c>
    </row>
    <row r="517" spans="1:12" ht="15">
      <c r="A517" s="85" t="s">
        <v>2727</v>
      </c>
      <c r="B517" s="85" t="s">
        <v>2728</v>
      </c>
      <c r="C517" s="85">
        <v>18</v>
      </c>
      <c r="D517" s="113">
        <v>0.004223708987232184</v>
      </c>
      <c r="E517" s="113">
        <v>1.510396049655708</v>
      </c>
      <c r="F517" s="85" t="s">
        <v>2639</v>
      </c>
      <c r="G517" s="85" t="b">
        <v>0</v>
      </c>
      <c r="H517" s="85" t="b">
        <v>0</v>
      </c>
      <c r="I517" s="85" t="b">
        <v>0</v>
      </c>
      <c r="J517" s="85" t="b">
        <v>0</v>
      </c>
      <c r="K517" s="85" t="b">
        <v>0</v>
      </c>
      <c r="L517" s="85" t="b">
        <v>0</v>
      </c>
    </row>
    <row r="518" spans="1:12" ht="15">
      <c r="A518" s="85" t="s">
        <v>2728</v>
      </c>
      <c r="B518" s="85" t="s">
        <v>2721</v>
      </c>
      <c r="C518" s="85">
        <v>18</v>
      </c>
      <c r="D518" s="113">
        <v>0.004223708987232184</v>
      </c>
      <c r="E518" s="113">
        <v>1.260518576439108</v>
      </c>
      <c r="F518" s="85" t="s">
        <v>2639</v>
      </c>
      <c r="G518" s="85" t="b">
        <v>0</v>
      </c>
      <c r="H518" s="85" t="b">
        <v>0</v>
      </c>
      <c r="I518" s="85" t="b">
        <v>0</v>
      </c>
      <c r="J518" s="85" t="b">
        <v>0</v>
      </c>
      <c r="K518" s="85" t="b">
        <v>0</v>
      </c>
      <c r="L518" s="85" t="b">
        <v>0</v>
      </c>
    </row>
    <row r="519" spans="1:12" ht="15">
      <c r="A519" s="85" t="s">
        <v>902</v>
      </c>
      <c r="B519" s="85" t="s">
        <v>869</v>
      </c>
      <c r="C519" s="85">
        <v>16</v>
      </c>
      <c r="D519" s="113">
        <v>0.005100527000424022</v>
      </c>
      <c r="E519" s="113">
        <v>1.0912667419137323</v>
      </c>
      <c r="F519" s="85" t="s">
        <v>2639</v>
      </c>
      <c r="G519" s="85" t="b">
        <v>0</v>
      </c>
      <c r="H519" s="85" t="b">
        <v>0</v>
      </c>
      <c r="I519" s="85" t="b">
        <v>0</v>
      </c>
      <c r="J519" s="85" t="b">
        <v>0</v>
      </c>
      <c r="K519" s="85" t="b">
        <v>0</v>
      </c>
      <c r="L519" s="85" t="b">
        <v>0</v>
      </c>
    </row>
    <row r="520" spans="1:12" ht="15">
      <c r="A520" s="85" t="s">
        <v>418</v>
      </c>
      <c r="B520" s="85" t="s">
        <v>876</v>
      </c>
      <c r="C520" s="85">
        <v>12</v>
      </c>
      <c r="D520" s="113">
        <v>0.0062912913675870945</v>
      </c>
      <c r="E520" s="113">
        <v>1.4869149538061852</v>
      </c>
      <c r="F520" s="85" t="s">
        <v>2639</v>
      </c>
      <c r="G520" s="85" t="b">
        <v>0</v>
      </c>
      <c r="H520" s="85" t="b">
        <v>0</v>
      </c>
      <c r="I520" s="85" t="b">
        <v>0</v>
      </c>
      <c r="J520" s="85" t="b">
        <v>0</v>
      </c>
      <c r="K520" s="85" t="b">
        <v>0</v>
      </c>
      <c r="L520" s="85" t="b">
        <v>0</v>
      </c>
    </row>
    <row r="521" spans="1:12" ht="15">
      <c r="A521" s="85" t="s">
        <v>876</v>
      </c>
      <c r="B521" s="85" t="s">
        <v>2722</v>
      </c>
      <c r="C521" s="85">
        <v>12</v>
      </c>
      <c r="D521" s="113">
        <v>0.0062912913675870945</v>
      </c>
      <c r="E521" s="113">
        <v>1.423245873936808</v>
      </c>
      <c r="F521" s="85" t="s">
        <v>2639</v>
      </c>
      <c r="G521" s="85" t="b">
        <v>0</v>
      </c>
      <c r="H521" s="85" t="b">
        <v>0</v>
      </c>
      <c r="I521" s="85" t="b">
        <v>0</v>
      </c>
      <c r="J521" s="85" t="b">
        <v>0</v>
      </c>
      <c r="K521" s="85" t="b">
        <v>0</v>
      </c>
      <c r="L521" s="85" t="b">
        <v>0</v>
      </c>
    </row>
    <row r="522" spans="1:12" ht="15">
      <c r="A522" s="85" t="s">
        <v>334</v>
      </c>
      <c r="B522" s="85" t="s">
        <v>2724</v>
      </c>
      <c r="C522" s="85">
        <v>12</v>
      </c>
      <c r="D522" s="113">
        <v>0.0062912913675870945</v>
      </c>
      <c r="E522" s="113">
        <v>1.1916372870312952</v>
      </c>
      <c r="F522" s="85" t="s">
        <v>2639</v>
      </c>
      <c r="G522" s="85" t="b">
        <v>0</v>
      </c>
      <c r="H522" s="85" t="b">
        <v>0</v>
      </c>
      <c r="I522" s="85" t="b">
        <v>0</v>
      </c>
      <c r="J522" s="85" t="b">
        <v>0</v>
      </c>
      <c r="K522" s="85" t="b">
        <v>0</v>
      </c>
      <c r="L522" s="85" t="b">
        <v>0</v>
      </c>
    </row>
    <row r="523" spans="1:12" ht="15">
      <c r="A523" s="85" t="s">
        <v>2723</v>
      </c>
      <c r="B523" s="85" t="s">
        <v>2212</v>
      </c>
      <c r="C523" s="85">
        <v>12</v>
      </c>
      <c r="D523" s="113">
        <v>0.0062912913675870945</v>
      </c>
      <c r="E523" s="113">
        <v>1.2471546148811266</v>
      </c>
      <c r="F523" s="85" t="s">
        <v>2639</v>
      </c>
      <c r="G523" s="85" t="b">
        <v>0</v>
      </c>
      <c r="H523" s="85" t="b">
        <v>0</v>
      </c>
      <c r="I523" s="85" t="b">
        <v>0</v>
      </c>
      <c r="J523" s="85" t="b">
        <v>0</v>
      </c>
      <c r="K523" s="85" t="b">
        <v>0</v>
      </c>
      <c r="L523" s="85" t="b">
        <v>0</v>
      </c>
    </row>
    <row r="524" spans="1:12" ht="15">
      <c r="A524" s="85" t="s">
        <v>884</v>
      </c>
      <c r="B524" s="85" t="s">
        <v>2730</v>
      </c>
      <c r="C524" s="85">
        <v>12</v>
      </c>
      <c r="D524" s="113">
        <v>0.0062912913675870945</v>
      </c>
      <c r="E524" s="113">
        <v>1.423245873936808</v>
      </c>
      <c r="F524" s="85" t="s">
        <v>2639</v>
      </c>
      <c r="G524" s="85" t="b">
        <v>0</v>
      </c>
      <c r="H524" s="85" t="b">
        <v>0</v>
      </c>
      <c r="I524" s="85" t="b">
        <v>0</v>
      </c>
      <c r="J524" s="85" t="b">
        <v>0</v>
      </c>
      <c r="K524" s="85" t="b">
        <v>0</v>
      </c>
      <c r="L524" s="85" t="b">
        <v>0</v>
      </c>
    </row>
    <row r="525" spans="1:12" ht="15">
      <c r="A525" s="85" t="s">
        <v>2730</v>
      </c>
      <c r="B525" s="85" t="s">
        <v>2732</v>
      </c>
      <c r="C525" s="85">
        <v>12</v>
      </c>
      <c r="D525" s="113">
        <v>0.0062912913675870945</v>
      </c>
      <c r="E525" s="113">
        <v>1.6864873087113892</v>
      </c>
      <c r="F525" s="85" t="s">
        <v>2639</v>
      </c>
      <c r="G525" s="85" t="b">
        <v>0</v>
      </c>
      <c r="H525" s="85" t="b">
        <v>0</v>
      </c>
      <c r="I525" s="85" t="b">
        <v>0</v>
      </c>
      <c r="J525" s="85" t="b">
        <v>0</v>
      </c>
      <c r="K525" s="85" t="b">
        <v>0</v>
      </c>
      <c r="L525" s="85" t="b">
        <v>0</v>
      </c>
    </row>
    <row r="526" spans="1:12" ht="15">
      <c r="A526" s="85" t="s">
        <v>2732</v>
      </c>
      <c r="B526" s="85" t="s">
        <v>2727</v>
      </c>
      <c r="C526" s="85">
        <v>12</v>
      </c>
      <c r="D526" s="113">
        <v>0.0062912913675870945</v>
      </c>
      <c r="E526" s="113">
        <v>1.510396049655708</v>
      </c>
      <c r="F526" s="85" t="s">
        <v>2639</v>
      </c>
      <c r="G526" s="85" t="b">
        <v>0</v>
      </c>
      <c r="H526" s="85" t="b">
        <v>0</v>
      </c>
      <c r="I526" s="85" t="b">
        <v>0</v>
      </c>
      <c r="J526" s="85" t="b">
        <v>0</v>
      </c>
      <c r="K526" s="85" t="b">
        <v>0</v>
      </c>
      <c r="L526" s="85" t="b">
        <v>0</v>
      </c>
    </row>
    <row r="527" spans="1:12" ht="15">
      <c r="A527" s="85" t="s">
        <v>273</v>
      </c>
      <c r="B527" s="85" t="s">
        <v>375</v>
      </c>
      <c r="C527" s="85">
        <v>12</v>
      </c>
      <c r="D527" s="113">
        <v>0.0062912913675870945</v>
      </c>
      <c r="E527" s="113">
        <v>1.303270556860058</v>
      </c>
      <c r="F527" s="85" t="s">
        <v>2639</v>
      </c>
      <c r="G527" s="85" t="b">
        <v>0</v>
      </c>
      <c r="H527" s="85" t="b">
        <v>0</v>
      </c>
      <c r="I527" s="85" t="b">
        <v>0</v>
      </c>
      <c r="J527" s="85" t="b">
        <v>0</v>
      </c>
      <c r="K527" s="85" t="b">
        <v>0</v>
      </c>
      <c r="L527" s="85" t="b">
        <v>0</v>
      </c>
    </row>
    <row r="528" spans="1:12" ht="15">
      <c r="A528" s="85" t="s">
        <v>375</v>
      </c>
      <c r="B528" s="85" t="s">
        <v>304</v>
      </c>
      <c r="C528" s="85">
        <v>12</v>
      </c>
      <c r="D528" s="113">
        <v>0.0062912913675870945</v>
      </c>
      <c r="E528" s="113">
        <v>1.6864873087113892</v>
      </c>
      <c r="F528" s="85" t="s">
        <v>2639</v>
      </c>
      <c r="G528" s="85" t="b">
        <v>0</v>
      </c>
      <c r="H528" s="85" t="b">
        <v>0</v>
      </c>
      <c r="I528" s="85" t="b">
        <v>0</v>
      </c>
      <c r="J528" s="85" t="b">
        <v>0</v>
      </c>
      <c r="K528" s="85" t="b">
        <v>0</v>
      </c>
      <c r="L528" s="85" t="b">
        <v>0</v>
      </c>
    </row>
    <row r="529" spans="1:12" ht="15">
      <c r="A529" s="85" t="s">
        <v>304</v>
      </c>
      <c r="B529" s="85" t="s">
        <v>2731</v>
      </c>
      <c r="C529" s="85">
        <v>12</v>
      </c>
      <c r="D529" s="113">
        <v>0.0062912913675870945</v>
      </c>
      <c r="E529" s="113">
        <v>1.6864873087113892</v>
      </c>
      <c r="F529" s="85" t="s">
        <v>2639</v>
      </c>
      <c r="G529" s="85" t="b">
        <v>0</v>
      </c>
      <c r="H529" s="85" t="b">
        <v>0</v>
      </c>
      <c r="I529" s="85" t="b">
        <v>0</v>
      </c>
      <c r="J529" s="85" t="b">
        <v>0</v>
      </c>
      <c r="K529" s="85" t="b">
        <v>0</v>
      </c>
      <c r="L529" s="85" t="b">
        <v>0</v>
      </c>
    </row>
    <row r="530" spans="1:12" ht="15">
      <c r="A530" s="85" t="s">
        <v>2731</v>
      </c>
      <c r="B530" s="85" t="s">
        <v>902</v>
      </c>
      <c r="C530" s="85">
        <v>12</v>
      </c>
      <c r="D530" s="113">
        <v>0.0062912913675870945</v>
      </c>
      <c r="E530" s="113">
        <v>1.3343047906000267</v>
      </c>
      <c r="F530" s="85" t="s">
        <v>2639</v>
      </c>
      <c r="G530" s="85" t="b">
        <v>0</v>
      </c>
      <c r="H530" s="85" t="b">
        <v>0</v>
      </c>
      <c r="I530" s="85" t="b">
        <v>0</v>
      </c>
      <c r="J530" s="85" t="b">
        <v>0</v>
      </c>
      <c r="K530" s="85" t="b">
        <v>0</v>
      </c>
      <c r="L530" s="85" t="b">
        <v>0</v>
      </c>
    </row>
    <row r="531" spans="1:12" ht="15">
      <c r="A531" s="85" t="s">
        <v>869</v>
      </c>
      <c r="B531" s="85" t="s">
        <v>2726</v>
      </c>
      <c r="C531" s="85">
        <v>12</v>
      </c>
      <c r="D531" s="113">
        <v>0.0062912913675870945</v>
      </c>
      <c r="E531" s="113">
        <v>1.0754724747305004</v>
      </c>
      <c r="F531" s="85" t="s">
        <v>2639</v>
      </c>
      <c r="G531" s="85" t="b">
        <v>0</v>
      </c>
      <c r="H531" s="85" t="b">
        <v>0</v>
      </c>
      <c r="I531" s="85" t="b">
        <v>0</v>
      </c>
      <c r="J531" s="85" t="b">
        <v>0</v>
      </c>
      <c r="K531" s="85" t="b">
        <v>0</v>
      </c>
      <c r="L531" s="85" t="b">
        <v>0</v>
      </c>
    </row>
    <row r="532" spans="1:12" ht="15">
      <c r="A532" s="85" t="s">
        <v>2726</v>
      </c>
      <c r="B532" s="85" t="s">
        <v>2733</v>
      </c>
      <c r="C532" s="85">
        <v>12</v>
      </c>
      <c r="D532" s="113">
        <v>0.0062912913675870945</v>
      </c>
      <c r="E532" s="113">
        <v>1.3465392470170383</v>
      </c>
      <c r="F532" s="85" t="s">
        <v>2639</v>
      </c>
      <c r="G532" s="85" t="b">
        <v>0</v>
      </c>
      <c r="H532" s="85" t="b">
        <v>0</v>
      </c>
      <c r="I532" s="85" t="b">
        <v>0</v>
      </c>
      <c r="J532" s="85" t="b">
        <v>0</v>
      </c>
      <c r="K532" s="85" t="b">
        <v>0</v>
      </c>
      <c r="L532" s="85" t="b">
        <v>0</v>
      </c>
    </row>
    <row r="533" spans="1:12" ht="15">
      <c r="A533" s="85" t="s">
        <v>2733</v>
      </c>
      <c r="B533" s="85" t="s">
        <v>374</v>
      </c>
      <c r="C533" s="85">
        <v>12</v>
      </c>
      <c r="D533" s="113">
        <v>0.0062912913675870945</v>
      </c>
      <c r="E533" s="113">
        <v>1.4926672826952765</v>
      </c>
      <c r="F533" s="85" t="s">
        <v>2639</v>
      </c>
      <c r="G533" s="85" t="b">
        <v>0</v>
      </c>
      <c r="H533" s="85" t="b">
        <v>0</v>
      </c>
      <c r="I533" s="85" t="b">
        <v>0</v>
      </c>
      <c r="J533" s="85" t="b">
        <v>0</v>
      </c>
      <c r="K533" s="85" t="b">
        <v>0</v>
      </c>
      <c r="L533" s="85" t="b">
        <v>0</v>
      </c>
    </row>
    <row r="534" spans="1:12" ht="15">
      <c r="A534" s="85" t="s">
        <v>2729</v>
      </c>
      <c r="B534" s="85" t="s">
        <v>2729</v>
      </c>
      <c r="C534" s="85">
        <v>11</v>
      </c>
      <c r="D534" s="113">
        <v>0.014399145050632941</v>
      </c>
      <c r="E534" s="113">
        <v>1.1222158782728267</v>
      </c>
      <c r="F534" s="85" t="s">
        <v>2639</v>
      </c>
      <c r="G534" s="85" t="b">
        <v>0</v>
      </c>
      <c r="H534" s="85" t="b">
        <v>0</v>
      </c>
      <c r="I534" s="85" t="b">
        <v>0</v>
      </c>
      <c r="J534" s="85" t="b">
        <v>0</v>
      </c>
      <c r="K534" s="85" t="b">
        <v>0</v>
      </c>
      <c r="L534" s="85" t="b">
        <v>0</v>
      </c>
    </row>
    <row r="535" spans="1:12" ht="15">
      <c r="A535" s="85" t="s">
        <v>273</v>
      </c>
      <c r="B535" s="85" t="s">
        <v>2721</v>
      </c>
      <c r="C535" s="85">
        <v>6</v>
      </c>
      <c r="D535" s="113">
        <v>0.006116336430477572</v>
      </c>
      <c r="E535" s="113">
        <v>0.5762718289237957</v>
      </c>
      <c r="F535" s="85" t="s">
        <v>2639</v>
      </c>
      <c r="G535" s="85" t="b">
        <v>0</v>
      </c>
      <c r="H535" s="85" t="b">
        <v>0</v>
      </c>
      <c r="I535" s="85" t="b">
        <v>0</v>
      </c>
      <c r="J535" s="85" t="b">
        <v>0</v>
      </c>
      <c r="K535" s="85" t="b">
        <v>0</v>
      </c>
      <c r="L535" s="85" t="b">
        <v>0</v>
      </c>
    </row>
    <row r="536" spans="1:12" ht="15">
      <c r="A536" s="85" t="s">
        <v>418</v>
      </c>
      <c r="B536" s="85" t="s">
        <v>2734</v>
      </c>
      <c r="C536" s="85">
        <v>6</v>
      </c>
      <c r="D536" s="113">
        <v>0.006116336430477572</v>
      </c>
      <c r="E536" s="113">
        <v>1.2650662041898288</v>
      </c>
      <c r="F536" s="85" t="s">
        <v>2639</v>
      </c>
      <c r="G536" s="85" t="b">
        <v>0</v>
      </c>
      <c r="H536" s="85" t="b">
        <v>0</v>
      </c>
      <c r="I536" s="85" t="b">
        <v>0</v>
      </c>
      <c r="J536" s="85" t="b">
        <v>0</v>
      </c>
      <c r="K536" s="85" t="b">
        <v>0</v>
      </c>
      <c r="L536" s="85" t="b">
        <v>0</v>
      </c>
    </row>
    <row r="537" spans="1:12" ht="15">
      <c r="A537" s="85" t="s">
        <v>2734</v>
      </c>
      <c r="B537" s="85" t="s">
        <v>2736</v>
      </c>
      <c r="C537" s="85">
        <v>6</v>
      </c>
      <c r="D537" s="113">
        <v>0.006116336430477572</v>
      </c>
      <c r="E537" s="113">
        <v>1.6195405190807761</v>
      </c>
      <c r="F537" s="85" t="s">
        <v>2639</v>
      </c>
      <c r="G537" s="85" t="b">
        <v>0</v>
      </c>
      <c r="H537" s="85" t="b">
        <v>0</v>
      </c>
      <c r="I537" s="85" t="b">
        <v>0</v>
      </c>
      <c r="J537" s="85" t="b">
        <v>0</v>
      </c>
      <c r="K537" s="85" t="b">
        <v>0</v>
      </c>
      <c r="L537" s="85" t="b">
        <v>0</v>
      </c>
    </row>
    <row r="538" spans="1:12" ht="15">
      <c r="A538" s="85" t="s">
        <v>2736</v>
      </c>
      <c r="B538" s="85" t="s">
        <v>2722</v>
      </c>
      <c r="C538" s="85">
        <v>6</v>
      </c>
      <c r="D538" s="113">
        <v>0.006116336430477572</v>
      </c>
      <c r="E538" s="113">
        <v>1.423245873936808</v>
      </c>
      <c r="F538" s="85" t="s">
        <v>2639</v>
      </c>
      <c r="G538" s="85" t="b">
        <v>0</v>
      </c>
      <c r="H538" s="85" t="b">
        <v>0</v>
      </c>
      <c r="I538" s="85" t="b">
        <v>0</v>
      </c>
      <c r="J538" s="85" t="b">
        <v>0</v>
      </c>
      <c r="K538" s="85" t="b">
        <v>0</v>
      </c>
      <c r="L538" s="85" t="b">
        <v>0</v>
      </c>
    </row>
    <row r="539" spans="1:12" ht="15">
      <c r="A539" s="85" t="s">
        <v>334</v>
      </c>
      <c r="B539" s="85" t="s">
        <v>902</v>
      </c>
      <c r="C539" s="85">
        <v>6</v>
      </c>
      <c r="D539" s="113">
        <v>0.006116336430477572</v>
      </c>
      <c r="E539" s="113">
        <v>0.7145160323116329</v>
      </c>
      <c r="F539" s="85" t="s">
        <v>2639</v>
      </c>
      <c r="G539" s="85" t="b">
        <v>0</v>
      </c>
      <c r="H539" s="85" t="b">
        <v>0</v>
      </c>
      <c r="I539" s="85" t="b">
        <v>0</v>
      </c>
      <c r="J539" s="85" t="b">
        <v>0</v>
      </c>
      <c r="K539" s="85" t="b">
        <v>0</v>
      </c>
      <c r="L539" s="85" t="b">
        <v>0</v>
      </c>
    </row>
    <row r="540" spans="1:12" ht="15">
      <c r="A540" s="85" t="s">
        <v>902</v>
      </c>
      <c r="B540" s="85" t="s">
        <v>2724</v>
      </c>
      <c r="C540" s="85">
        <v>6</v>
      </c>
      <c r="D540" s="113">
        <v>0.006116336430477572</v>
      </c>
      <c r="E540" s="113">
        <v>0.8571835358803643</v>
      </c>
      <c r="F540" s="85" t="s">
        <v>2639</v>
      </c>
      <c r="G540" s="85" t="b">
        <v>0</v>
      </c>
      <c r="H540" s="85" t="b">
        <v>0</v>
      </c>
      <c r="I540" s="85" t="b">
        <v>0</v>
      </c>
      <c r="J540" s="85" t="b">
        <v>0</v>
      </c>
      <c r="K540" s="85" t="b">
        <v>0</v>
      </c>
      <c r="L540" s="85" t="b">
        <v>0</v>
      </c>
    </row>
    <row r="541" spans="1:12" ht="15">
      <c r="A541" s="85" t="s">
        <v>2723</v>
      </c>
      <c r="B541" s="85" t="s">
        <v>869</v>
      </c>
      <c r="C541" s="85">
        <v>6</v>
      </c>
      <c r="D541" s="113">
        <v>0.006116336430477572</v>
      </c>
      <c r="E541" s="113">
        <v>0.7542390929782323</v>
      </c>
      <c r="F541" s="85" t="s">
        <v>2639</v>
      </c>
      <c r="G541" s="85" t="b">
        <v>0</v>
      </c>
      <c r="H541" s="85" t="b">
        <v>0</v>
      </c>
      <c r="I541" s="85" t="b">
        <v>0</v>
      </c>
      <c r="J541" s="85" t="b">
        <v>0</v>
      </c>
      <c r="K541" s="85" t="b">
        <v>0</v>
      </c>
      <c r="L541" s="85" t="b">
        <v>0</v>
      </c>
    </row>
    <row r="542" spans="1:12" ht="15">
      <c r="A542" s="85" t="s">
        <v>869</v>
      </c>
      <c r="B542" s="85" t="s">
        <v>2212</v>
      </c>
      <c r="C542" s="85">
        <v>6</v>
      </c>
      <c r="D542" s="113">
        <v>0.006116336430477572</v>
      </c>
      <c r="E542" s="113">
        <v>0.8413892686971325</v>
      </c>
      <c r="F542" s="85" t="s">
        <v>2639</v>
      </c>
      <c r="G542" s="85" t="b">
        <v>0</v>
      </c>
      <c r="H542" s="85" t="b">
        <v>0</v>
      </c>
      <c r="I542" s="85" t="b">
        <v>0</v>
      </c>
      <c r="J542" s="85" t="b">
        <v>0</v>
      </c>
      <c r="K542" s="85" t="b">
        <v>0</v>
      </c>
      <c r="L542" s="85" t="b">
        <v>0</v>
      </c>
    </row>
    <row r="543" spans="1:12" ht="15">
      <c r="A543" s="85" t="s">
        <v>884</v>
      </c>
      <c r="B543" s="85" t="s">
        <v>2727</v>
      </c>
      <c r="C543" s="85">
        <v>6</v>
      </c>
      <c r="D543" s="113">
        <v>0.006116336430477572</v>
      </c>
      <c r="E543" s="113">
        <v>0.9461246192171454</v>
      </c>
      <c r="F543" s="85" t="s">
        <v>2639</v>
      </c>
      <c r="G543" s="85" t="b">
        <v>0</v>
      </c>
      <c r="H543" s="85" t="b">
        <v>0</v>
      </c>
      <c r="I543" s="85" t="b">
        <v>0</v>
      </c>
      <c r="J543" s="85" t="b">
        <v>0</v>
      </c>
      <c r="K543" s="85" t="b">
        <v>0</v>
      </c>
      <c r="L543" s="85" t="b">
        <v>0</v>
      </c>
    </row>
    <row r="544" spans="1:12" ht="15">
      <c r="A544" s="85" t="s">
        <v>334</v>
      </c>
      <c r="B544" s="85" t="s">
        <v>273</v>
      </c>
      <c r="C544" s="85">
        <v>5</v>
      </c>
      <c r="D544" s="113">
        <v>0.005748108588289629</v>
      </c>
      <c r="E544" s="113">
        <v>0.589577295703333</v>
      </c>
      <c r="F544" s="85" t="s">
        <v>2639</v>
      </c>
      <c r="G544" s="85" t="b">
        <v>0</v>
      </c>
      <c r="H544" s="85" t="b">
        <v>0</v>
      </c>
      <c r="I544" s="85" t="b">
        <v>0</v>
      </c>
      <c r="J544" s="85" t="b">
        <v>0</v>
      </c>
      <c r="K544" s="85" t="b">
        <v>0</v>
      </c>
      <c r="L544" s="85" t="b">
        <v>0</v>
      </c>
    </row>
    <row r="545" spans="1:12" ht="15">
      <c r="A545" s="85" t="s">
        <v>273</v>
      </c>
      <c r="B545" s="85" t="s">
        <v>869</v>
      </c>
      <c r="C545" s="85">
        <v>5</v>
      </c>
      <c r="D545" s="113">
        <v>0.005748108588289629</v>
      </c>
      <c r="E545" s="113">
        <v>0.5550825298538576</v>
      </c>
      <c r="F545" s="85" t="s">
        <v>2639</v>
      </c>
      <c r="G545" s="85" t="b">
        <v>0</v>
      </c>
      <c r="H545" s="85" t="b">
        <v>0</v>
      </c>
      <c r="I545" s="85" t="b">
        <v>0</v>
      </c>
      <c r="J545" s="85" t="b">
        <v>0</v>
      </c>
      <c r="K545" s="85" t="b">
        <v>0</v>
      </c>
      <c r="L545" s="85" t="b">
        <v>0</v>
      </c>
    </row>
    <row r="546" spans="1:12" ht="15">
      <c r="A546" s="85" t="s">
        <v>869</v>
      </c>
      <c r="B546" s="85" t="s">
        <v>2735</v>
      </c>
      <c r="C546" s="85">
        <v>5</v>
      </c>
      <c r="D546" s="113">
        <v>0.005748108588289629</v>
      </c>
      <c r="E546" s="113">
        <v>1.3185105234167949</v>
      </c>
      <c r="F546" s="85" t="s">
        <v>2639</v>
      </c>
      <c r="G546" s="85" t="b">
        <v>0</v>
      </c>
      <c r="H546" s="85" t="b">
        <v>0</v>
      </c>
      <c r="I546" s="85" t="b">
        <v>0</v>
      </c>
      <c r="J546" s="85" t="b">
        <v>0</v>
      </c>
      <c r="K546" s="85" t="b">
        <v>0</v>
      </c>
      <c r="L546" s="85" t="b">
        <v>0</v>
      </c>
    </row>
    <row r="547" spans="1:12" ht="15">
      <c r="A547" s="85" t="s">
        <v>2735</v>
      </c>
      <c r="B547" s="85" t="s">
        <v>888</v>
      </c>
      <c r="C547" s="85">
        <v>5</v>
      </c>
      <c r="D547" s="113">
        <v>0.005748108588289629</v>
      </c>
      <c r="E547" s="113">
        <v>1.9205705147447574</v>
      </c>
      <c r="F547" s="85" t="s">
        <v>2639</v>
      </c>
      <c r="G547" s="85" t="b">
        <v>0</v>
      </c>
      <c r="H547" s="85" t="b">
        <v>0</v>
      </c>
      <c r="I547" s="85" t="b">
        <v>0</v>
      </c>
      <c r="J547" s="85" t="b">
        <v>0</v>
      </c>
      <c r="K547" s="85" t="b">
        <v>0</v>
      </c>
      <c r="L547" s="85" t="b">
        <v>0</v>
      </c>
    </row>
    <row r="548" spans="1:12" ht="15">
      <c r="A548" s="85" t="s">
        <v>888</v>
      </c>
      <c r="B548" s="85" t="s">
        <v>902</v>
      </c>
      <c r="C548" s="85">
        <v>5</v>
      </c>
      <c r="D548" s="113">
        <v>0.005748108588289629</v>
      </c>
      <c r="E548" s="113">
        <v>1.1881767549217888</v>
      </c>
      <c r="F548" s="85" t="s">
        <v>2639</v>
      </c>
      <c r="G548" s="85" t="b">
        <v>0</v>
      </c>
      <c r="H548" s="85" t="b">
        <v>0</v>
      </c>
      <c r="I548" s="85" t="b">
        <v>0</v>
      </c>
      <c r="J548" s="85" t="b">
        <v>0</v>
      </c>
      <c r="K548" s="85" t="b">
        <v>0</v>
      </c>
      <c r="L548" s="85" t="b">
        <v>0</v>
      </c>
    </row>
    <row r="549" spans="1:12" ht="15">
      <c r="A549" s="85" t="s">
        <v>902</v>
      </c>
      <c r="B549" s="85" t="s">
        <v>2726</v>
      </c>
      <c r="C549" s="85">
        <v>5</v>
      </c>
      <c r="D549" s="113">
        <v>0.005748108588289629</v>
      </c>
      <c r="E549" s="113">
        <v>0.7110555002021263</v>
      </c>
      <c r="F549" s="85" t="s">
        <v>2639</v>
      </c>
      <c r="G549" s="85" t="b">
        <v>0</v>
      </c>
      <c r="H549" s="85" t="b">
        <v>0</v>
      </c>
      <c r="I549" s="85" t="b">
        <v>0</v>
      </c>
      <c r="J549" s="85" t="b">
        <v>0</v>
      </c>
      <c r="K549" s="85" t="b">
        <v>0</v>
      </c>
      <c r="L549" s="85" t="b">
        <v>0</v>
      </c>
    </row>
    <row r="550" spans="1:12" ht="15">
      <c r="A550" s="85" t="s">
        <v>2734</v>
      </c>
      <c r="B550" s="85" t="s">
        <v>2744</v>
      </c>
      <c r="C550" s="85">
        <v>4</v>
      </c>
      <c r="D550" s="113">
        <v>0.005236052745684705</v>
      </c>
      <c r="E550" s="113">
        <v>1.6195405190807761</v>
      </c>
      <c r="F550" s="85" t="s">
        <v>2639</v>
      </c>
      <c r="G550" s="85" t="b">
        <v>0</v>
      </c>
      <c r="H550" s="85" t="b">
        <v>0</v>
      </c>
      <c r="I550" s="85" t="b">
        <v>0</v>
      </c>
      <c r="J550" s="85" t="b">
        <v>0</v>
      </c>
      <c r="K550" s="85" t="b">
        <v>0</v>
      </c>
      <c r="L550" s="85" t="b">
        <v>0</v>
      </c>
    </row>
    <row r="551" spans="1:12" ht="15">
      <c r="A551" s="85" t="s">
        <v>2744</v>
      </c>
      <c r="B551" s="85" t="s">
        <v>2739</v>
      </c>
      <c r="C551" s="85">
        <v>4</v>
      </c>
      <c r="D551" s="113">
        <v>0.005236052745684705</v>
      </c>
      <c r="E551" s="113">
        <v>2.1636085634310516</v>
      </c>
      <c r="F551" s="85" t="s">
        <v>2639</v>
      </c>
      <c r="G551" s="85" t="b">
        <v>0</v>
      </c>
      <c r="H551" s="85" t="b">
        <v>0</v>
      </c>
      <c r="I551" s="85" t="b">
        <v>0</v>
      </c>
      <c r="J551" s="85" t="b">
        <v>0</v>
      </c>
      <c r="K551" s="85" t="b">
        <v>0</v>
      </c>
      <c r="L551" s="85" t="b">
        <v>0</v>
      </c>
    </row>
    <row r="552" spans="1:12" ht="15">
      <c r="A552" s="85" t="s">
        <v>2739</v>
      </c>
      <c r="B552" s="85" t="s">
        <v>2747</v>
      </c>
      <c r="C552" s="85">
        <v>4</v>
      </c>
      <c r="D552" s="113">
        <v>0.005236052745684705</v>
      </c>
      <c r="E552" s="113">
        <v>2.1636085634310516</v>
      </c>
      <c r="F552" s="85" t="s">
        <v>2639</v>
      </c>
      <c r="G552" s="85" t="b">
        <v>0</v>
      </c>
      <c r="H552" s="85" t="b">
        <v>0</v>
      </c>
      <c r="I552" s="85" t="b">
        <v>0</v>
      </c>
      <c r="J552" s="85" t="b">
        <v>0</v>
      </c>
      <c r="K552" s="85" t="b">
        <v>0</v>
      </c>
      <c r="L552" s="85" t="b">
        <v>0</v>
      </c>
    </row>
    <row r="553" spans="1:12" ht="15">
      <c r="A553" s="85" t="s">
        <v>2747</v>
      </c>
      <c r="B553" s="85" t="s">
        <v>2748</v>
      </c>
      <c r="C553" s="85">
        <v>4</v>
      </c>
      <c r="D553" s="113">
        <v>0.005236052745684705</v>
      </c>
      <c r="E553" s="113">
        <v>2.1636085634310516</v>
      </c>
      <c r="F553" s="85" t="s">
        <v>2639</v>
      </c>
      <c r="G553" s="85" t="b">
        <v>0</v>
      </c>
      <c r="H553" s="85" t="b">
        <v>0</v>
      </c>
      <c r="I553" s="85" t="b">
        <v>0</v>
      </c>
      <c r="J553" s="85" t="b">
        <v>0</v>
      </c>
      <c r="K553" s="85" t="b">
        <v>0</v>
      </c>
      <c r="L553" s="85" t="b">
        <v>0</v>
      </c>
    </row>
    <row r="554" spans="1:12" ht="15">
      <c r="A554" s="85" t="s">
        <v>2748</v>
      </c>
      <c r="B554" s="85" t="s">
        <v>2734</v>
      </c>
      <c r="C554" s="85">
        <v>4</v>
      </c>
      <c r="D554" s="113">
        <v>0.005236052745684705</v>
      </c>
      <c r="E554" s="113">
        <v>1.765668554759014</v>
      </c>
      <c r="F554" s="85" t="s">
        <v>2639</v>
      </c>
      <c r="G554" s="85" t="b">
        <v>0</v>
      </c>
      <c r="H554" s="85" t="b">
        <v>0</v>
      </c>
      <c r="I554" s="85" t="b">
        <v>0</v>
      </c>
      <c r="J554" s="85" t="b">
        <v>0</v>
      </c>
      <c r="K554" s="85" t="b">
        <v>0</v>
      </c>
      <c r="L554" s="85" t="b">
        <v>0</v>
      </c>
    </row>
    <row r="555" spans="1:12" ht="15">
      <c r="A555" s="85" t="s">
        <v>2734</v>
      </c>
      <c r="B555" s="85" t="s">
        <v>2749</v>
      </c>
      <c r="C555" s="85">
        <v>4</v>
      </c>
      <c r="D555" s="113">
        <v>0.005236052745684705</v>
      </c>
      <c r="E555" s="113">
        <v>1.6195405190807761</v>
      </c>
      <c r="F555" s="85" t="s">
        <v>2639</v>
      </c>
      <c r="G555" s="85" t="b">
        <v>0</v>
      </c>
      <c r="H555" s="85" t="b">
        <v>0</v>
      </c>
      <c r="I555" s="85" t="b">
        <v>0</v>
      </c>
      <c r="J555" s="85" t="b">
        <v>0</v>
      </c>
      <c r="K555" s="85" t="b">
        <v>0</v>
      </c>
      <c r="L555" s="85" t="b">
        <v>0</v>
      </c>
    </row>
    <row r="556" spans="1:12" ht="15">
      <c r="A556" s="85" t="s">
        <v>2749</v>
      </c>
      <c r="B556" s="85" t="s">
        <v>2750</v>
      </c>
      <c r="C556" s="85">
        <v>4</v>
      </c>
      <c r="D556" s="113">
        <v>0.005236052745684705</v>
      </c>
      <c r="E556" s="113">
        <v>2.1636085634310516</v>
      </c>
      <c r="F556" s="85" t="s">
        <v>2639</v>
      </c>
      <c r="G556" s="85" t="b">
        <v>0</v>
      </c>
      <c r="H556" s="85" t="b">
        <v>0</v>
      </c>
      <c r="I556" s="85" t="b">
        <v>0</v>
      </c>
      <c r="J556" s="85" t="b">
        <v>0</v>
      </c>
      <c r="K556" s="85" t="b">
        <v>0</v>
      </c>
      <c r="L556" s="85" t="b">
        <v>0</v>
      </c>
    </row>
    <row r="557" spans="1:12" ht="15">
      <c r="A557" s="85" t="s">
        <v>2750</v>
      </c>
      <c r="B557" s="85" t="s">
        <v>2745</v>
      </c>
      <c r="C557" s="85">
        <v>4</v>
      </c>
      <c r="D557" s="113">
        <v>0.005236052745684705</v>
      </c>
      <c r="E557" s="113">
        <v>2.1636085634310516</v>
      </c>
      <c r="F557" s="85" t="s">
        <v>2639</v>
      </c>
      <c r="G557" s="85" t="b">
        <v>0</v>
      </c>
      <c r="H557" s="85" t="b">
        <v>0</v>
      </c>
      <c r="I557" s="85" t="b">
        <v>0</v>
      </c>
      <c r="J557" s="85" t="b">
        <v>0</v>
      </c>
      <c r="K557" s="85" t="b">
        <v>0</v>
      </c>
      <c r="L557" s="85" t="b">
        <v>0</v>
      </c>
    </row>
    <row r="558" spans="1:12" ht="15">
      <c r="A558" s="85" t="s">
        <v>2745</v>
      </c>
      <c r="B558" s="85" t="s">
        <v>2722</v>
      </c>
      <c r="C558" s="85">
        <v>4</v>
      </c>
      <c r="D558" s="113">
        <v>0.005236052745684705</v>
      </c>
      <c r="E558" s="113">
        <v>1.423245873936808</v>
      </c>
      <c r="F558" s="85" t="s">
        <v>2639</v>
      </c>
      <c r="G558" s="85" t="b">
        <v>0</v>
      </c>
      <c r="H558" s="85" t="b">
        <v>0</v>
      </c>
      <c r="I558" s="85" t="b">
        <v>0</v>
      </c>
      <c r="J558" s="85" t="b">
        <v>0</v>
      </c>
      <c r="K558" s="85" t="b">
        <v>0</v>
      </c>
      <c r="L558" s="85" t="b">
        <v>0</v>
      </c>
    </row>
    <row r="559" spans="1:12" ht="15">
      <c r="A559" s="85" t="s">
        <v>2722</v>
      </c>
      <c r="B559" s="85" t="s">
        <v>2746</v>
      </c>
      <c r="C559" s="85">
        <v>4</v>
      </c>
      <c r="D559" s="113">
        <v>0.005236052745684705</v>
      </c>
      <c r="E559" s="113">
        <v>1.423245873936808</v>
      </c>
      <c r="F559" s="85" t="s">
        <v>2639</v>
      </c>
      <c r="G559" s="85" t="b">
        <v>0</v>
      </c>
      <c r="H559" s="85" t="b">
        <v>0</v>
      </c>
      <c r="I559" s="85" t="b">
        <v>0</v>
      </c>
      <c r="J559" s="85" t="b">
        <v>0</v>
      </c>
      <c r="K559" s="85" t="b">
        <v>0</v>
      </c>
      <c r="L559" s="85" t="b">
        <v>0</v>
      </c>
    </row>
    <row r="560" spans="1:12" ht="15">
      <c r="A560" s="85" t="s">
        <v>2746</v>
      </c>
      <c r="B560" s="85" t="s">
        <v>2751</v>
      </c>
      <c r="C560" s="85">
        <v>4</v>
      </c>
      <c r="D560" s="113">
        <v>0.005236052745684705</v>
      </c>
      <c r="E560" s="113">
        <v>2.1636085634310516</v>
      </c>
      <c r="F560" s="85" t="s">
        <v>2639</v>
      </c>
      <c r="G560" s="85" t="b">
        <v>0</v>
      </c>
      <c r="H560" s="85" t="b">
        <v>0</v>
      </c>
      <c r="I560" s="85" t="b">
        <v>0</v>
      </c>
      <c r="J560" s="85" t="b">
        <v>0</v>
      </c>
      <c r="K560" s="85" t="b">
        <v>0</v>
      </c>
      <c r="L560" s="85" t="b">
        <v>0</v>
      </c>
    </row>
    <row r="561" spans="1:12" ht="15">
      <c r="A561" s="85" t="s">
        <v>2751</v>
      </c>
      <c r="B561" s="85" t="s">
        <v>2729</v>
      </c>
      <c r="C561" s="85">
        <v>4</v>
      </c>
      <c r="D561" s="113">
        <v>0.005236052745684705</v>
      </c>
      <c r="E561" s="113">
        <v>1.423245873936808</v>
      </c>
      <c r="F561" s="85" t="s">
        <v>2639</v>
      </c>
      <c r="G561" s="85" t="b">
        <v>0</v>
      </c>
      <c r="H561" s="85" t="b">
        <v>0</v>
      </c>
      <c r="I561" s="85" t="b">
        <v>0</v>
      </c>
      <c r="J561" s="85" t="b">
        <v>0</v>
      </c>
      <c r="K561" s="85" t="b">
        <v>0</v>
      </c>
      <c r="L561" s="85" t="b">
        <v>0</v>
      </c>
    </row>
    <row r="562" spans="1:12" ht="15">
      <c r="A562" s="85" t="s">
        <v>2729</v>
      </c>
      <c r="B562" s="85" t="s">
        <v>334</v>
      </c>
      <c r="C562" s="85">
        <v>4</v>
      </c>
      <c r="D562" s="113">
        <v>0.005236052745684705</v>
      </c>
      <c r="E562" s="113">
        <v>0.6273658565927327</v>
      </c>
      <c r="F562" s="85" t="s">
        <v>2639</v>
      </c>
      <c r="G562" s="85" t="b">
        <v>0</v>
      </c>
      <c r="H562" s="85" t="b">
        <v>0</v>
      </c>
      <c r="I562" s="85" t="b">
        <v>0</v>
      </c>
      <c r="J562" s="85" t="b">
        <v>0</v>
      </c>
      <c r="K562" s="85" t="b">
        <v>0</v>
      </c>
      <c r="L562" s="85" t="b">
        <v>0</v>
      </c>
    </row>
    <row r="563" spans="1:12" ht="15">
      <c r="A563" s="85" t="s">
        <v>2729</v>
      </c>
      <c r="B563" s="85" t="s">
        <v>2723</v>
      </c>
      <c r="C563" s="85">
        <v>4</v>
      </c>
      <c r="D563" s="113">
        <v>0.005236052745684705</v>
      </c>
      <c r="E563" s="113">
        <v>0.682883184442564</v>
      </c>
      <c r="F563" s="85" t="s">
        <v>2639</v>
      </c>
      <c r="G563" s="85" t="b">
        <v>0</v>
      </c>
      <c r="H563" s="85" t="b">
        <v>0</v>
      </c>
      <c r="I563" s="85" t="b">
        <v>0</v>
      </c>
      <c r="J563" s="85" t="b">
        <v>0</v>
      </c>
      <c r="K563" s="85" t="b">
        <v>0</v>
      </c>
      <c r="L563" s="85" t="b">
        <v>0</v>
      </c>
    </row>
    <row r="564" spans="1:12" ht="15">
      <c r="A564" s="85" t="s">
        <v>2723</v>
      </c>
      <c r="B564" s="85" t="s">
        <v>902</v>
      </c>
      <c r="C564" s="85">
        <v>4</v>
      </c>
      <c r="D564" s="113">
        <v>0.005236052745684705</v>
      </c>
      <c r="E564" s="113">
        <v>0.5939421011057829</v>
      </c>
      <c r="F564" s="85" t="s">
        <v>2639</v>
      </c>
      <c r="G564" s="85" t="b">
        <v>0</v>
      </c>
      <c r="H564" s="85" t="b">
        <v>0</v>
      </c>
      <c r="I564" s="85" t="b">
        <v>0</v>
      </c>
      <c r="J564" s="85" t="b">
        <v>0</v>
      </c>
      <c r="K564" s="85" t="b">
        <v>0</v>
      </c>
      <c r="L564" s="85" t="b">
        <v>0</v>
      </c>
    </row>
    <row r="565" spans="1:12" ht="15">
      <c r="A565" s="85" t="s">
        <v>869</v>
      </c>
      <c r="B565" s="85" t="s">
        <v>2741</v>
      </c>
      <c r="C565" s="85">
        <v>4</v>
      </c>
      <c r="D565" s="113">
        <v>0.005236052745684705</v>
      </c>
      <c r="E565" s="113">
        <v>1.3185105234167949</v>
      </c>
      <c r="F565" s="85" t="s">
        <v>2639</v>
      </c>
      <c r="G565" s="85" t="b">
        <v>0</v>
      </c>
      <c r="H565" s="85" t="b">
        <v>0</v>
      </c>
      <c r="I565" s="85" t="b">
        <v>0</v>
      </c>
      <c r="J565" s="85" t="b">
        <v>0</v>
      </c>
      <c r="K565" s="85" t="b">
        <v>0</v>
      </c>
      <c r="L565" s="85" t="b">
        <v>0</v>
      </c>
    </row>
    <row r="566" spans="1:12" ht="15">
      <c r="A566" s="85" t="s">
        <v>2741</v>
      </c>
      <c r="B566" s="85" t="s">
        <v>2742</v>
      </c>
      <c r="C566" s="85">
        <v>4</v>
      </c>
      <c r="D566" s="113">
        <v>0.005236052745684705</v>
      </c>
      <c r="E566" s="113">
        <v>2.1636085634310516</v>
      </c>
      <c r="F566" s="85" t="s">
        <v>2639</v>
      </c>
      <c r="G566" s="85" t="b">
        <v>0</v>
      </c>
      <c r="H566" s="85" t="b">
        <v>0</v>
      </c>
      <c r="I566" s="85" t="b">
        <v>0</v>
      </c>
      <c r="J566" s="85" t="b">
        <v>0</v>
      </c>
      <c r="K566" s="85" t="b">
        <v>0</v>
      </c>
      <c r="L566" s="85" t="b">
        <v>0</v>
      </c>
    </row>
    <row r="567" spans="1:12" ht="15">
      <c r="A567" s="85" t="s">
        <v>2742</v>
      </c>
      <c r="B567" s="85" t="s">
        <v>884</v>
      </c>
      <c r="C567" s="85">
        <v>4</v>
      </c>
      <c r="D567" s="113">
        <v>0.005236052745684705</v>
      </c>
      <c r="E567" s="113">
        <v>1.423245873936808</v>
      </c>
      <c r="F567" s="85" t="s">
        <v>2639</v>
      </c>
      <c r="G567" s="85" t="b">
        <v>0</v>
      </c>
      <c r="H567" s="85" t="b">
        <v>0</v>
      </c>
      <c r="I567" s="85" t="b">
        <v>0</v>
      </c>
      <c r="J567" s="85" t="b">
        <v>0</v>
      </c>
      <c r="K567" s="85" t="b">
        <v>0</v>
      </c>
      <c r="L567" s="85" t="b">
        <v>0</v>
      </c>
    </row>
    <row r="568" spans="1:12" ht="15">
      <c r="A568" s="85" t="s">
        <v>884</v>
      </c>
      <c r="B568" s="85" t="s">
        <v>2743</v>
      </c>
      <c r="C568" s="85">
        <v>4</v>
      </c>
      <c r="D568" s="113">
        <v>0.005236052745684705</v>
      </c>
      <c r="E568" s="113">
        <v>1.423245873936808</v>
      </c>
      <c r="F568" s="85" t="s">
        <v>2639</v>
      </c>
      <c r="G568" s="85" t="b">
        <v>0</v>
      </c>
      <c r="H568" s="85" t="b">
        <v>0</v>
      </c>
      <c r="I568" s="85" t="b">
        <v>0</v>
      </c>
      <c r="J568" s="85" t="b">
        <v>0</v>
      </c>
      <c r="K568" s="85" t="b">
        <v>0</v>
      </c>
      <c r="L568" s="85" t="b">
        <v>0</v>
      </c>
    </row>
    <row r="569" spans="1:12" ht="15">
      <c r="A569" s="85" t="s">
        <v>2743</v>
      </c>
      <c r="B569" s="85" t="s">
        <v>2726</v>
      </c>
      <c r="C569" s="85">
        <v>4</v>
      </c>
      <c r="D569" s="113">
        <v>0.005236052745684705</v>
      </c>
      <c r="E569" s="113">
        <v>1.4434492600250948</v>
      </c>
      <c r="F569" s="85" t="s">
        <v>2639</v>
      </c>
      <c r="G569" s="85" t="b">
        <v>0</v>
      </c>
      <c r="H569" s="85" t="b">
        <v>0</v>
      </c>
      <c r="I569" s="85" t="b">
        <v>0</v>
      </c>
      <c r="J569" s="85" t="b">
        <v>0</v>
      </c>
      <c r="K569" s="85" t="b">
        <v>0</v>
      </c>
      <c r="L569" s="85" t="b">
        <v>0</v>
      </c>
    </row>
    <row r="570" spans="1:12" ht="15">
      <c r="A570" s="85" t="s">
        <v>2726</v>
      </c>
      <c r="B570" s="85" t="s">
        <v>2721</v>
      </c>
      <c r="C570" s="85">
        <v>4</v>
      </c>
      <c r="D570" s="113">
        <v>0.005236052745684705</v>
      </c>
      <c r="E570" s="113">
        <v>0.5403592730331512</v>
      </c>
      <c r="F570" s="85" t="s">
        <v>2639</v>
      </c>
      <c r="G570" s="85" t="b">
        <v>0</v>
      </c>
      <c r="H570" s="85" t="b">
        <v>0</v>
      </c>
      <c r="I570" s="85" t="b">
        <v>0</v>
      </c>
      <c r="J570" s="85" t="b">
        <v>0</v>
      </c>
      <c r="K570" s="85" t="b">
        <v>0</v>
      </c>
      <c r="L570" s="85" t="b">
        <v>0</v>
      </c>
    </row>
    <row r="571" spans="1:12" ht="15">
      <c r="A571" s="85" t="s">
        <v>273</v>
      </c>
      <c r="B571" s="85" t="s">
        <v>405</v>
      </c>
      <c r="C571" s="85">
        <v>3</v>
      </c>
      <c r="D571" s="113">
        <v>0.004543513588580799</v>
      </c>
      <c r="E571" s="113">
        <v>1.303270556860058</v>
      </c>
      <c r="F571" s="85" t="s">
        <v>2639</v>
      </c>
      <c r="G571" s="85" t="b">
        <v>0</v>
      </c>
      <c r="H571" s="85" t="b">
        <v>0</v>
      </c>
      <c r="I571" s="85" t="b">
        <v>0</v>
      </c>
      <c r="J571" s="85" t="b">
        <v>0</v>
      </c>
      <c r="K571" s="85" t="b">
        <v>0</v>
      </c>
      <c r="L571" s="85" t="b">
        <v>0</v>
      </c>
    </row>
    <row r="572" spans="1:12" ht="15">
      <c r="A572" s="85" t="s">
        <v>405</v>
      </c>
      <c r="B572" s="85" t="s">
        <v>2729</v>
      </c>
      <c r="C572" s="85">
        <v>3</v>
      </c>
      <c r="D572" s="113">
        <v>0.004543513588580799</v>
      </c>
      <c r="E572" s="113">
        <v>1.423245873936808</v>
      </c>
      <c r="F572" s="85" t="s">
        <v>2639</v>
      </c>
      <c r="G572" s="85" t="b">
        <v>0</v>
      </c>
      <c r="H572" s="85" t="b">
        <v>0</v>
      </c>
      <c r="I572" s="85" t="b">
        <v>0</v>
      </c>
      <c r="J572" s="85" t="b">
        <v>0</v>
      </c>
      <c r="K572" s="85" t="b">
        <v>0</v>
      </c>
      <c r="L572" s="85" t="b">
        <v>0</v>
      </c>
    </row>
    <row r="573" spans="1:12" ht="15">
      <c r="A573" s="85" t="s">
        <v>2726</v>
      </c>
      <c r="B573" s="85" t="s">
        <v>2729</v>
      </c>
      <c r="C573" s="85">
        <v>3</v>
      </c>
      <c r="D573" s="113">
        <v>0.004543513588580799</v>
      </c>
      <c r="E573" s="113">
        <v>0.578147833922551</v>
      </c>
      <c r="F573" s="85" t="s">
        <v>2639</v>
      </c>
      <c r="G573" s="85" t="b">
        <v>0</v>
      </c>
      <c r="H573" s="85" t="b">
        <v>0</v>
      </c>
      <c r="I573" s="85" t="b">
        <v>0</v>
      </c>
      <c r="J573" s="85" t="b">
        <v>0</v>
      </c>
      <c r="K573" s="85" t="b">
        <v>0</v>
      </c>
      <c r="L573" s="85" t="b">
        <v>0</v>
      </c>
    </row>
    <row r="574" spans="1:12" ht="15">
      <c r="A574" s="85" t="s">
        <v>2729</v>
      </c>
      <c r="B574" s="85" t="s">
        <v>2721</v>
      </c>
      <c r="C574" s="85">
        <v>3</v>
      </c>
      <c r="D574" s="113">
        <v>0.004543513588580799</v>
      </c>
      <c r="E574" s="113">
        <v>0.3952171503365643</v>
      </c>
      <c r="F574" s="85" t="s">
        <v>2639</v>
      </c>
      <c r="G574" s="85" t="b">
        <v>0</v>
      </c>
      <c r="H574" s="85" t="b">
        <v>0</v>
      </c>
      <c r="I574" s="85" t="b">
        <v>0</v>
      </c>
      <c r="J574" s="85" t="b">
        <v>0</v>
      </c>
      <c r="K574" s="85" t="b">
        <v>0</v>
      </c>
      <c r="L574" s="85" t="b">
        <v>0</v>
      </c>
    </row>
    <row r="575" spans="1:12" ht="15">
      <c r="A575" s="85" t="s">
        <v>2721</v>
      </c>
      <c r="B575" s="85" t="s">
        <v>374</v>
      </c>
      <c r="C575" s="85">
        <v>3</v>
      </c>
      <c r="D575" s="113">
        <v>0.004543513588580799</v>
      </c>
      <c r="E575" s="113">
        <v>0.5753368565887227</v>
      </c>
      <c r="F575" s="85" t="s">
        <v>2639</v>
      </c>
      <c r="G575" s="85" t="b">
        <v>0</v>
      </c>
      <c r="H575" s="85" t="b">
        <v>0</v>
      </c>
      <c r="I575" s="85" t="b">
        <v>0</v>
      </c>
      <c r="J575" s="85" t="b">
        <v>0</v>
      </c>
      <c r="K575" s="85" t="b">
        <v>0</v>
      </c>
      <c r="L575" s="85" t="b">
        <v>0</v>
      </c>
    </row>
    <row r="576" spans="1:12" ht="15">
      <c r="A576" s="85" t="s">
        <v>2721</v>
      </c>
      <c r="B576" s="85" t="s">
        <v>2766</v>
      </c>
      <c r="C576" s="85">
        <v>2</v>
      </c>
      <c r="D576" s="113">
        <v>0.0036082566217370275</v>
      </c>
      <c r="E576" s="113">
        <v>1.2743068609247414</v>
      </c>
      <c r="F576" s="85" t="s">
        <v>2639</v>
      </c>
      <c r="G576" s="85" t="b">
        <v>0</v>
      </c>
      <c r="H576" s="85" t="b">
        <v>0</v>
      </c>
      <c r="I576" s="85" t="b">
        <v>0</v>
      </c>
      <c r="J576" s="85" t="b">
        <v>0</v>
      </c>
      <c r="K576" s="85" t="b">
        <v>0</v>
      </c>
      <c r="L576" s="85" t="b">
        <v>0</v>
      </c>
    </row>
    <row r="577" spans="1:12" ht="15">
      <c r="A577" s="85" t="s">
        <v>2726</v>
      </c>
      <c r="B577" s="85" t="s">
        <v>2738</v>
      </c>
      <c r="C577" s="85">
        <v>2</v>
      </c>
      <c r="D577" s="113">
        <v>0.0036082566217370275</v>
      </c>
      <c r="E577" s="113">
        <v>1.4434492600250948</v>
      </c>
      <c r="F577" s="85" t="s">
        <v>2639</v>
      </c>
      <c r="G577" s="85" t="b">
        <v>0</v>
      </c>
      <c r="H577" s="85" t="b">
        <v>0</v>
      </c>
      <c r="I577" s="85" t="b">
        <v>0</v>
      </c>
      <c r="J577" s="85" t="b">
        <v>0</v>
      </c>
      <c r="K577" s="85" t="b">
        <v>0</v>
      </c>
      <c r="L577" s="85" t="b">
        <v>0</v>
      </c>
    </row>
    <row r="578" spans="1:12" ht="15">
      <c r="A578" s="85" t="s">
        <v>2721</v>
      </c>
      <c r="B578" s="85" t="s">
        <v>273</v>
      </c>
      <c r="C578" s="85">
        <v>23</v>
      </c>
      <c r="D578" s="113">
        <v>0.0037963144726036076</v>
      </c>
      <c r="E578" s="113">
        <v>1.2195412407275867</v>
      </c>
      <c r="F578" s="85" t="s">
        <v>2640</v>
      </c>
      <c r="G578" s="85" t="b">
        <v>0</v>
      </c>
      <c r="H578" s="85" t="b">
        <v>0</v>
      </c>
      <c r="I578" s="85" t="b">
        <v>0</v>
      </c>
      <c r="J578" s="85" t="b">
        <v>0</v>
      </c>
      <c r="K578" s="85" t="b">
        <v>0</v>
      </c>
      <c r="L578" s="85" t="b">
        <v>0</v>
      </c>
    </row>
    <row r="579" spans="1:12" ht="15">
      <c r="A579" s="85" t="s">
        <v>2725</v>
      </c>
      <c r="B579" s="85" t="s">
        <v>418</v>
      </c>
      <c r="C579" s="85">
        <v>19</v>
      </c>
      <c r="D579" s="113">
        <v>0.0022911221922692587</v>
      </c>
      <c r="E579" s="113">
        <v>1.4253969158869702</v>
      </c>
      <c r="F579" s="85" t="s">
        <v>2640</v>
      </c>
      <c r="G579" s="85" t="b">
        <v>0</v>
      </c>
      <c r="H579" s="85" t="b">
        <v>0</v>
      </c>
      <c r="I579" s="85" t="b">
        <v>0</v>
      </c>
      <c r="J579" s="85" t="b">
        <v>0</v>
      </c>
      <c r="K579" s="85" t="b">
        <v>0</v>
      </c>
      <c r="L579" s="85" t="b">
        <v>0</v>
      </c>
    </row>
    <row r="580" spans="1:12" ht="15">
      <c r="A580" s="85" t="s">
        <v>2722</v>
      </c>
      <c r="B580" s="85" t="s">
        <v>905</v>
      </c>
      <c r="C580" s="85">
        <v>19</v>
      </c>
      <c r="D580" s="113">
        <v>0.0022911221922692587</v>
      </c>
      <c r="E580" s="113">
        <v>1.403120521175818</v>
      </c>
      <c r="F580" s="85" t="s">
        <v>2640</v>
      </c>
      <c r="G580" s="85" t="b">
        <v>0</v>
      </c>
      <c r="H580" s="85" t="b">
        <v>0</v>
      </c>
      <c r="I580" s="85" t="b">
        <v>0</v>
      </c>
      <c r="J580" s="85" t="b">
        <v>0</v>
      </c>
      <c r="K580" s="85" t="b">
        <v>0</v>
      </c>
      <c r="L580" s="85" t="b">
        <v>0</v>
      </c>
    </row>
    <row r="581" spans="1:12" ht="15">
      <c r="A581" s="85" t="s">
        <v>905</v>
      </c>
      <c r="B581" s="85" t="s">
        <v>334</v>
      </c>
      <c r="C581" s="85">
        <v>19</v>
      </c>
      <c r="D581" s="113">
        <v>0.0022911221922692587</v>
      </c>
      <c r="E581" s="113">
        <v>1.3617278360175928</v>
      </c>
      <c r="F581" s="85" t="s">
        <v>2640</v>
      </c>
      <c r="G581" s="85" t="b">
        <v>0</v>
      </c>
      <c r="H581" s="85" t="b">
        <v>0</v>
      </c>
      <c r="I581" s="85" t="b">
        <v>0</v>
      </c>
      <c r="J581" s="85" t="b">
        <v>0</v>
      </c>
      <c r="K581" s="85" t="b">
        <v>0</v>
      </c>
      <c r="L581" s="85" t="b">
        <v>0</v>
      </c>
    </row>
    <row r="582" spans="1:12" ht="15">
      <c r="A582" s="85" t="s">
        <v>2724</v>
      </c>
      <c r="B582" s="85" t="s">
        <v>2723</v>
      </c>
      <c r="C582" s="85">
        <v>19</v>
      </c>
      <c r="D582" s="113">
        <v>0.0022911221922692587</v>
      </c>
      <c r="E582" s="113">
        <v>1.3808441264646656</v>
      </c>
      <c r="F582" s="85" t="s">
        <v>2640</v>
      </c>
      <c r="G582" s="85" t="b">
        <v>0</v>
      </c>
      <c r="H582" s="85" t="b">
        <v>0</v>
      </c>
      <c r="I582" s="85" t="b">
        <v>0</v>
      </c>
      <c r="J582" s="85" t="b">
        <v>0</v>
      </c>
      <c r="K582" s="85" t="b">
        <v>0</v>
      </c>
      <c r="L582" s="85" t="b">
        <v>0</v>
      </c>
    </row>
    <row r="583" spans="1:12" ht="15">
      <c r="A583" s="85" t="s">
        <v>2212</v>
      </c>
      <c r="B583" s="85" t="s">
        <v>884</v>
      </c>
      <c r="C583" s="85">
        <v>19</v>
      </c>
      <c r="D583" s="113">
        <v>0.0022911221922692587</v>
      </c>
      <c r="E583" s="113">
        <v>1.403120521175818</v>
      </c>
      <c r="F583" s="85" t="s">
        <v>2640</v>
      </c>
      <c r="G583" s="85" t="b">
        <v>0</v>
      </c>
      <c r="H583" s="85" t="b">
        <v>0</v>
      </c>
      <c r="I583" s="85" t="b">
        <v>0</v>
      </c>
      <c r="J583" s="85" t="b">
        <v>0</v>
      </c>
      <c r="K583" s="85" t="b">
        <v>0</v>
      </c>
      <c r="L583" s="85" t="b">
        <v>0</v>
      </c>
    </row>
    <row r="584" spans="1:12" ht="15">
      <c r="A584" s="85" t="s">
        <v>2727</v>
      </c>
      <c r="B584" s="85" t="s">
        <v>2728</v>
      </c>
      <c r="C584" s="85">
        <v>19</v>
      </c>
      <c r="D584" s="113">
        <v>0.0022911221922692587</v>
      </c>
      <c r="E584" s="113">
        <v>1.4253969158869702</v>
      </c>
      <c r="F584" s="85" t="s">
        <v>2640</v>
      </c>
      <c r="G584" s="85" t="b">
        <v>0</v>
      </c>
      <c r="H584" s="85" t="b">
        <v>0</v>
      </c>
      <c r="I584" s="85" t="b">
        <v>0</v>
      </c>
      <c r="J584" s="85" t="b">
        <v>0</v>
      </c>
      <c r="K584" s="85" t="b">
        <v>0</v>
      </c>
      <c r="L584" s="85" t="b">
        <v>0</v>
      </c>
    </row>
    <row r="585" spans="1:12" ht="15">
      <c r="A585" s="85" t="s">
        <v>2728</v>
      </c>
      <c r="B585" s="85" t="s">
        <v>2721</v>
      </c>
      <c r="C585" s="85">
        <v>18</v>
      </c>
      <c r="D585" s="113">
        <v>0.0029710287176897793</v>
      </c>
      <c r="E585" s="113">
        <v>1.2656960730194584</v>
      </c>
      <c r="F585" s="85" t="s">
        <v>2640</v>
      </c>
      <c r="G585" s="85" t="b">
        <v>0</v>
      </c>
      <c r="H585" s="85" t="b">
        <v>0</v>
      </c>
      <c r="I585" s="85" t="b">
        <v>0</v>
      </c>
      <c r="J585" s="85" t="b">
        <v>0</v>
      </c>
      <c r="K585" s="85" t="b">
        <v>0</v>
      </c>
      <c r="L585" s="85" t="b">
        <v>0</v>
      </c>
    </row>
    <row r="586" spans="1:12" ht="15">
      <c r="A586" s="85" t="s">
        <v>418</v>
      </c>
      <c r="B586" s="85" t="s">
        <v>876</v>
      </c>
      <c r="C586" s="85">
        <v>12</v>
      </c>
      <c r="D586" s="113">
        <v>0.005982759881240487</v>
      </c>
      <c r="E586" s="113">
        <v>1.4253969158869702</v>
      </c>
      <c r="F586" s="85" t="s">
        <v>2640</v>
      </c>
      <c r="G586" s="85" t="b">
        <v>0</v>
      </c>
      <c r="H586" s="85" t="b">
        <v>0</v>
      </c>
      <c r="I586" s="85" t="b">
        <v>0</v>
      </c>
      <c r="J586" s="85" t="b">
        <v>0</v>
      </c>
      <c r="K586" s="85" t="b">
        <v>0</v>
      </c>
      <c r="L586" s="85" t="b">
        <v>0</v>
      </c>
    </row>
    <row r="587" spans="1:12" ht="15">
      <c r="A587" s="85" t="s">
        <v>876</v>
      </c>
      <c r="B587" s="85" t="s">
        <v>2722</v>
      </c>
      <c r="C587" s="85">
        <v>12</v>
      </c>
      <c r="D587" s="113">
        <v>0.005982759881240487</v>
      </c>
      <c r="E587" s="113">
        <v>1.403120521175818</v>
      </c>
      <c r="F587" s="85" t="s">
        <v>2640</v>
      </c>
      <c r="G587" s="85" t="b">
        <v>0</v>
      </c>
      <c r="H587" s="85" t="b">
        <v>0</v>
      </c>
      <c r="I587" s="85" t="b">
        <v>0</v>
      </c>
      <c r="J587" s="85" t="b">
        <v>0</v>
      </c>
      <c r="K587" s="85" t="b">
        <v>0</v>
      </c>
      <c r="L587" s="85" t="b">
        <v>0</v>
      </c>
    </row>
    <row r="588" spans="1:12" ht="15">
      <c r="A588" s="85" t="s">
        <v>334</v>
      </c>
      <c r="B588" s="85" t="s">
        <v>2724</v>
      </c>
      <c r="C588" s="85">
        <v>12</v>
      </c>
      <c r="D588" s="113">
        <v>0.005982759881240487</v>
      </c>
      <c r="E588" s="113">
        <v>1.1398790864012365</v>
      </c>
      <c r="F588" s="85" t="s">
        <v>2640</v>
      </c>
      <c r="G588" s="85" t="b">
        <v>0</v>
      </c>
      <c r="H588" s="85" t="b">
        <v>0</v>
      </c>
      <c r="I588" s="85" t="b">
        <v>0</v>
      </c>
      <c r="J588" s="85" t="b">
        <v>0</v>
      </c>
      <c r="K588" s="85" t="b">
        <v>0</v>
      </c>
      <c r="L588" s="85" t="b">
        <v>0</v>
      </c>
    </row>
    <row r="589" spans="1:12" ht="15">
      <c r="A589" s="85" t="s">
        <v>2723</v>
      </c>
      <c r="B589" s="85" t="s">
        <v>2212</v>
      </c>
      <c r="C589" s="85">
        <v>12</v>
      </c>
      <c r="D589" s="113">
        <v>0.005982759881240487</v>
      </c>
      <c r="E589" s="113">
        <v>1.2035481662706138</v>
      </c>
      <c r="F589" s="85" t="s">
        <v>2640</v>
      </c>
      <c r="G589" s="85" t="b">
        <v>0</v>
      </c>
      <c r="H589" s="85" t="b">
        <v>0</v>
      </c>
      <c r="I589" s="85" t="b">
        <v>0</v>
      </c>
      <c r="J589" s="85" t="b">
        <v>0</v>
      </c>
      <c r="K589" s="85" t="b">
        <v>0</v>
      </c>
      <c r="L589" s="85" t="b">
        <v>0</v>
      </c>
    </row>
    <row r="590" spans="1:12" ht="15">
      <c r="A590" s="85" t="s">
        <v>884</v>
      </c>
      <c r="B590" s="85" t="s">
        <v>2730</v>
      </c>
      <c r="C590" s="85">
        <v>12</v>
      </c>
      <c r="D590" s="113">
        <v>0.005982759881240487</v>
      </c>
      <c r="E590" s="113">
        <v>1.368358414916606</v>
      </c>
      <c r="F590" s="85" t="s">
        <v>2640</v>
      </c>
      <c r="G590" s="85" t="b">
        <v>0</v>
      </c>
      <c r="H590" s="85" t="b">
        <v>0</v>
      </c>
      <c r="I590" s="85" t="b">
        <v>0</v>
      </c>
      <c r="J590" s="85" t="b">
        <v>0</v>
      </c>
      <c r="K590" s="85" t="b">
        <v>0</v>
      </c>
      <c r="L590" s="85" t="b">
        <v>0</v>
      </c>
    </row>
    <row r="591" spans="1:12" ht="15">
      <c r="A591" s="85" t="s">
        <v>2730</v>
      </c>
      <c r="B591" s="85" t="s">
        <v>2732</v>
      </c>
      <c r="C591" s="85">
        <v>12</v>
      </c>
      <c r="D591" s="113">
        <v>0.005982759881240487</v>
      </c>
      <c r="E591" s="113">
        <v>1.5902071645329623</v>
      </c>
      <c r="F591" s="85" t="s">
        <v>2640</v>
      </c>
      <c r="G591" s="85" t="b">
        <v>0</v>
      </c>
      <c r="H591" s="85" t="b">
        <v>0</v>
      </c>
      <c r="I591" s="85" t="b">
        <v>0</v>
      </c>
      <c r="J591" s="85" t="b">
        <v>0</v>
      </c>
      <c r="K591" s="85" t="b">
        <v>0</v>
      </c>
      <c r="L591" s="85" t="b">
        <v>0</v>
      </c>
    </row>
    <row r="592" spans="1:12" ht="15">
      <c r="A592" s="85" t="s">
        <v>2732</v>
      </c>
      <c r="B592" s="85" t="s">
        <v>2727</v>
      </c>
      <c r="C592" s="85">
        <v>12</v>
      </c>
      <c r="D592" s="113">
        <v>0.005982759881240487</v>
      </c>
      <c r="E592" s="113">
        <v>1.4253969158869702</v>
      </c>
      <c r="F592" s="85" t="s">
        <v>2640</v>
      </c>
      <c r="G592" s="85" t="b">
        <v>0</v>
      </c>
      <c r="H592" s="85" t="b">
        <v>0</v>
      </c>
      <c r="I592" s="85" t="b">
        <v>0</v>
      </c>
      <c r="J592" s="85" t="b">
        <v>0</v>
      </c>
      <c r="K592" s="85" t="b">
        <v>0</v>
      </c>
      <c r="L592" s="85" t="b">
        <v>0</v>
      </c>
    </row>
    <row r="593" spans="1:12" ht="15">
      <c r="A593" s="85" t="s">
        <v>273</v>
      </c>
      <c r="B593" s="85" t="s">
        <v>375</v>
      </c>
      <c r="C593" s="85">
        <v>12</v>
      </c>
      <c r="D593" s="113">
        <v>0.005982759881240487</v>
      </c>
      <c r="E593" s="113">
        <v>1.2727867526808119</v>
      </c>
      <c r="F593" s="85" t="s">
        <v>2640</v>
      </c>
      <c r="G593" s="85" t="b">
        <v>0</v>
      </c>
      <c r="H593" s="85" t="b">
        <v>0</v>
      </c>
      <c r="I593" s="85" t="b">
        <v>0</v>
      </c>
      <c r="J593" s="85" t="b">
        <v>0</v>
      </c>
      <c r="K593" s="85" t="b">
        <v>0</v>
      </c>
      <c r="L593" s="85" t="b">
        <v>0</v>
      </c>
    </row>
    <row r="594" spans="1:12" ht="15">
      <c r="A594" s="85" t="s">
        <v>902</v>
      </c>
      <c r="B594" s="85" t="s">
        <v>869</v>
      </c>
      <c r="C594" s="85">
        <v>12</v>
      </c>
      <c r="D594" s="113">
        <v>0.005982759881240487</v>
      </c>
      <c r="E594" s="113">
        <v>0.9212003835743867</v>
      </c>
      <c r="F594" s="85" t="s">
        <v>2640</v>
      </c>
      <c r="G594" s="85" t="b">
        <v>0</v>
      </c>
      <c r="H594" s="85" t="b">
        <v>0</v>
      </c>
      <c r="I594" s="85" t="b">
        <v>0</v>
      </c>
      <c r="J594" s="85" t="b">
        <v>0</v>
      </c>
      <c r="K594" s="85" t="b">
        <v>0</v>
      </c>
      <c r="L594" s="85" t="b">
        <v>0</v>
      </c>
    </row>
    <row r="595" spans="1:12" ht="15">
      <c r="A595" s="85" t="s">
        <v>375</v>
      </c>
      <c r="B595" s="85" t="s">
        <v>304</v>
      </c>
      <c r="C595" s="85">
        <v>11</v>
      </c>
      <c r="D595" s="113">
        <v>0.006271458242999608</v>
      </c>
      <c r="E595" s="113">
        <v>1.6249692707921743</v>
      </c>
      <c r="F595" s="85" t="s">
        <v>2640</v>
      </c>
      <c r="G595" s="85" t="b">
        <v>0</v>
      </c>
      <c r="H595" s="85" t="b">
        <v>0</v>
      </c>
      <c r="I595" s="85" t="b">
        <v>0</v>
      </c>
      <c r="J595" s="85" t="b">
        <v>0</v>
      </c>
      <c r="K595" s="85" t="b">
        <v>0</v>
      </c>
      <c r="L595" s="85" t="b">
        <v>0</v>
      </c>
    </row>
    <row r="596" spans="1:12" ht="15">
      <c r="A596" s="85" t="s">
        <v>304</v>
      </c>
      <c r="B596" s="85" t="s">
        <v>2731</v>
      </c>
      <c r="C596" s="85">
        <v>11</v>
      </c>
      <c r="D596" s="113">
        <v>0.006271458242999608</v>
      </c>
      <c r="E596" s="113">
        <v>1.6249692707921743</v>
      </c>
      <c r="F596" s="85" t="s">
        <v>2640</v>
      </c>
      <c r="G596" s="85" t="b">
        <v>0</v>
      </c>
      <c r="H596" s="85" t="b">
        <v>0</v>
      </c>
      <c r="I596" s="85" t="b">
        <v>0</v>
      </c>
      <c r="J596" s="85" t="b">
        <v>0</v>
      </c>
      <c r="K596" s="85" t="b">
        <v>0</v>
      </c>
      <c r="L596" s="85" t="b">
        <v>0</v>
      </c>
    </row>
    <row r="597" spans="1:12" ht="15">
      <c r="A597" s="85" t="s">
        <v>2731</v>
      </c>
      <c r="B597" s="85" t="s">
        <v>902</v>
      </c>
      <c r="C597" s="85">
        <v>11</v>
      </c>
      <c r="D597" s="113">
        <v>0.006271458242999608</v>
      </c>
      <c r="E597" s="113">
        <v>1.2569924854975798</v>
      </c>
      <c r="F597" s="85" t="s">
        <v>2640</v>
      </c>
      <c r="G597" s="85" t="b">
        <v>0</v>
      </c>
      <c r="H597" s="85" t="b">
        <v>0</v>
      </c>
      <c r="I597" s="85" t="b">
        <v>0</v>
      </c>
      <c r="J597" s="85" t="b">
        <v>0</v>
      </c>
      <c r="K597" s="85" t="b">
        <v>0</v>
      </c>
      <c r="L597" s="85" t="b">
        <v>0</v>
      </c>
    </row>
    <row r="598" spans="1:12" ht="15">
      <c r="A598" s="85" t="s">
        <v>869</v>
      </c>
      <c r="B598" s="85" t="s">
        <v>2726</v>
      </c>
      <c r="C598" s="85">
        <v>11</v>
      </c>
      <c r="D598" s="113">
        <v>0.006271458242999608</v>
      </c>
      <c r="E598" s="113">
        <v>1.0752973489239002</v>
      </c>
      <c r="F598" s="85" t="s">
        <v>2640</v>
      </c>
      <c r="G598" s="85" t="b">
        <v>0</v>
      </c>
      <c r="H598" s="85" t="b">
        <v>0</v>
      </c>
      <c r="I598" s="85" t="b">
        <v>0</v>
      </c>
      <c r="J598" s="85" t="b">
        <v>0</v>
      </c>
      <c r="K598" s="85" t="b">
        <v>0</v>
      </c>
      <c r="L598" s="85" t="b">
        <v>0</v>
      </c>
    </row>
    <row r="599" spans="1:12" ht="15">
      <c r="A599" s="85" t="s">
        <v>2726</v>
      </c>
      <c r="B599" s="85" t="s">
        <v>2733</v>
      </c>
      <c r="C599" s="85">
        <v>11</v>
      </c>
      <c r="D599" s="113">
        <v>0.006271458242999608</v>
      </c>
      <c r="E599" s="113">
        <v>1.448878011736493</v>
      </c>
      <c r="F599" s="85" t="s">
        <v>2640</v>
      </c>
      <c r="G599" s="85" t="b">
        <v>0</v>
      </c>
      <c r="H599" s="85" t="b">
        <v>0</v>
      </c>
      <c r="I599" s="85" t="b">
        <v>0</v>
      </c>
      <c r="J599" s="85" t="b">
        <v>0</v>
      </c>
      <c r="K599" s="85" t="b">
        <v>0</v>
      </c>
      <c r="L599" s="85" t="b">
        <v>0</v>
      </c>
    </row>
    <row r="600" spans="1:12" ht="15">
      <c r="A600" s="85" t="s">
        <v>2733</v>
      </c>
      <c r="B600" s="85" t="s">
        <v>374</v>
      </c>
      <c r="C600" s="85">
        <v>11</v>
      </c>
      <c r="D600" s="113">
        <v>0.006271458242999608</v>
      </c>
      <c r="E600" s="113">
        <v>1.5902071645329623</v>
      </c>
      <c r="F600" s="85" t="s">
        <v>2640</v>
      </c>
      <c r="G600" s="85" t="b">
        <v>0</v>
      </c>
      <c r="H600" s="85" t="b">
        <v>0</v>
      </c>
      <c r="I600" s="85" t="b">
        <v>0</v>
      </c>
      <c r="J600" s="85" t="b">
        <v>0</v>
      </c>
      <c r="K600" s="85" t="b">
        <v>0</v>
      </c>
      <c r="L600" s="85" t="b">
        <v>0</v>
      </c>
    </row>
    <row r="601" spans="1:12" ht="15">
      <c r="A601" s="85" t="s">
        <v>902</v>
      </c>
      <c r="B601" s="85" t="s">
        <v>2724</v>
      </c>
      <c r="C601" s="85">
        <v>8</v>
      </c>
      <c r="D601" s="113">
        <v>0.006656555967125191</v>
      </c>
      <c r="E601" s="113">
        <v>0.8590524768255422</v>
      </c>
      <c r="F601" s="85" t="s">
        <v>2640</v>
      </c>
      <c r="G601" s="85" t="b">
        <v>0</v>
      </c>
      <c r="H601" s="85" t="b">
        <v>0</v>
      </c>
      <c r="I601" s="85" t="b">
        <v>0</v>
      </c>
      <c r="J601" s="85" t="b">
        <v>0</v>
      </c>
      <c r="K601" s="85" t="b">
        <v>0</v>
      </c>
      <c r="L601" s="85" t="b">
        <v>0</v>
      </c>
    </row>
    <row r="602" spans="1:12" ht="15">
      <c r="A602" s="85" t="s">
        <v>888</v>
      </c>
      <c r="B602" s="85" t="s">
        <v>902</v>
      </c>
      <c r="C602" s="85">
        <v>7</v>
      </c>
      <c r="D602" s="113">
        <v>0.006593319101620541</v>
      </c>
      <c r="E602" s="113">
        <v>1.1990005385198932</v>
      </c>
      <c r="F602" s="85" t="s">
        <v>2640</v>
      </c>
      <c r="G602" s="85" t="b">
        <v>0</v>
      </c>
      <c r="H602" s="85" t="b">
        <v>0</v>
      </c>
      <c r="I602" s="85" t="b">
        <v>0</v>
      </c>
      <c r="J602" s="85" t="b">
        <v>0</v>
      </c>
      <c r="K602" s="85" t="b">
        <v>0</v>
      </c>
      <c r="L602" s="85" t="b">
        <v>0</v>
      </c>
    </row>
    <row r="603" spans="1:12" ht="15">
      <c r="A603" s="85" t="s">
        <v>418</v>
      </c>
      <c r="B603" s="85" t="s">
        <v>2734</v>
      </c>
      <c r="C603" s="85">
        <v>7</v>
      </c>
      <c r="D603" s="113">
        <v>0.006593319101620541</v>
      </c>
      <c r="E603" s="113">
        <v>1.3674049689092835</v>
      </c>
      <c r="F603" s="85" t="s">
        <v>2640</v>
      </c>
      <c r="G603" s="85" t="b">
        <v>0</v>
      </c>
      <c r="H603" s="85" t="b">
        <v>0</v>
      </c>
      <c r="I603" s="85" t="b">
        <v>0</v>
      </c>
      <c r="J603" s="85" t="b">
        <v>0</v>
      </c>
      <c r="K603" s="85" t="b">
        <v>0</v>
      </c>
      <c r="L603" s="85" t="b">
        <v>0</v>
      </c>
    </row>
    <row r="604" spans="1:12" ht="15">
      <c r="A604" s="85" t="s">
        <v>2734</v>
      </c>
      <c r="B604" s="85" t="s">
        <v>2736</v>
      </c>
      <c r="C604" s="85">
        <v>7</v>
      </c>
      <c r="D604" s="113">
        <v>0.006593319101620541</v>
      </c>
      <c r="E604" s="113">
        <v>1.7499080074004743</v>
      </c>
      <c r="F604" s="85" t="s">
        <v>2640</v>
      </c>
      <c r="G604" s="85" t="b">
        <v>0</v>
      </c>
      <c r="H604" s="85" t="b">
        <v>0</v>
      </c>
      <c r="I604" s="85" t="b">
        <v>0</v>
      </c>
      <c r="J604" s="85" t="b">
        <v>0</v>
      </c>
      <c r="K604" s="85" t="b">
        <v>0</v>
      </c>
      <c r="L604" s="85" t="b">
        <v>0</v>
      </c>
    </row>
    <row r="605" spans="1:12" ht="15">
      <c r="A605" s="85" t="s">
        <v>2736</v>
      </c>
      <c r="B605" s="85" t="s">
        <v>2722</v>
      </c>
      <c r="C605" s="85">
        <v>7</v>
      </c>
      <c r="D605" s="113">
        <v>0.006593319101620541</v>
      </c>
      <c r="E605" s="113">
        <v>1.403120521175818</v>
      </c>
      <c r="F605" s="85" t="s">
        <v>2640</v>
      </c>
      <c r="G605" s="85" t="b">
        <v>0</v>
      </c>
      <c r="H605" s="85" t="b">
        <v>0</v>
      </c>
      <c r="I605" s="85" t="b">
        <v>0</v>
      </c>
      <c r="J605" s="85" t="b">
        <v>0</v>
      </c>
      <c r="K605" s="85" t="b">
        <v>0</v>
      </c>
      <c r="L605" s="85" t="b">
        <v>0</v>
      </c>
    </row>
    <row r="606" spans="1:12" ht="15">
      <c r="A606" s="85" t="s">
        <v>2723</v>
      </c>
      <c r="B606" s="85" t="s">
        <v>869</v>
      </c>
      <c r="C606" s="85">
        <v>7</v>
      </c>
      <c r="D606" s="113">
        <v>0.006593319101620541</v>
      </c>
      <c r="E606" s="113">
        <v>0.8332452132192568</v>
      </c>
      <c r="F606" s="85" t="s">
        <v>2640</v>
      </c>
      <c r="G606" s="85" t="b">
        <v>0</v>
      </c>
      <c r="H606" s="85" t="b">
        <v>0</v>
      </c>
      <c r="I606" s="85" t="b">
        <v>0</v>
      </c>
      <c r="J606" s="85" t="b">
        <v>0</v>
      </c>
      <c r="K606" s="85" t="b">
        <v>0</v>
      </c>
      <c r="L606" s="85" t="b">
        <v>0</v>
      </c>
    </row>
    <row r="607" spans="1:12" ht="15">
      <c r="A607" s="85" t="s">
        <v>869</v>
      </c>
      <c r="B607" s="85" t="s">
        <v>2212</v>
      </c>
      <c r="C607" s="85">
        <v>7</v>
      </c>
      <c r="D607" s="113">
        <v>0.006593319101620541</v>
      </c>
      <c r="E607" s="113">
        <v>0.855521607930409</v>
      </c>
      <c r="F607" s="85" t="s">
        <v>2640</v>
      </c>
      <c r="G607" s="85" t="b">
        <v>0</v>
      </c>
      <c r="H607" s="85" t="b">
        <v>0</v>
      </c>
      <c r="I607" s="85" t="b">
        <v>0</v>
      </c>
      <c r="J607" s="85" t="b">
        <v>0</v>
      </c>
      <c r="K607" s="85" t="b">
        <v>0</v>
      </c>
      <c r="L607" s="85" t="b">
        <v>0</v>
      </c>
    </row>
    <row r="608" spans="1:12" ht="15">
      <c r="A608" s="85" t="s">
        <v>884</v>
      </c>
      <c r="B608" s="85" t="s">
        <v>2727</v>
      </c>
      <c r="C608" s="85">
        <v>7</v>
      </c>
      <c r="D608" s="113">
        <v>0.006593319101620541</v>
      </c>
      <c r="E608" s="113">
        <v>0.9694649602372458</v>
      </c>
      <c r="F608" s="85" t="s">
        <v>2640</v>
      </c>
      <c r="G608" s="85" t="b">
        <v>0</v>
      </c>
      <c r="H608" s="85" t="b">
        <v>0</v>
      </c>
      <c r="I608" s="85" t="b">
        <v>0</v>
      </c>
      <c r="J608" s="85" t="b">
        <v>0</v>
      </c>
      <c r="K608" s="85" t="b">
        <v>0</v>
      </c>
      <c r="L608" s="85" t="b">
        <v>0</v>
      </c>
    </row>
    <row r="609" spans="1:12" ht="15">
      <c r="A609" s="85" t="s">
        <v>334</v>
      </c>
      <c r="B609" s="85" t="s">
        <v>902</v>
      </c>
      <c r="C609" s="85">
        <v>6</v>
      </c>
      <c r="D609" s="113">
        <v>0.006412175345892756</v>
      </c>
      <c r="E609" s="113">
        <v>0.6927210550590173</v>
      </c>
      <c r="F609" s="85" t="s">
        <v>2640</v>
      </c>
      <c r="G609" s="85" t="b">
        <v>0</v>
      </c>
      <c r="H609" s="85" t="b">
        <v>0</v>
      </c>
      <c r="I609" s="85" t="b">
        <v>0</v>
      </c>
      <c r="J609" s="85" t="b">
        <v>0</v>
      </c>
      <c r="K609" s="85" t="b">
        <v>0</v>
      </c>
      <c r="L609" s="85" t="b">
        <v>0</v>
      </c>
    </row>
    <row r="610" spans="1:12" ht="15">
      <c r="A610" s="85" t="s">
        <v>273</v>
      </c>
      <c r="B610" s="85" t="s">
        <v>2721</v>
      </c>
      <c r="C610" s="85">
        <v>6</v>
      </c>
      <c r="D610" s="113">
        <v>0.006412175345892756</v>
      </c>
      <c r="E610" s="113">
        <v>0.6359646550936374</v>
      </c>
      <c r="F610" s="85" t="s">
        <v>2640</v>
      </c>
      <c r="G610" s="85" t="b">
        <v>0</v>
      </c>
      <c r="H610" s="85" t="b">
        <v>0</v>
      </c>
      <c r="I610" s="85" t="b">
        <v>0</v>
      </c>
      <c r="J610" s="85" t="b">
        <v>0</v>
      </c>
      <c r="K610" s="85" t="b">
        <v>0</v>
      </c>
      <c r="L610" s="85" t="b">
        <v>0</v>
      </c>
    </row>
    <row r="611" spans="1:12" ht="15">
      <c r="A611" s="85" t="s">
        <v>869</v>
      </c>
      <c r="B611" s="85" t="s">
        <v>2735</v>
      </c>
      <c r="C611" s="85">
        <v>6</v>
      </c>
      <c r="D611" s="113">
        <v>0.006412175345892756</v>
      </c>
      <c r="E611" s="113">
        <v>1.289177168868981</v>
      </c>
      <c r="F611" s="85" t="s">
        <v>2640</v>
      </c>
      <c r="G611" s="85" t="b">
        <v>0</v>
      </c>
      <c r="H611" s="85" t="b">
        <v>0</v>
      </c>
      <c r="I611" s="85" t="b">
        <v>0</v>
      </c>
      <c r="J611" s="85" t="b">
        <v>0</v>
      </c>
      <c r="K611" s="85" t="b">
        <v>0</v>
      </c>
      <c r="L611" s="85" t="b">
        <v>0</v>
      </c>
    </row>
    <row r="612" spans="1:12" ht="15">
      <c r="A612" s="85" t="s">
        <v>2735</v>
      </c>
      <c r="B612" s="85" t="s">
        <v>888</v>
      </c>
      <c r="C612" s="85">
        <v>6</v>
      </c>
      <c r="D612" s="113">
        <v>0.006412175345892756</v>
      </c>
      <c r="E612" s="113">
        <v>1.8010605298478555</v>
      </c>
      <c r="F612" s="85" t="s">
        <v>2640</v>
      </c>
      <c r="G612" s="85" t="b">
        <v>0</v>
      </c>
      <c r="H612" s="85" t="b">
        <v>0</v>
      </c>
      <c r="I612" s="85" t="b">
        <v>0</v>
      </c>
      <c r="J612" s="85" t="b">
        <v>0</v>
      </c>
      <c r="K612" s="85" t="b">
        <v>0</v>
      </c>
      <c r="L612" s="85" t="b">
        <v>0</v>
      </c>
    </row>
    <row r="613" spans="1:12" ht="15">
      <c r="A613" s="85" t="s">
        <v>902</v>
      </c>
      <c r="B613" s="85" t="s">
        <v>2726</v>
      </c>
      <c r="C613" s="85">
        <v>6</v>
      </c>
      <c r="D613" s="113">
        <v>0.006412175345892756</v>
      </c>
      <c r="E613" s="113">
        <v>0.7798712307779174</v>
      </c>
      <c r="F613" s="85" t="s">
        <v>2640</v>
      </c>
      <c r="G613" s="85" t="b">
        <v>0</v>
      </c>
      <c r="H613" s="85" t="b">
        <v>0</v>
      </c>
      <c r="I613" s="85" t="b">
        <v>0</v>
      </c>
      <c r="J613" s="85" t="b">
        <v>0</v>
      </c>
      <c r="K613" s="85" t="b">
        <v>0</v>
      </c>
      <c r="L613" s="85" t="b">
        <v>0</v>
      </c>
    </row>
    <row r="614" spans="1:12" ht="15">
      <c r="A614" s="85" t="s">
        <v>273</v>
      </c>
      <c r="B614" s="85" t="s">
        <v>869</v>
      </c>
      <c r="C614" s="85">
        <v>5</v>
      </c>
      <c r="D614" s="113">
        <v>0.006093301860664654</v>
      </c>
      <c r="E614" s="113">
        <v>0.5567834090460126</v>
      </c>
      <c r="F614" s="85" t="s">
        <v>2640</v>
      </c>
      <c r="G614" s="85" t="b">
        <v>0</v>
      </c>
      <c r="H614" s="85" t="b">
        <v>0</v>
      </c>
      <c r="I614" s="85" t="b">
        <v>0</v>
      </c>
      <c r="J614" s="85" t="b">
        <v>0</v>
      </c>
      <c r="K614" s="85" t="b">
        <v>0</v>
      </c>
      <c r="L614" s="85" t="b">
        <v>0</v>
      </c>
    </row>
    <row r="615" spans="1:12" ht="15">
      <c r="A615" s="85" t="s">
        <v>2726</v>
      </c>
      <c r="B615" s="85" t="s">
        <v>2738</v>
      </c>
      <c r="C615" s="85">
        <v>4</v>
      </c>
      <c r="D615" s="113">
        <v>0.005608808253744272</v>
      </c>
      <c r="E615" s="113">
        <v>1.448878011736493</v>
      </c>
      <c r="F615" s="85" t="s">
        <v>2640</v>
      </c>
      <c r="G615" s="85" t="b">
        <v>0</v>
      </c>
      <c r="H615" s="85" t="b">
        <v>0</v>
      </c>
      <c r="I615" s="85" t="b">
        <v>0</v>
      </c>
      <c r="J615" s="85" t="b">
        <v>0</v>
      </c>
      <c r="K615" s="85" t="b">
        <v>0</v>
      </c>
      <c r="L615" s="85" t="b">
        <v>0</v>
      </c>
    </row>
    <row r="616" spans="1:12" ht="15">
      <c r="A616" s="85" t="s">
        <v>2729</v>
      </c>
      <c r="B616" s="85" t="s">
        <v>2729</v>
      </c>
      <c r="C616" s="85">
        <v>3</v>
      </c>
      <c r="D616" s="113">
        <v>0.007627401595580717</v>
      </c>
      <c r="E616" s="113">
        <v>1.6249692707921743</v>
      </c>
      <c r="F616" s="85" t="s">
        <v>2640</v>
      </c>
      <c r="G616" s="85" t="b">
        <v>0</v>
      </c>
      <c r="H616" s="85" t="b">
        <v>0</v>
      </c>
      <c r="I616" s="85" t="b">
        <v>0</v>
      </c>
      <c r="J616" s="85" t="b">
        <v>0</v>
      </c>
      <c r="K616" s="85" t="b">
        <v>0</v>
      </c>
      <c r="L616" s="85" t="b">
        <v>0</v>
      </c>
    </row>
    <row r="617" spans="1:12" ht="15">
      <c r="A617" s="85" t="s">
        <v>2737</v>
      </c>
      <c r="B617" s="85" t="s">
        <v>2740</v>
      </c>
      <c r="C617" s="85">
        <v>2</v>
      </c>
      <c r="D617" s="113">
        <v>0.003944669261962974</v>
      </c>
      <c r="E617" s="113">
        <v>2.2270292621201366</v>
      </c>
      <c r="F617" s="85" t="s">
        <v>2640</v>
      </c>
      <c r="G617" s="85" t="b">
        <v>1</v>
      </c>
      <c r="H617" s="85" t="b">
        <v>0</v>
      </c>
      <c r="I617" s="85" t="b">
        <v>0</v>
      </c>
      <c r="J617" s="85" t="b">
        <v>0</v>
      </c>
      <c r="K617" s="85" t="b">
        <v>0</v>
      </c>
      <c r="L617" s="85" t="b">
        <v>0</v>
      </c>
    </row>
    <row r="618" spans="1:12" ht="15">
      <c r="A618" s="85" t="s">
        <v>334</v>
      </c>
      <c r="B618" s="85" t="s">
        <v>273</v>
      </c>
      <c r="C618" s="85">
        <v>2</v>
      </c>
      <c r="D618" s="113">
        <v>0.003944669261962974</v>
      </c>
      <c r="E618" s="113">
        <v>0.2313940675225867</v>
      </c>
      <c r="F618" s="85" t="s">
        <v>2640</v>
      </c>
      <c r="G618" s="85" t="b">
        <v>0</v>
      </c>
      <c r="H618" s="85" t="b">
        <v>0</v>
      </c>
      <c r="I618" s="85" t="b">
        <v>0</v>
      </c>
      <c r="J618" s="85" t="b">
        <v>0</v>
      </c>
      <c r="K618" s="85" t="b">
        <v>0</v>
      </c>
      <c r="L618" s="85" t="b">
        <v>0</v>
      </c>
    </row>
    <row r="619" spans="1:12" ht="15">
      <c r="A619" s="85" t="s">
        <v>2726</v>
      </c>
      <c r="B619" s="85" t="s">
        <v>2721</v>
      </c>
      <c r="C619" s="85">
        <v>2</v>
      </c>
      <c r="D619" s="113">
        <v>0.003944669261962974</v>
      </c>
      <c r="E619" s="113">
        <v>0.3349346594296562</v>
      </c>
      <c r="F619" s="85" t="s">
        <v>2640</v>
      </c>
      <c r="G619" s="85" t="b">
        <v>0</v>
      </c>
      <c r="H619" s="85" t="b">
        <v>0</v>
      </c>
      <c r="I619" s="85" t="b">
        <v>0</v>
      </c>
      <c r="J619" s="85" t="b">
        <v>0</v>
      </c>
      <c r="K619" s="85" t="b">
        <v>0</v>
      </c>
      <c r="L619" s="85" t="b">
        <v>0</v>
      </c>
    </row>
    <row r="620" spans="1:12" ht="15">
      <c r="A620" s="85" t="s">
        <v>2721</v>
      </c>
      <c r="B620" s="85" t="s">
        <v>374</v>
      </c>
      <c r="C620" s="85">
        <v>2</v>
      </c>
      <c r="D620" s="113">
        <v>0.003944669261962974</v>
      </c>
      <c r="E620" s="113">
        <v>0.4762638122261255</v>
      </c>
      <c r="F620" s="85" t="s">
        <v>2640</v>
      </c>
      <c r="G620" s="85" t="b">
        <v>0</v>
      </c>
      <c r="H620" s="85" t="b">
        <v>0</v>
      </c>
      <c r="I620" s="85" t="b">
        <v>0</v>
      </c>
      <c r="J620" s="85" t="b">
        <v>0</v>
      </c>
      <c r="K620" s="85" t="b">
        <v>0</v>
      </c>
      <c r="L620" s="85" t="b">
        <v>0</v>
      </c>
    </row>
    <row r="621" spans="1:12" ht="15">
      <c r="A621" s="85" t="s">
        <v>2725</v>
      </c>
      <c r="B621" s="85" t="s">
        <v>418</v>
      </c>
      <c r="C621" s="85">
        <v>17</v>
      </c>
      <c r="D621" s="113">
        <v>0.0030771131105443218</v>
      </c>
      <c r="E621" s="113">
        <v>1.4561873478840195</v>
      </c>
      <c r="F621" s="85" t="s">
        <v>2641</v>
      </c>
      <c r="G621" s="85" t="b">
        <v>0</v>
      </c>
      <c r="H621" s="85" t="b">
        <v>0</v>
      </c>
      <c r="I621" s="85" t="b">
        <v>0</v>
      </c>
      <c r="J621" s="85" t="b">
        <v>0</v>
      </c>
      <c r="K621" s="85" t="b">
        <v>0</v>
      </c>
      <c r="L621" s="85" t="b">
        <v>0</v>
      </c>
    </row>
    <row r="622" spans="1:12" ht="15">
      <c r="A622" s="85" t="s">
        <v>2722</v>
      </c>
      <c r="B622" s="85" t="s">
        <v>905</v>
      </c>
      <c r="C622" s="85">
        <v>17</v>
      </c>
      <c r="D622" s="113">
        <v>0.0030771131105443218</v>
      </c>
      <c r="E622" s="113">
        <v>1.4078826683094643</v>
      </c>
      <c r="F622" s="85" t="s">
        <v>2641</v>
      </c>
      <c r="G622" s="85" t="b">
        <v>0</v>
      </c>
      <c r="H622" s="85" t="b">
        <v>0</v>
      </c>
      <c r="I622" s="85" t="b">
        <v>0</v>
      </c>
      <c r="J622" s="85" t="b">
        <v>0</v>
      </c>
      <c r="K622" s="85" t="b">
        <v>0</v>
      </c>
      <c r="L622" s="85" t="b">
        <v>0</v>
      </c>
    </row>
    <row r="623" spans="1:12" ht="15">
      <c r="A623" s="85" t="s">
        <v>905</v>
      </c>
      <c r="B623" s="85" t="s">
        <v>334</v>
      </c>
      <c r="C623" s="85">
        <v>17</v>
      </c>
      <c r="D623" s="113">
        <v>0.0030771131105443218</v>
      </c>
      <c r="E623" s="113">
        <v>1.364416974528374</v>
      </c>
      <c r="F623" s="85" t="s">
        <v>2641</v>
      </c>
      <c r="G623" s="85" t="b">
        <v>0</v>
      </c>
      <c r="H623" s="85" t="b">
        <v>0</v>
      </c>
      <c r="I623" s="85" t="b">
        <v>0</v>
      </c>
      <c r="J623" s="85" t="b">
        <v>0</v>
      </c>
      <c r="K623" s="85" t="b">
        <v>0</v>
      </c>
      <c r="L623" s="85" t="b">
        <v>0</v>
      </c>
    </row>
    <row r="624" spans="1:12" ht="15">
      <c r="A624" s="85" t="s">
        <v>2724</v>
      </c>
      <c r="B624" s="85" t="s">
        <v>2723</v>
      </c>
      <c r="C624" s="85">
        <v>17</v>
      </c>
      <c r="D624" s="113">
        <v>0.0030771131105443218</v>
      </c>
      <c r="E624" s="113">
        <v>1.3830590845844324</v>
      </c>
      <c r="F624" s="85" t="s">
        <v>2641</v>
      </c>
      <c r="G624" s="85" t="b">
        <v>0</v>
      </c>
      <c r="H624" s="85" t="b">
        <v>0</v>
      </c>
      <c r="I624" s="85" t="b">
        <v>0</v>
      </c>
      <c r="J624" s="85" t="b">
        <v>0</v>
      </c>
      <c r="K624" s="85" t="b">
        <v>0</v>
      </c>
      <c r="L624" s="85" t="b">
        <v>0</v>
      </c>
    </row>
    <row r="625" spans="1:12" ht="15">
      <c r="A625" s="85" t="s">
        <v>2212</v>
      </c>
      <c r="B625" s="85" t="s">
        <v>884</v>
      </c>
      <c r="C625" s="85">
        <v>17</v>
      </c>
      <c r="D625" s="113">
        <v>0.0030771131105443218</v>
      </c>
      <c r="E625" s="113">
        <v>1.4078826683094643</v>
      </c>
      <c r="F625" s="85" t="s">
        <v>2641</v>
      </c>
      <c r="G625" s="85" t="b">
        <v>0</v>
      </c>
      <c r="H625" s="85" t="b">
        <v>0</v>
      </c>
      <c r="I625" s="85" t="b">
        <v>0</v>
      </c>
      <c r="J625" s="85" t="b">
        <v>0</v>
      </c>
      <c r="K625" s="85" t="b">
        <v>0</v>
      </c>
      <c r="L625" s="85" t="b">
        <v>0</v>
      </c>
    </row>
    <row r="626" spans="1:12" ht="15">
      <c r="A626" s="85" t="s">
        <v>2727</v>
      </c>
      <c r="B626" s="85" t="s">
        <v>2728</v>
      </c>
      <c r="C626" s="85">
        <v>17</v>
      </c>
      <c r="D626" s="113">
        <v>0.0030771131105443218</v>
      </c>
      <c r="E626" s="113">
        <v>1.4561873478840195</v>
      </c>
      <c r="F626" s="85" t="s">
        <v>2641</v>
      </c>
      <c r="G626" s="85" t="b">
        <v>0</v>
      </c>
      <c r="H626" s="85" t="b">
        <v>0</v>
      </c>
      <c r="I626" s="85" t="b">
        <v>0</v>
      </c>
      <c r="J626" s="85" t="b">
        <v>0</v>
      </c>
      <c r="K626" s="85" t="b">
        <v>0</v>
      </c>
      <c r="L626" s="85" t="b">
        <v>0</v>
      </c>
    </row>
    <row r="627" spans="1:12" ht="15">
      <c r="A627" s="85" t="s">
        <v>2728</v>
      </c>
      <c r="B627" s="85" t="s">
        <v>2721</v>
      </c>
      <c r="C627" s="85">
        <v>17</v>
      </c>
      <c r="D627" s="113">
        <v>0.0030771131105443218</v>
      </c>
      <c r="E627" s="113">
        <v>1.4078826683094643</v>
      </c>
      <c r="F627" s="85" t="s">
        <v>2641</v>
      </c>
      <c r="G627" s="85" t="b">
        <v>0</v>
      </c>
      <c r="H627" s="85" t="b">
        <v>0</v>
      </c>
      <c r="I627" s="85" t="b">
        <v>0</v>
      </c>
      <c r="J627" s="85" t="b">
        <v>0</v>
      </c>
      <c r="K627" s="85" t="b">
        <v>0</v>
      </c>
      <c r="L627" s="85" t="b">
        <v>0</v>
      </c>
    </row>
    <row r="628" spans="1:12" ht="15">
      <c r="A628" s="85" t="s">
        <v>902</v>
      </c>
      <c r="B628" s="85" t="s">
        <v>869</v>
      </c>
      <c r="C628" s="85">
        <v>15</v>
      </c>
      <c r="D628" s="113">
        <v>0.004323314665036627</v>
      </c>
      <c r="E628" s="113">
        <v>1.1585770114781755</v>
      </c>
      <c r="F628" s="85" t="s">
        <v>2641</v>
      </c>
      <c r="G628" s="85" t="b">
        <v>0</v>
      </c>
      <c r="H628" s="85" t="b">
        <v>0</v>
      </c>
      <c r="I628" s="85" t="b">
        <v>0</v>
      </c>
      <c r="J628" s="85" t="b">
        <v>0</v>
      </c>
      <c r="K628" s="85" t="b">
        <v>0</v>
      </c>
      <c r="L628" s="85" t="b">
        <v>0</v>
      </c>
    </row>
    <row r="629" spans="1:12" ht="15">
      <c r="A629" s="85" t="s">
        <v>2721</v>
      </c>
      <c r="B629" s="85" t="s">
        <v>273</v>
      </c>
      <c r="C629" s="85">
        <v>15</v>
      </c>
      <c r="D629" s="113">
        <v>0.006162010130978772</v>
      </c>
      <c r="E629" s="113">
        <v>1.2415512465429395</v>
      </c>
      <c r="F629" s="85" t="s">
        <v>2641</v>
      </c>
      <c r="G629" s="85" t="b">
        <v>0</v>
      </c>
      <c r="H629" s="85" t="b">
        <v>0</v>
      </c>
      <c r="I629" s="85" t="b">
        <v>0</v>
      </c>
      <c r="J629" s="85" t="b">
        <v>0</v>
      </c>
      <c r="K629" s="85" t="b">
        <v>0</v>
      </c>
      <c r="L629" s="85" t="b">
        <v>0</v>
      </c>
    </row>
    <row r="630" spans="1:12" ht="15">
      <c r="A630" s="85" t="s">
        <v>418</v>
      </c>
      <c r="B630" s="85" t="s">
        <v>876</v>
      </c>
      <c r="C630" s="85">
        <v>14</v>
      </c>
      <c r="D630" s="113">
        <v>0.004862480526192381</v>
      </c>
      <c r="E630" s="113">
        <v>1.4561873478840195</v>
      </c>
      <c r="F630" s="85" t="s">
        <v>2641</v>
      </c>
      <c r="G630" s="85" t="b">
        <v>0</v>
      </c>
      <c r="H630" s="85" t="b">
        <v>0</v>
      </c>
      <c r="I630" s="85" t="b">
        <v>0</v>
      </c>
      <c r="J630" s="85" t="b">
        <v>0</v>
      </c>
      <c r="K630" s="85" t="b">
        <v>0</v>
      </c>
      <c r="L630" s="85" t="b">
        <v>0</v>
      </c>
    </row>
    <row r="631" spans="1:12" ht="15">
      <c r="A631" s="85" t="s">
        <v>876</v>
      </c>
      <c r="B631" s="85" t="s">
        <v>2722</v>
      </c>
      <c r="C631" s="85">
        <v>14</v>
      </c>
      <c r="D631" s="113">
        <v>0.004862480526192381</v>
      </c>
      <c r="E631" s="113">
        <v>1.4078826683094643</v>
      </c>
      <c r="F631" s="85" t="s">
        <v>2641</v>
      </c>
      <c r="G631" s="85" t="b">
        <v>0</v>
      </c>
      <c r="H631" s="85" t="b">
        <v>0</v>
      </c>
      <c r="I631" s="85" t="b">
        <v>0</v>
      </c>
      <c r="J631" s="85" t="b">
        <v>0</v>
      </c>
      <c r="K631" s="85" t="b">
        <v>0</v>
      </c>
      <c r="L631" s="85" t="b">
        <v>0</v>
      </c>
    </row>
    <row r="632" spans="1:12" ht="15">
      <c r="A632" s="85" t="s">
        <v>334</v>
      </c>
      <c r="B632" s="85" t="s">
        <v>2724</v>
      </c>
      <c r="C632" s="85">
        <v>14</v>
      </c>
      <c r="D632" s="113">
        <v>0.004862480526192381</v>
      </c>
      <c r="E632" s="113">
        <v>1.255272505103306</v>
      </c>
      <c r="F632" s="85" t="s">
        <v>2641</v>
      </c>
      <c r="G632" s="85" t="b">
        <v>0</v>
      </c>
      <c r="H632" s="85" t="b">
        <v>0</v>
      </c>
      <c r="I632" s="85" t="b">
        <v>0</v>
      </c>
      <c r="J632" s="85" t="b">
        <v>0</v>
      </c>
      <c r="K632" s="85" t="b">
        <v>0</v>
      </c>
      <c r="L632" s="85" t="b">
        <v>0</v>
      </c>
    </row>
    <row r="633" spans="1:12" ht="15">
      <c r="A633" s="85" t="s">
        <v>2723</v>
      </c>
      <c r="B633" s="85" t="s">
        <v>2212</v>
      </c>
      <c r="C633" s="85">
        <v>14</v>
      </c>
      <c r="D633" s="113">
        <v>0.004862480526192381</v>
      </c>
      <c r="E633" s="113">
        <v>1.3235617826094286</v>
      </c>
      <c r="F633" s="85" t="s">
        <v>2641</v>
      </c>
      <c r="G633" s="85" t="b">
        <v>0</v>
      </c>
      <c r="H633" s="85" t="b">
        <v>0</v>
      </c>
      <c r="I633" s="85" t="b">
        <v>0</v>
      </c>
      <c r="J633" s="85" t="b">
        <v>0</v>
      </c>
      <c r="K633" s="85" t="b">
        <v>0</v>
      </c>
      <c r="L633" s="85" t="b">
        <v>0</v>
      </c>
    </row>
    <row r="634" spans="1:12" ht="15">
      <c r="A634" s="85" t="s">
        <v>884</v>
      </c>
      <c r="B634" s="85" t="s">
        <v>2730</v>
      </c>
      <c r="C634" s="85">
        <v>14</v>
      </c>
      <c r="D634" s="113">
        <v>0.004862480526192381</v>
      </c>
      <c r="E634" s="113">
        <v>1.4078826683094643</v>
      </c>
      <c r="F634" s="85" t="s">
        <v>2641</v>
      </c>
      <c r="G634" s="85" t="b">
        <v>0</v>
      </c>
      <c r="H634" s="85" t="b">
        <v>0</v>
      </c>
      <c r="I634" s="85" t="b">
        <v>0</v>
      </c>
      <c r="J634" s="85" t="b">
        <v>0</v>
      </c>
      <c r="K634" s="85" t="b">
        <v>0</v>
      </c>
      <c r="L634" s="85" t="b">
        <v>0</v>
      </c>
    </row>
    <row r="635" spans="1:12" ht="15">
      <c r="A635" s="85" t="s">
        <v>2730</v>
      </c>
      <c r="B635" s="85" t="s">
        <v>2732</v>
      </c>
      <c r="C635" s="85">
        <v>14</v>
      </c>
      <c r="D635" s="113">
        <v>0.004862480526192381</v>
      </c>
      <c r="E635" s="113">
        <v>1.5405082335840554</v>
      </c>
      <c r="F635" s="85" t="s">
        <v>2641</v>
      </c>
      <c r="G635" s="85" t="b">
        <v>0</v>
      </c>
      <c r="H635" s="85" t="b">
        <v>0</v>
      </c>
      <c r="I635" s="85" t="b">
        <v>0</v>
      </c>
      <c r="J635" s="85" t="b">
        <v>0</v>
      </c>
      <c r="K635" s="85" t="b">
        <v>0</v>
      </c>
      <c r="L635" s="85" t="b">
        <v>0</v>
      </c>
    </row>
    <row r="636" spans="1:12" ht="15">
      <c r="A636" s="85" t="s">
        <v>2732</v>
      </c>
      <c r="B636" s="85" t="s">
        <v>2727</v>
      </c>
      <c r="C636" s="85">
        <v>14</v>
      </c>
      <c r="D636" s="113">
        <v>0.004862480526192381</v>
      </c>
      <c r="E636" s="113">
        <v>1.4561873478840195</v>
      </c>
      <c r="F636" s="85" t="s">
        <v>2641</v>
      </c>
      <c r="G636" s="85" t="b">
        <v>0</v>
      </c>
      <c r="H636" s="85" t="b">
        <v>0</v>
      </c>
      <c r="I636" s="85" t="b">
        <v>0</v>
      </c>
      <c r="J636" s="85" t="b">
        <v>0</v>
      </c>
      <c r="K636" s="85" t="b">
        <v>0</v>
      </c>
      <c r="L636" s="85" t="b">
        <v>0</v>
      </c>
    </row>
    <row r="637" spans="1:12" ht="15">
      <c r="A637" s="85" t="s">
        <v>273</v>
      </c>
      <c r="B637" s="85" t="s">
        <v>375</v>
      </c>
      <c r="C637" s="85">
        <v>14</v>
      </c>
      <c r="D637" s="113">
        <v>0.004862480526192381</v>
      </c>
      <c r="E637" s="113">
        <v>1.3442135884400872</v>
      </c>
      <c r="F637" s="85" t="s">
        <v>2641</v>
      </c>
      <c r="G637" s="85" t="b">
        <v>0</v>
      </c>
      <c r="H637" s="85" t="b">
        <v>0</v>
      </c>
      <c r="I637" s="85" t="b">
        <v>0</v>
      </c>
      <c r="J637" s="85" t="b">
        <v>0</v>
      </c>
      <c r="K637" s="85" t="b">
        <v>0</v>
      </c>
      <c r="L637" s="85" t="b">
        <v>0</v>
      </c>
    </row>
    <row r="638" spans="1:12" ht="15">
      <c r="A638" s="85" t="s">
        <v>2731</v>
      </c>
      <c r="B638" s="85" t="s">
        <v>902</v>
      </c>
      <c r="C638" s="85">
        <v>13</v>
      </c>
      <c r="D638" s="113">
        <v>0.005340408780181602</v>
      </c>
      <c r="E638" s="113">
        <v>1.3249084332447005</v>
      </c>
      <c r="F638" s="85" t="s">
        <v>2641</v>
      </c>
      <c r="G638" s="85" t="b">
        <v>0</v>
      </c>
      <c r="H638" s="85" t="b">
        <v>0</v>
      </c>
      <c r="I638" s="85" t="b">
        <v>0</v>
      </c>
      <c r="J638" s="85" t="b">
        <v>0</v>
      </c>
      <c r="K638" s="85" t="b">
        <v>0</v>
      </c>
      <c r="L638" s="85" t="b">
        <v>0</v>
      </c>
    </row>
    <row r="639" spans="1:12" ht="15">
      <c r="A639" s="85" t="s">
        <v>869</v>
      </c>
      <c r="B639" s="85" t="s">
        <v>2726</v>
      </c>
      <c r="C639" s="85">
        <v>13</v>
      </c>
      <c r="D639" s="113">
        <v>0.005340408780181602</v>
      </c>
      <c r="E639" s="113">
        <v>1.22770801936865</v>
      </c>
      <c r="F639" s="85" t="s">
        <v>2641</v>
      </c>
      <c r="G639" s="85" t="b">
        <v>0</v>
      </c>
      <c r="H639" s="85" t="b">
        <v>0</v>
      </c>
      <c r="I639" s="85" t="b">
        <v>0</v>
      </c>
      <c r="J639" s="85" t="b">
        <v>0</v>
      </c>
      <c r="K639" s="85" t="b">
        <v>0</v>
      </c>
      <c r="L639" s="85" t="b">
        <v>0</v>
      </c>
    </row>
    <row r="640" spans="1:12" ht="15">
      <c r="A640" s="85" t="s">
        <v>2726</v>
      </c>
      <c r="B640" s="85" t="s">
        <v>2733</v>
      </c>
      <c r="C640" s="85">
        <v>13</v>
      </c>
      <c r="D640" s="113">
        <v>0.005340408780181602</v>
      </c>
      <c r="E640" s="113">
        <v>1.4561873478840195</v>
      </c>
      <c r="F640" s="85" t="s">
        <v>2641</v>
      </c>
      <c r="G640" s="85" t="b">
        <v>0</v>
      </c>
      <c r="H640" s="85" t="b">
        <v>0</v>
      </c>
      <c r="I640" s="85" t="b">
        <v>0</v>
      </c>
      <c r="J640" s="85" t="b">
        <v>0</v>
      </c>
      <c r="K640" s="85" t="b">
        <v>0</v>
      </c>
      <c r="L640" s="85" t="b">
        <v>0</v>
      </c>
    </row>
    <row r="641" spans="1:12" ht="15">
      <c r="A641" s="85" t="s">
        <v>375</v>
      </c>
      <c r="B641" s="85" t="s">
        <v>304</v>
      </c>
      <c r="C641" s="85">
        <v>10</v>
      </c>
      <c r="D641" s="113">
        <v>0.006355410152542787</v>
      </c>
      <c r="E641" s="113">
        <v>1.364416974528374</v>
      </c>
      <c r="F641" s="85" t="s">
        <v>2641</v>
      </c>
      <c r="G641" s="85" t="b">
        <v>0</v>
      </c>
      <c r="H641" s="85" t="b">
        <v>0</v>
      </c>
      <c r="I641" s="85" t="b">
        <v>0</v>
      </c>
      <c r="J641" s="85" t="b">
        <v>0</v>
      </c>
      <c r="K641" s="85" t="b">
        <v>0</v>
      </c>
      <c r="L641" s="85" t="b">
        <v>0</v>
      </c>
    </row>
    <row r="642" spans="1:12" ht="15">
      <c r="A642" s="85" t="s">
        <v>304</v>
      </c>
      <c r="B642" s="85" t="s">
        <v>2731</v>
      </c>
      <c r="C642" s="85">
        <v>10</v>
      </c>
      <c r="D642" s="113">
        <v>0.006355410152542787</v>
      </c>
      <c r="E642" s="113">
        <v>1.4613269875364305</v>
      </c>
      <c r="F642" s="85" t="s">
        <v>2641</v>
      </c>
      <c r="G642" s="85" t="b">
        <v>0</v>
      </c>
      <c r="H642" s="85" t="b">
        <v>0</v>
      </c>
      <c r="I642" s="85" t="b">
        <v>0</v>
      </c>
      <c r="J642" s="85" t="b">
        <v>0</v>
      </c>
      <c r="K642" s="85" t="b">
        <v>0</v>
      </c>
      <c r="L642" s="85" t="b">
        <v>0</v>
      </c>
    </row>
    <row r="643" spans="1:12" ht="15">
      <c r="A643" s="85" t="s">
        <v>2733</v>
      </c>
      <c r="B643" s="85" t="s">
        <v>374</v>
      </c>
      <c r="C643" s="85">
        <v>9</v>
      </c>
      <c r="D643" s="113">
        <v>0.006532132283335996</v>
      </c>
      <c r="E643" s="113">
        <v>1.5726929169554567</v>
      </c>
      <c r="F643" s="85" t="s">
        <v>2641</v>
      </c>
      <c r="G643" s="85" t="b">
        <v>0</v>
      </c>
      <c r="H643" s="85" t="b">
        <v>0</v>
      </c>
      <c r="I643" s="85" t="b">
        <v>0</v>
      </c>
      <c r="J643" s="85" t="b">
        <v>0</v>
      </c>
      <c r="K643" s="85" t="b">
        <v>0</v>
      </c>
      <c r="L643" s="85" t="b">
        <v>0</v>
      </c>
    </row>
    <row r="644" spans="1:12" ht="15">
      <c r="A644" s="85" t="s">
        <v>2729</v>
      </c>
      <c r="B644" s="85" t="s">
        <v>2729</v>
      </c>
      <c r="C644" s="85">
        <v>6</v>
      </c>
      <c r="D644" s="113">
        <v>0.012085080462366131</v>
      </c>
      <c r="E644" s="113">
        <v>1.3064250275506875</v>
      </c>
      <c r="F644" s="85" t="s">
        <v>2641</v>
      </c>
      <c r="G644" s="85" t="b">
        <v>0</v>
      </c>
      <c r="H644" s="85" t="b">
        <v>0</v>
      </c>
      <c r="I644" s="85" t="b">
        <v>0</v>
      </c>
      <c r="J644" s="85" t="b">
        <v>0</v>
      </c>
      <c r="K644" s="85" t="b">
        <v>0</v>
      </c>
      <c r="L644" s="85" t="b">
        <v>0</v>
      </c>
    </row>
    <row r="645" spans="1:12" ht="15">
      <c r="A645" s="85" t="s">
        <v>902</v>
      </c>
      <c r="B645" s="85" t="s">
        <v>2724</v>
      </c>
      <c r="C645" s="85">
        <v>4</v>
      </c>
      <c r="D645" s="113">
        <v>0.005681730204386248</v>
      </c>
      <c r="E645" s="113">
        <v>0.6716959194693569</v>
      </c>
      <c r="F645" s="85" t="s">
        <v>2641</v>
      </c>
      <c r="G645" s="85" t="b">
        <v>0</v>
      </c>
      <c r="H645" s="85" t="b">
        <v>0</v>
      </c>
      <c r="I645" s="85" t="b">
        <v>0</v>
      </c>
      <c r="J645" s="85" t="b">
        <v>0</v>
      </c>
      <c r="K645" s="85" t="b">
        <v>0</v>
      </c>
      <c r="L645" s="85" t="b">
        <v>0</v>
      </c>
    </row>
    <row r="646" spans="1:12" ht="15">
      <c r="A646" s="85" t="s">
        <v>869</v>
      </c>
      <c r="B646" s="85" t="s">
        <v>2735</v>
      </c>
      <c r="C646" s="85">
        <v>3</v>
      </c>
      <c r="D646" s="113">
        <v>0.005000580118427555</v>
      </c>
      <c r="E646" s="113">
        <v>1.3442135884400872</v>
      </c>
      <c r="F646" s="85" t="s">
        <v>2641</v>
      </c>
      <c r="G646" s="85" t="b">
        <v>0</v>
      </c>
      <c r="H646" s="85" t="b">
        <v>0</v>
      </c>
      <c r="I646" s="85" t="b">
        <v>0</v>
      </c>
      <c r="J646" s="85" t="b">
        <v>0</v>
      </c>
      <c r="K646" s="85" t="b">
        <v>0</v>
      </c>
      <c r="L646" s="85" t="b">
        <v>0</v>
      </c>
    </row>
    <row r="647" spans="1:12" ht="15">
      <c r="A647" s="85" t="s">
        <v>2721</v>
      </c>
      <c r="B647" s="85" t="s">
        <v>355</v>
      </c>
      <c r="C647" s="85">
        <v>3</v>
      </c>
      <c r="D647" s="113">
        <v>0.005000580118427555</v>
      </c>
      <c r="E647" s="113">
        <v>1.4078826683094643</v>
      </c>
      <c r="F647" s="85" t="s">
        <v>2641</v>
      </c>
      <c r="G647" s="85" t="b">
        <v>0</v>
      </c>
      <c r="H647" s="85" t="b">
        <v>0</v>
      </c>
      <c r="I647" s="85" t="b">
        <v>0</v>
      </c>
      <c r="J647" s="85" t="b">
        <v>0</v>
      </c>
      <c r="K647" s="85" t="b">
        <v>0</v>
      </c>
      <c r="L647" s="85" t="b">
        <v>0</v>
      </c>
    </row>
    <row r="648" spans="1:12" ht="15">
      <c r="A648" s="85" t="s">
        <v>355</v>
      </c>
      <c r="B648" s="85" t="s">
        <v>273</v>
      </c>
      <c r="C648" s="85">
        <v>3</v>
      </c>
      <c r="D648" s="113">
        <v>0.005000580118427555</v>
      </c>
      <c r="E648" s="113">
        <v>1.3442135884400872</v>
      </c>
      <c r="F648" s="85" t="s">
        <v>2641</v>
      </c>
      <c r="G648" s="85" t="b">
        <v>0</v>
      </c>
      <c r="H648" s="85" t="b">
        <v>0</v>
      </c>
      <c r="I648" s="85" t="b">
        <v>0</v>
      </c>
      <c r="J648" s="85" t="b">
        <v>0</v>
      </c>
      <c r="K648" s="85" t="b">
        <v>0</v>
      </c>
      <c r="L648" s="85" t="b">
        <v>0</v>
      </c>
    </row>
    <row r="649" spans="1:12" ht="15">
      <c r="A649" s="85" t="s">
        <v>375</v>
      </c>
      <c r="B649" s="85" t="s">
        <v>2731</v>
      </c>
      <c r="C649" s="85">
        <v>3</v>
      </c>
      <c r="D649" s="113">
        <v>0.005000580118427555</v>
      </c>
      <c r="E649" s="113">
        <v>0.8715014526254797</v>
      </c>
      <c r="F649" s="85" t="s">
        <v>2641</v>
      </c>
      <c r="G649" s="85" t="b">
        <v>0</v>
      </c>
      <c r="H649" s="85" t="b">
        <v>0</v>
      </c>
      <c r="I649" s="85" t="b">
        <v>0</v>
      </c>
      <c r="J649" s="85" t="b">
        <v>0</v>
      </c>
      <c r="K649" s="85" t="b">
        <v>0</v>
      </c>
      <c r="L649" s="85" t="b">
        <v>0</v>
      </c>
    </row>
    <row r="650" spans="1:12" ht="15">
      <c r="A650" s="85" t="s">
        <v>2733</v>
      </c>
      <c r="B650" s="85" t="s">
        <v>304</v>
      </c>
      <c r="C650" s="85">
        <v>3</v>
      </c>
      <c r="D650" s="113">
        <v>0.005000580118427555</v>
      </c>
      <c r="E650" s="113">
        <v>0.8737229126194378</v>
      </c>
      <c r="F650" s="85" t="s">
        <v>2641</v>
      </c>
      <c r="G650" s="85" t="b">
        <v>0</v>
      </c>
      <c r="H650" s="85" t="b">
        <v>0</v>
      </c>
      <c r="I650" s="85" t="b">
        <v>0</v>
      </c>
      <c r="J650" s="85" t="b">
        <v>0</v>
      </c>
      <c r="K650" s="85" t="b">
        <v>0</v>
      </c>
      <c r="L650" s="85" t="b">
        <v>0</v>
      </c>
    </row>
    <row r="651" spans="1:12" ht="15">
      <c r="A651" s="85" t="s">
        <v>418</v>
      </c>
      <c r="B651" s="85" t="s">
        <v>2734</v>
      </c>
      <c r="C651" s="85">
        <v>3</v>
      </c>
      <c r="D651" s="113">
        <v>0.005000580118427555</v>
      </c>
      <c r="E651" s="113">
        <v>1.2343385982676631</v>
      </c>
      <c r="F651" s="85" t="s">
        <v>2641</v>
      </c>
      <c r="G651" s="85" t="b">
        <v>0</v>
      </c>
      <c r="H651" s="85" t="b">
        <v>0</v>
      </c>
      <c r="I651" s="85" t="b">
        <v>0</v>
      </c>
      <c r="J651" s="85" t="b">
        <v>0</v>
      </c>
      <c r="K651" s="85" t="b">
        <v>0</v>
      </c>
      <c r="L651" s="85" t="b">
        <v>0</v>
      </c>
    </row>
    <row r="652" spans="1:12" ht="15">
      <c r="A652" s="85" t="s">
        <v>2734</v>
      </c>
      <c r="B652" s="85" t="s">
        <v>2736</v>
      </c>
      <c r="C652" s="85">
        <v>3</v>
      </c>
      <c r="D652" s="113">
        <v>0.005000580118427555</v>
      </c>
      <c r="E652" s="113">
        <v>1.8415382292480367</v>
      </c>
      <c r="F652" s="85" t="s">
        <v>2641</v>
      </c>
      <c r="G652" s="85" t="b">
        <v>0</v>
      </c>
      <c r="H652" s="85" t="b">
        <v>0</v>
      </c>
      <c r="I652" s="85" t="b">
        <v>0</v>
      </c>
      <c r="J652" s="85" t="b">
        <v>0</v>
      </c>
      <c r="K652" s="85" t="b">
        <v>0</v>
      </c>
      <c r="L652" s="85" t="b">
        <v>0</v>
      </c>
    </row>
    <row r="653" spans="1:12" ht="15">
      <c r="A653" s="85" t="s">
        <v>2736</v>
      </c>
      <c r="B653" s="85" t="s">
        <v>2722</v>
      </c>
      <c r="C653" s="85">
        <v>3</v>
      </c>
      <c r="D653" s="113">
        <v>0.005000580118427555</v>
      </c>
      <c r="E653" s="113">
        <v>1.4078826683094643</v>
      </c>
      <c r="F653" s="85" t="s">
        <v>2641</v>
      </c>
      <c r="G653" s="85" t="b">
        <v>0</v>
      </c>
      <c r="H653" s="85" t="b">
        <v>0</v>
      </c>
      <c r="I653" s="85" t="b">
        <v>0</v>
      </c>
      <c r="J653" s="85" t="b">
        <v>0</v>
      </c>
      <c r="K653" s="85" t="b">
        <v>0</v>
      </c>
      <c r="L653" s="85" t="b">
        <v>0</v>
      </c>
    </row>
    <row r="654" spans="1:12" ht="15">
      <c r="A654" s="85" t="s">
        <v>334</v>
      </c>
      <c r="B654" s="85" t="s">
        <v>902</v>
      </c>
      <c r="C654" s="85">
        <v>3</v>
      </c>
      <c r="D654" s="113">
        <v>0.005000580118427555</v>
      </c>
      <c r="E654" s="113">
        <v>0.4798103932304436</v>
      </c>
      <c r="F654" s="85" t="s">
        <v>2641</v>
      </c>
      <c r="G654" s="85" t="b">
        <v>0</v>
      </c>
      <c r="H654" s="85" t="b">
        <v>0</v>
      </c>
      <c r="I654" s="85" t="b">
        <v>0</v>
      </c>
      <c r="J654" s="85" t="b">
        <v>0</v>
      </c>
      <c r="K654" s="85" t="b">
        <v>0</v>
      </c>
      <c r="L654" s="85" t="b">
        <v>0</v>
      </c>
    </row>
    <row r="655" spans="1:12" ht="15">
      <c r="A655" s="85" t="s">
        <v>2723</v>
      </c>
      <c r="B655" s="85" t="s">
        <v>869</v>
      </c>
      <c r="C655" s="85">
        <v>3</v>
      </c>
      <c r="D655" s="113">
        <v>0.005000580118427555</v>
      </c>
      <c r="E655" s="113">
        <v>0.5425812422069205</v>
      </c>
      <c r="F655" s="85" t="s">
        <v>2641</v>
      </c>
      <c r="G655" s="85" t="b">
        <v>0</v>
      </c>
      <c r="H655" s="85" t="b">
        <v>0</v>
      </c>
      <c r="I655" s="85" t="b">
        <v>0</v>
      </c>
      <c r="J655" s="85" t="b">
        <v>0</v>
      </c>
      <c r="K655" s="85" t="b">
        <v>0</v>
      </c>
      <c r="L655" s="85" t="b">
        <v>0</v>
      </c>
    </row>
    <row r="656" spans="1:12" ht="15">
      <c r="A656" s="85" t="s">
        <v>869</v>
      </c>
      <c r="B656" s="85" t="s">
        <v>2212</v>
      </c>
      <c r="C656" s="85">
        <v>3</v>
      </c>
      <c r="D656" s="113">
        <v>0.005000580118427555</v>
      </c>
      <c r="E656" s="113">
        <v>0.5908859217814756</v>
      </c>
      <c r="F656" s="85" t="s">
        <v>2641</v>
      </c>
      <c r="G656" s="85" t="b">
        <v>0</v>
      </c>
      <c r="H656" s="85" t="b">
        <v>0</v>
      </c>
      <c r="I656" s="85" t="b">
        <v>0</v>
      </c>
      <c r="J656" s="85" t="b">
        <v>0</v>
      </c>
      <c r="K656" s="85" t="b">
        <v>0</v>
      </c>
      <c r="L656" s="85" t="b">
        <v>0</v>
      </c>
    </row>
    <row r="657" spans="1:12" ht="15">
      <c r="A657" s="85" t="s">
        <v>884</v>
      </c>
      <c r="B657" s="85" t="s">
        <v>2727</v>
      </c>
      <c r="C657" s="85">
        <v>3</v>
      </c>
      <c r="D657" s="113">
        <v>0.005000580118427555</v>
      </c>
      <c r="E657" s="113">
        <v>0.6545550016508529</v>
      </c>
      <c r="F657" s="85" t="s">
        <v>2641</v>
      </c>
      <c r="G657" s="85" t="b">
        <v>0</v>
      </c>
      <c r="H657" s="85" t="b">
        <v>0</v>
      </c>
      <c r="I657" s="85" t="b">
        <v>0</v>
      </c>
      <c r="J657" s="85" t="b">
        <v>0</v>
      </c>
      <c r="K657" s="85" t="b">
        <v>0</v>
      </c>
      <c r="L657" s="85" t="b">
        <v>0</v>
      </c>
    </row>
    <row r="658" spans="1:12" ht="15">
      <c r="A658" s="85" t="s">
        <v>2734</v>
      </c>
      <c r="B658" s="85" t="s">
        <v>2744</v>
      </c>
      <c r="C658" s="85">
        <v>2</v>
      </c>
      <c r="D658" s="113">
        <v>0.004028360154122044</v>
      </c>
      <c r="E658" s="113">
        <v>1.8415382292480365</v>
      </c>
      <c r="F658" s="85" t="s">
        <v>2641</v>
      </c>
      <c r="G658" s="85" t="b">
        <v>0</v>
      </c>
      <c r="H658" s="85" t="b">
        <v>0</v>
      </c>
      <c r="I658" s="85" t="b">
        <v>0</v>
      </c>
      <c r="J658" s="85" t="b">
        <v>0</v>
      </c>
      <c r="K658" s="85" t="b">
        <v>0</v>
      </c>
      <c r="L658" s="85" t="b">
        <v>0</v>
      </c>
    </row>
    <row r="659" spans="1:12" ht="15">
      <c r="A659" s="85" t="s">
        <v>2744</v>
      </c>
      <c r="B659" s="85" t="s">
        <v>2739</v>
      </c>
      <c r="C659" s="85">
        <v>2</v>
      </c>
      <c r="D659" s="113">
        <v>0.004028360154122044</v>
      </c>
      <c r="E659" s="113">
        <v>2.385606273598312</v>
      </c>
      <c r="F659" s="85" t="s">
        <v>2641</v>
      </c>
      <c r="G659" s="85" t="b">
        <v>0</v>
      </c>
      <c r="H659" s="85" t="b">
        <v>0</v>
      </c>
      <c r="I659" s="85" t="b">
        <v>0</v>
      </c>
      <c r="J659" s="85" t="b">
        <v>0</v>
      </c>
      <c r="K659" s="85" t="b">
        <v>0</v>
      </c>
      <c r="L659" s="85" t="b">
        <v>0</v>
      </c>
    </row>
    <row r="660" spans="1:12" ht="15">
      <c r="A660" s="85" t="s">
        <v>2739</v>
      </c>
      <c r="B660" s="85" t="s">
        <v>2747</v>
      </c>
      <c r="C660" s="85">
        <v>2</v>
      </c>
      <c r="D660" s="113">
        <v>0.004028360154122044</v>
      </c>
      <c r="E660" s="113">
        <v>2.385606273598312</v>
      </c>
      <c r="F660" s="85" t="s">
        <v>2641</v>
      </c>
      <c r="G660" s="85" t="b">
        <v>0</v>
      </c>
      <c r="H660" s="85" t="b">
        <v>0</v>
      </c>
      <c r="I660" s="85" t="b">
        <v>0</v>
      </c>
      <c r="J660" s="85" t="b">
        <v>0</v>
      </c>
      <c r="K660" s="85" t="b">
        <v>0</v>
      </c>
      <c r="L660" s="85" t="b">
        <v>0</v>
      </c>
    </row>
    <row r="661" spans="1:12" ht="15">
      <c r="A661" s="85" t="s">
        <v>2747</v>
      </c>
      <c r="B661" s="85" t="s">
        <v>2748</v>
      </c>
      <c r="C661" s="85">
        <v>2</v>
      </c>
      <c r="D661" s="113">
        <v>0.004028360154122044</v>
      </c>
      <c r="E661" s="113">
        <v>2.385606273598312</v>
      </c>
      <c r="F661" s="85" t="s">
        <v>2641</v>
      </c>
      <c r="G661" s="85" t="b">
        <v>0</v>
      </c>
      <c r="H661" s="85" t="b">
        <v>0</v>
      </c>
      <c r="I661" s="85" t="b">
        <v>0</v>
      </c>
      <c r="J661" s="85" t="b">
        <v>0</v>
      </c>
      <c r="K661" s="85" t="b">
        <v>0</v>
      </c>
      <c r="L661" s="85" t="b">
        <v>0</v>
      </c>
    </row>
    <row r="662" spans="1:12" ht="15">
      <c r="A662" s="85" t="s">
        <v>2748</v>
      </c>
      <c r="B662" s="85" t="s">
        <v>2734</v>
      </c>
      <c r="C662" s="85">
        <v>2</v>
      </c>
      <c r="D662" s="113">
        <v>0.004028360154122044</v>
      </c>
      <c r="E662" s="113">
        <v>1.9876662649262746</v>
      </c>
      <c r="F662" s="85" t="s">
        <v>2641</v>
      </c>
      <c r="G662" s="85" t="b">
        <v>0</v>
      </c>
      <c r="H662" s="85" t="b">
        <v>0</v>
      </c>
      <c r="I662" s="85" t="b">
        <v>0</v>
      </c>
      <c r="J662" s="85" t="b">
        <v>0</v>
      </c>
      <c r="K662" s="85" t="b">
        <v>0</v>
      </c>
      <c r="L662" s="85" t="b">
        <v>0</v>
      </c>
    </row>
    <row r="663" spans="1:12" ht="15">
      <c r="A663" s="85" t="s">
        <v>2734</v>
      </c>
      <c r="B663" s="85" t="s">
        <v>2749</v>
      </c>
      <c r="C663" s="85">
        <v>2</v>
      </c>
      <c r="D663" s="113">
        <v>0.004028360154122044</v>
      </c>
      <c r="E663" s="113">
        <v>1.8415382292480365</v>
      </c>
      <c r="F663" s="85" t="s">
        <v>2641</v>
      </c>
      <c r="G663" s="85" t="b">
        <v>0</v>
      </c>
      <c r="H663" s="85" t="b">
        <v>0</v>
      </c>
      <c r="I663" s="85" t="b">
        <v>0</v>
      </c>
      <c r="J663" s="85" t="b">
        <v>0</v>
      </c>
      <c r="K663" s="85" t="b">
        <v>0</v>
      </c>
      <c r="L663" s="85" t="b">
        <v>0</v>
      </c>
    </row>
    <row r="664" spans="1:12" ht="15">
      <c r="A664" s="85" t="s">
        <v>2749</v>
      </c>
      <c r="B664" s="85" t="s">
        <v>2750</v>
      </c>
      <c r="C664" s="85">
        <v>2</v>
      </c>
      <c r="D664" s="113">
        <v>0.004028360154122044</v>
      </c>
      <c r="E664" s="113">
        <v>2.385606273598312</v>
      </c>
      <c r="F664" s="85" t="s">
        <v>2641</v>
      </c>
      <c r="G664" s="85" t="b">
        <v>0</v>
      </c>
      <c r="H664" s="85" t="b">
        <v>0</v>
      </c>
      <c r="I664" s="85" t="b">
        <v>0</v>
      </c>
      <c r="J664" s="85" t="b">
        <v>0</v>
      </c>
      <c r="K664" s="85" t="b">
        <v>0</v>
      </c>
      <c r="L664" s="85" t="b">
        <v>0</v>
      </c>
    </row>
    <row r="665" spans="1:12" ht="15">
      <c r="A665" s="85" t="s">
        <v>2750</v>
      </c>
      <c r="B665" s="85" t="s">
        <v>2745</v>
      </c>
      <c r="C665" s="85">
        <v>2</v>
      </c>
      <c r="D665" s="113">
        <v>0.004028360154122044</v>
      </c>
      <c r="E665" s="113">
        <v>2.385606273598312</v>
      </c>
      <c r="F665" s="85" t="s">
        <v>2641</v>
      </c>
      <c r="G665" s="85" t="b">
        <v>0</v>
      </c>
      <c r="H665" s="85" t="b">
        <v>0</v>
      </c>
      <c r="I665" s="85" t="b">
        <v>0</v>
      </c>
      <c r="J665" s="85" t="b">
        <v>0</v>
      </c>
      <c r="K665" s="85" t="b">
        <v>0</v>
      </c>
      <c r="L665" s="85" t="b">
        <v>0</v>
      </c>
    </row>
    <row r="666" spans="1:12" ht="15">
      <c r="A666" s="85" t="s">
        <v>2745</v>
      </c>
      <c r="B666" s="85" t="s">
        <v>2722</v>
      </c>
      <c r="C666" s="85">
        <v>2</v>
      </c>
      <c r="D666" s="113">
        <v>0.004028360154122044</v>
      </c>
      <c r="E666" s="113">
        <v>1.4078826683094643</v>
      </c>
      <c r="F666" s="85" t="s">
        <v>2641</v>
      </c>
      <c r="G666" s="85" t="b">
        <v>0</v>
      </c>
      <c r="H666" s="85" t="b">
        <v>0</v>
      </c>
      <c r="I666" s="85" t="b">
        <v>0</v>
      </c>
      <c r="J666" s="85" t="b">
        <v>0</v>
      </c>
      <c r="K666" s="85" t="b">
        <v>0</v>
      </c>
      <c r="L666" s="85" t="b">
        <v>0</v>
      </c>
    </row>
    <row r="667" spans="1:12" ht="15">
      <c r="A667" s="85" t="s">
        <v>2722</v>
      </c>
      <c r="B667" s="85" t="s">
        <v>2746</v>
      </c>
      <c r="C667" s="85">
        <v>2</v>
      </c>
      <c r="D667" s="113">
        <v>0.004028360154122044</v>
      </c>
      <c r="E667" s="113">
        <v>1.4078826683094643</v>
      </c>
      <c r="F667" s="85" t="s">
        <v>2641</v>
      </c>
      <c r="G667" s="85" t="b">
        <v>0</v>
      </c>
      <c r="H667" s="85" t="b">
        <v>0</v>
      </c>
      <c r="I667" s="85" t="b">
        <v>0</v>
      </c>
      <c r="J667" s="85" t="b">
        <v>0</v>
      </c>
      <c r="K667" s="85" t="b">
        <v>0</v>
      </c>
      <c r="L667" s="85" t="b">
        <v>0</v>
      </c>
    </row>
    <row r="668" spans="1:12" ht="15">
      <c r="A668" s="85" t="s">
        <v>2746</v>
      </c>
      <c r="B668" s="85" t="s">
        <v>2751</v>
      </c>
      <c r="C668" s="85">
        <v>2</v>
      </c>
      <c r="D668" s="113">
        <v>0.004028360154122044</v>
      </c>
      <c r="E668" s="113">
        <v>2.385606273598312</v>
      </c>
      <c r="F668" s="85" t="s">
        <v>2641</v>
      </c>
      <c r="G668" s="85" t="b">
        <v>0</v>
      </c>
      <c r="H668" s="85" t="b">
        <v>0</v>
      </c>
      <c r="I668" s="85" t="b">
        <v>0</v>
      </c>
      <c r="J668" s="85" t="b">
        <v>0</v>
      </c>
      <c r="K668" s="85" t="b">
        <v>0</v>
      </c>
      <c r="L668" s="85" t="b">
        <v>0</v>
      </c>
    </row>
    <row r="669" spans="1:12" ht="15">
      <c r="A669" s="85" t="s">
        <v>2751</v>
      </c>
      <c r="B669" s="85" t="s">
        <v>2729</v>
      </c>
      <c r="C669" s="85">
        <v>2</v>
      </c>
      <c r="D669" s="113">
        <v>0.004028360154122044</v>
      </c>
      <c r="E669" s="113">
        <v>1.6074550232146685</v>
      </c>
      <c r="F669" s="85" t="s">
        <v>2641</v>
      </c>
      <c r="G669" s="85" t="b">
        <v>0</v>
      </c>
      <c r="H669" s="85" t="b">
        <v>0</v>
      </c>
      <c r="I669" s="85" t="b">
        <v>0</v>
      </c>
      <c r="J669" s="85" t="b">
        <v>0</v>
      </c>
      <c r="K669" s="85" t="b">
        <v>0</v>
      </c>
      <c r="L669" s="85" t="b">
        <v>0</v>
      </c>
    </row>
    <row r="670" spans="1:12" ht="15">
      <c r="A670" s="85" t="s">
        <v>2729</v>
      </c>
      <c r="B670" s="85" t="s">
        <v>334</v>
      </c>
      <c r="C670" s="85">
        <v>2</v>
      </c>
      <c r="D670" s="113">
        <v>0.004028360154122044</v>
      </c>
      <c r="E670" s="113">
        <v>0.5862657241447305</v>
      </c>
      <c r="F670" s="85" t="s">
        <v>2641</v>
      </c>
      <c r="G670" s="85" t="b">
        <v>0</v>
      </c>
      <c r="H670" s="85" t="b">
        <v>0</v>
      </c>
      <c r="I670" s="85" t="b">
        <v>0</v>
      </c>
      <c r="J670" s="85" t="b">
        <v>0</v>
      </c>
      <c r="K670" s="85" t="b">
        <v>0</v>
      </c>
      <c r="L670" s="85" t="b">
        <v>0</v>
      </c>
    </row>
    <row r="671" spans="1:12" ht="15">
      <c r="A671" s="85" t="s">
        <v>334</v>
      </c>
      <c r="B671" s="85" t="s">
        <v>273</v>
      </c>
      <c r="C671" s="85">
        <v>2</v>
      </c>
      <c r="D671" s="113">
        <v>0.004028360154122044</v>
      </c>
      <c r="E671" s="113">
        <v>0.32302428937014915</v>
      </c>
      <c r="F671" s="85" t="s">
        <v>2641</v>
      </c>
      <c r="G671" s="85" t="b">
        <v>0</v>
      </c>
      <c r="H671" s="85" t="b">
        <v>0</v>
      </c>
      <c r="I671" s="85" t="b">
        <v>0</v>
      </c>
      <c r="J671" s="85" t="b">
        <v>0</v>
      </c>
      <c r="K671" s="85" t="b">
        <v>0</v>
      </c>
      <c r="L671" s="85" t="b">
        <v>0</v>
      </c>
    </row>
    <row r="672" spans="1:12" ht="15">
      <c r="A672" s="85" t="s">
        <v>2729</v>
      </c>
      <c r="B672" s="85" t="s">
        <v>2723</v>
      </c>
      <c r="C672" s="85">
        <v>2</v>
      </c>
      <c r="D672" s="113">
        <v>0.004028360154122044</v>
      </c>
      <c r="E672" s="113">
        <v>0.6297314179258209</v>
      </c>
      <c r="F672" s="85" t="s">
        <v>2641</v>
      </c>
      <c r="G672" s="85" t="b">
        <v>0</v>
      </c>
      <c r="H672" s="85" t="b">
        <v>0</v>
      </c>
      <c r="I672" s="85" t="b">
        <v>0</v>
      </c>
      <c r="J672" s="85" t="b">
        <v>0</v>
      </c>
      <c r="K672" s="85" t="b">
        <v>0</v>
      </c>
      <c r="L672" s="85" t="b">
        <v>0</v>
      </c>
    </row>
    <row r="673" spans="1:12" ht="15">
      <c r="A673" s="85" t="s">
        <v>2723</v>
      </c>
      <c r="B673" s="85" t="s">
        <v>902</v>
      </c>
      <c r="C673" s="85">
        <v>2</v>
      </c>
      <c r="D673" s="113">
        <v>0.004028360154122044</v>
      </c>
      <c r="E673" s="113">
        <v>0.3471848279558527</v>
      </c>
      <c r="F673" s="85" t="s">
        <v>2641</v>
      </c>
      <c r="G673" s="85" t="b">
        <v>0</v>
      </c>
      <c r="H673" s="85" t="b">
        <v>0</v>
      </c>
      <c r="I673" s="85" t="b">
        <v>0</v>
      </c>
      <c r="J673" s="85" t="b">
        <v>0</v>
      </c>
      <c r="K673" s="85" t="b">
        <v>0</v>
      </c>
      <c r="L673" s="85" t="b">
        <v>0</v>
      </c>
    </row>
    <row r="674" spans="1:12" ht="15">
      <c r="A674" s="85" t="s">
        <v>869</v>
      </c>
      <c r="B674" s="85" t="s">
        <v>2741</v>
      </c>
      <c r="C674" s="85">
        <v>2</v>
      </c>
      <c r="D674" s="113">
        <v>0.004028360154122044</v>
      </c>
      <c r="E674" s="113">
        <v>1.3442135884400872</v>
      </c>
      <c r="F674" s="85" t="s">
        <v>2641</v>
      </c>
      <c r="G674" s="85" t="b">
        <v>0</v>
      </c>
      <c r="H674" s="85" t="b">
        <v>0</v>
      </c>
      <c r="I674" s="85" t="b">
        <v>0</v>
      </c>
      <c r="J674" s="85" t="b">
        <v>0</v>
      </c>
      <c r="K674" s="85" t="b">
        <v>0</v>
      </c>
      <c r="L674" s="85" t="b">
        <v>0</v>
      </c>
    </row>
    <row r="675" spans="1:12" ht="15">
      <c r="A675" s="85" t="s">
        <v>2741</v>
      </c>
      <c r="B675" s="85" t="s">
        <v>2742</v>
      </c>
      <c r="C675" s="85">
        <v>2</v>
      </c>
      <c r="D675" s="113">
        <v>0.004028360154122044</v>
      </c>
      <c r="E675" s="113">
        <v>2.385606273598312</v>
      </c>
      <c r="F675" s="85" t="s">
        <v>2641</v>
      </c>
      <c r="G675" s="85" t="b">
        <v>0</v>
      </c>
      <c r="H675" s="85" t="b">
        <v>0</v>
      </c>
      <c r="I675" s="85" t="b">
        <v>0</v>
      </c>
      <c r="J675" s="85" t="b">
        <v>0</v>
      </c>
      <c r="K675" s="85" t="b">
        <v>0</v>
      </c>
      <c r="L675" s="85" t="b">
        <v>0</v>
      </c>
    </row>
    <row r="676" spans="1:12" ht="15">
      <c r="A676" s="85" t="s">
        <v>2742</v>
      </c>
      <c r="B676" s="85" t="s">
        <v>884</v>
      </c>
      <c r="C676" s="85">
        <v>2</v>
      </c>
      <c r="D676" s="113">
        <v>0.004028360154122044</v>
      </c>
      <c r="E676" s="113">
        <v>1.4078826683094643</v>
      </c>
      <c r="F676" s="85" t="s">
        <v>2641</v>
      </c>
      <c r="G676" s="85" t="b">
        <v>0</v>
      </c>
      <c r="H676" s="85" t="b">
        <v>0</v>
      </c>
      <c r="I676" s="85" t="b">
        <v>0</v>
      </c>
      <c r="J676" s="85" t="b">
        <v>0</v>
      </c>
      <c r="K676" s="85" t="b">
        <v>0</v>
      </c>
      <c r="L676" s="85" t="b">
        <v>0</v>
      </c>
    </row>
    <row r="677" spans="1:12" ht="15">
      <c r="A677" s="85" t="s">
        <v>884</v>
      </c>
      <c r="B677" s="85" t="s">
        <v>2743</v>
      </c>
      <c r="C677" s="85">
        <v>2</v>
      </c>
      <c r="D677" s="113">
        <v>0.004028360154122044</v>
      </c>
      <c r="E677" s="113">
        <v>1.4078826683094643</v>
      </c>
      <c r="F677" s="85" t="s">
        <v>2641</v>
      </c>
      <c r="G677" s="85" t="b">
        <v>0</v>
      </c>
      <c r="H677" s="85" t="b">
        <v>0</v>
      </c>
      <c r="I677" s="85" t="b">
        <v>0</v>
      </c>
      <c r="J677" s="85" t="b">
        <v>0</v>
      </c>
      <c r="K677" s="85" t="b">
        <v>0</v>
      </c>
      <c r="L677" s="85" t="b">
        <v>0</v>
      </c>
    </row>
    <row r="678" spans="1:12" ht="15">
      <c r="A678" s="85" t="s">
        <v>2743</v>
      </c>
      <c r="B678" s="85" t="s">
        <v>2726</v>
      </c>
      <c r="C678" s="85">
        <v>2</v>
      </c>
      <c r="D678" s="113">
        <v>0.004028360154122044</v>
      </c>
      <c r="E678" s="113">
        <v>1.4561873478840195</v>
      </c>
      <c r="F678" s="85" t="s">
        <v>2641</v>
      </c>
      <c r="G678" s="85" t="b">
        <v>0</v>
      </c>
      <c r="H678" s="85" t="b">
        <v>0</v>
      </c>
      <c r="I678" s="85" t="b">
        <v>0</v>
      </c>
      <c r="J678" s="85" t="b">
        <v>0</v>
      </c>
      <c r="K678" s="85" t="b">
        <v>0</v>
      </c>
      <c r="L678" s="85" t="b">
        <v>0</v>
      </c>
    </row>
    <row r="679" spans="1:12" ht="15">
      <c r="A679" s="85" t="s">
        <v>2726</v>
      </c>
      <c r="B679" s="85" t="s">
        <v>2729</v>
      </c>
      <c r="C679" s="85">
        <v>2</v>
      </c>
      <c r="D679" s="113">
        <v>0.004028360154122044</v>
      </c>
      <c r="E679" s="113">
        <v>0.6780360975003759</v>
      </c>
      <c r="F679" s="85" t="s">
        <v>2641</v>
      </c>
      <c r="G679" s="85" t="b">
        <v>0</v>
      </c>
      <c r="H679" s="85" t="b">
        <v>0</v>
      </c>
      <c r="I679" s="85" t="b">
        <v>0</v>
      </c>
      <c r="J679" s="85" t="b">
        <v>0</v>
      </c>
      <c r="K679" s="85" t="b">
        <v>0</v>
      </c>
      <c r="L679" s="85" t="b">
        <v>0</v>
      </c>
    </row>
    <row r="680" spans="1:12" ht="15">
      <c r="A680" s="85" t="s">
        <v>2737</v>
      </c>
      <c r="B680" s="85" t="s">
        <v>2740</v>
      </c>
      <c r="C680" s="85">
        <v>2</v>
      </c>
      <c r="D680" s="113">
        <v>0.004028360154122044</v>
      </c>
      <c r="E680" s="113">
        <v>2.2095150145426308</v>
      </c>
      <c r="F680" s="85" t="s">
        <v>2641</v>
      </c>
      <c r="G680" s="85" t="b">
        <v>1</v>
      </c>
      <c r="H680" s="85" t="b">
        <v>0</v>
      </c>
      <c r="I680" s="85" t="b">
        <v>0</v>
      </c>
      <c r="J680" s="85" t="b">
        <v>0</v>
      </c>
      <c r="K680" s="85" t="b">
        <v>0</v>
      </c>
      <c r="L680" s="85" t="b">
        <v>0</v>
      </c>
    </row>
    <row r="681" spans="1:12" ht="15">
      <c r="A681" s="85" t="s">
        <v>888</v>
      </c>
      <c r="B681" s="85" t="s">
        <v>869</v>
      </c>
      <c r="C681" s="85">
        <v>2</v>
      </c>
      <c r="D681" s="113">
        <v>0.004028360154122044</v>
      </c>
      <c r="E681" s="113">
        <v>1.043183592776106</v>
      </c>
      <c r="F681" s="85" t="s">
        <v>2641</v>
      </c>
      <c r="G681" s="85" t="b">
        <v>0</v>
      </c>
      <c r="H681" s="85" t="b">
        <v>0</v>
      </c>
      <c r="I681" s="85" t="b">
        <v>0</v>
      </c>
      <c r="J681" s="85" t="b">
        <v>0</v>
      </c>
      <c r="K681" s="85" t="b">
        <v>0</v>
      </c>
      <c r="L681" s="85" t="b">
        <v>0</v>
      </c>
    </row>
    <row r="682" spans="1:12" ht="15">
      <c r="A682" s="85" t="s">
        <v>273</v>
      </c>
      <c r="B682" s="85" t="s">
        <v>2721</v>
      </c>
      <c r="C682" s="85">
        <v>2</v>
      </c>
      <c r="D682" s="113">
        <v>0.004028360154122044</v>
      </c>
      <c r="E682" s="113">
        <v>0.3664899831512394</v>
      </c>
      <c r="F682" s="85" t="s">
        <v>2641</v>
      </c>
      <c r="G682" s="85" t="b">
        <v>0</v>
      </c>
      <c r="H682" s="85" t="b">
        <v>0</v>
      </c>
      <c r="I682" s="85" t="b">
        <v>0</v>
      </c>
      <c r="J682" s="85" t="b">
        <v>0</v>
      </c>
      <c r="K682" s="85" t="b">
        <v>0</v>
      </c>
      <c r="L682" s="85" t="b">
        <v>0</v>
      </c>
    </row>
    <row r="683" spans="1:12" ht="15">
      <c r="A683" s="85" t="s">
        <v>273</v>
      </c>
      <c r="B683" s="85" t="s">
        <v>869</v>
      </c>
      <c r="C683" s="85">
        <v>2</v>
      </c>
      <c r="D683" s="113">
        <v>0.004028360154122044</v>
      </c>
      <c r="E683" s="113">
        <v>0.30282090328186206</v>
      </c>
      <c r="F683" s="85" t="s">
        <v>2641</v>
      </c>
      <c r="G683" s="85" t="b">
        <v>0</v>
      </c>
      <c r="H683" s="85" t="b">
        <v>0</v>
      </c>
      <c r="I683" s="85" t="b">
        <v>0</v>
      </c>
      <c r="J683" s="85" t="b">
        <v>0</v>
      </c>
      <c r="K683" s="85" t="b">
        <v>0</v>
      </c>
      <c r="L683" s="85" t="b">
        <v>0</v>
      </c>
    </row>
    <row r="684" spans="1:12" ht="15">
      <c r="A684" s="85" t="s">
        <v>2735</v>
      </c>
      <c r="B684" s="85" t="s">
        <v>888</v>
      </c>
      <c r="C684" s="85">
        <v>2</v>
      </c>
      <c r="D684" s="113">
        <v>0.004028360154122044</v>
      </c>
      <c r="E684" s="113">
        <v>1.9084850188786497</v>
      </c>
      <c r="F684" s="85" t="s">
        <v>2641</v>
      </c>
      <c r="G684" s="85" t="b">
        <v>0</v>
      </c>
      <c r="H684" s="85" t="b">
        <v>0</v>
      </c>
      <c r="I684" s="85" t="b">
        <v>0</v>
      </c>
      <c r="J684" s="85" t="b">
        <v>0</v>
      </c>
      <c r="K684" s="85" t="b">
        <v>0</v>
      </c>
      <c r="L684" s="85" t="b">
        <v>0</v>
      </c>
    </row>
    <row r="685" spans="1:12" ht="15">
      <c r="A685" s="85" t="s">
        <v>888</v>
      </c>
      <c r="B685" s="85" t="s">
        <v>902</v>
      </c>
      <c r="C685" s="85">
        <v>2</v>
      </c>
      <c r="D685" s="113">
        <v>0.004028360154122044</v>
      </c>
      <c r="E685" s="113">
        <v>1.0238784375807193</v>
      </c>
      <c r="F685" s="85" t="s">
        <v>2641</v>
      </c>
      <c r="G685" s="85" t="b">
        <v>0</v>
      </c>
      <c r="H685" s="85" t="b">
        <v>0</v>
      </c>
      <c r="I685" s="85" t="b">
        <v>0</v>
      </c>
      <c r="J685" s="85" t="b">
        <v>0</v>
      </c>
      <c r="K685" s="85" t="b">
        <v>0</v>
      </c>
      <c r="L685" s="85" t="b">
        <v>0</v>
      </c>
    </row>
    <row r="686" spans="1:12" ht="15">
      <c r="A686" s="85" t="s">
        <v>902</v>
      </c>
      <c r="B686" s="85" t="s">
        <v>2726</v>
      </c>
      <c r="C686" s="85">
        <v>2</v>
      </c>
      <c r="D686" s="113">
        <v>0.004028360154122044</v>
      </c>
      <c r="E686" s="113">
        <v>0.3954895075304078</v>
      </c>
      <c r="F686" s="85" t="s">
        <v>2641</v>
      </c>
      <c r="G686" s="85" t="b">
        <v>0</v>
      </c>
      <c r="H686" s="85" t="b">
        <v>0</v>
      </c>
      <c r="I686" s="85" t="b">
        <v>0</v>
      </c>
      <c r="J686" s="85" t="b">
        <v>0</v>
      </c>
      <c r="K686" s="85" t="b">
        <v>0</v>
      </c>
      <c r="L686" s="85" t="b">
        <v>0</v>
      </c>
    </row>
    <row r="687" spans="1:12" ht="15">
      <c r="A687" s="85" t="s">
        <v>2726</v>
      </c>
      <c r="B687" s="85" t="s">
        <v>2738</v>
      </c>
      <c r="C687" s="85">
        <v>2</v>
      </c>
      <c r="D687" s="113">
        <v>0.004028360154122044</v>
      </c>
      <c r="E687" s="113">
        <v>1.4561873478840195</v>
      </c>
      <c r="F687" s="85" t="s">
        <v>2641</v>
      </c>
      <c r="G687" s="85" t="b">
        <v>0</v>
      </c>
      <c r="H687" s="85" t="b">
        <v>0</v>
      </c>
      <c r="I687" s="85" t="b">
        <v>0</v>
      </c>
      <c r="J687" s="85" t="b">
        <v>0</v>
      </c>
      <c r="K687" s="85" t="b">
        <v>0</v>
      </c>
      <c r="L687" s="85" t="b">
        <v>0</v>
      </c>
    </row>
    <row r="688" spans="1:12" ht="15">
      <c r="A688" s="85" t="s">
        <v>2721</v>
      </c>
      <c r="B688" s="85" t="s">
        <v>273</v>
      </c>
      <c r="C688" s="85">
        <v>22</v>
      </c>
      <c r="D688" s="113">
        <v>0.0063533928555755655</v>
      </c>
      <c r="E688" s="113">
        <v>1.1830663794102132</v>
      </c>
      <c r="F688" s="85" t="s">
        <v>2642</v>
      </c>
      <c r="G688" s="85" t="b">
        <v>0</v>
      </c>
      <c r="H688" s="85" t="b">
        <v>0</v>
      </c>
      <c r="I688" s="85" t="b">
        <v>0</v>
      </c>
      <c r="J688" s="85" t="b">
        <v>0</v>
      </c>
      <c r="K688" s="85" t="b">
        <v>0</v>
      </c>
      <c r="L688" s="85" t="b">
        <v>0</v>
      </c>
    </row>
    <row r="689" spans="1:12" ht="15">
      <c r="A689" s="85" t="s">
        <v>2725</v>
      </c>
      <c r="B689" s="85" t="s">
        <v>418</v>
      </c>
      <c r="C689" s="85">
        <v>15</v>
      </c>
      <c r="D689" s="113">
        <v>0.004331858765165158</v>
      </c>
      <c r="E689" s="113">
        <v>1.4552928172239896</v>
      </c>
      <c r="F689" s="85" t="s">
        <v>2642</v>
      </c>
      <c r="G689" s="85" t="b">
        <v>0</v>
      </c>
      <c r="H689" s="85" t="b">
        <v>0</v>
      </c>
      <c r="I689" s="85" t="b">
        <v>0</v>
      </c>
      <c r="J689" s="85" t="b">
        <v>0</v>
      </c>
      <c r="K689" s="85" t="b">
        <v>0</v>
      </c>
      <c r="L689" s="85" t="b">
        <v>0</v>
      </c>
    </row>
    <row r="690" spans="1:12" ht="15">
      <c r="A690" s="85" t="s">
        <v>2722</v>
      </c>
      <c r="B690" s="85" t="s">
        <v>905</v>
      </c>
      <c r="C690" s="85">
        <v>15</v>
      </c>
      <c r="D690" s="113">
        <v>0.004331858765165158</v>
      </c>
      <c r="E690" s="113">
        <v>1.4069881376494346</v>
      </c>
      <c r="F690" s="85" t="s">
        <v>2642</v>
      </c>
      <c r="G690" s="85" t="b">
        <v>0</v>
      </c>
      <c r="H690" s="85" t="b">
        <v>0</v>
      </c>
      <c r="I690" s="85" t="b">
        <v>0</v>
      </c>
      <c r="J690" s="85" t="b">
        <v>0</v>
      </c>
      <c r="K690" s="85" t="b">
        <v>0</v>
      </c>
      <c r="L690" s="85" t="b">
        <v>0</v>
      </c>
    </row>
    <row r="691" spans="1:12" ht="15">
      <c r="A691" s="85" t="s">
        <v>905</v>
      </c>
      <c r="B691" s="85" t="s">
        <v>334</v>
      </c>
      <c r="C691" s="85">
        <v>15</v>
      </c>
      <c r="D691" s="113">
        <v>0.004331858765165158</v>
      </c>
      <c r="E691" s="113">
        <v>1.3635224438683444</v>
      </c>
      <c r="F691" s="85" t="s">
        <v>2642</v>
      </c>
      <c r="G691" s="85" t="b">
        <v>0</v>
      </c>
      <c r="H691" s="85" t="b">
        <v>0</v>
      </c>
      <c r="I691" s="85" t="b">
        <v>0</v>
      </c>
      <c r="J691" s="85" t="b">
        <v>0</v>
      </c>
      <c r="K691" s="85" t="b">
        <v>0</v>
      </c>
      <c r="L691" s="85" t="b">
        <v>0</v>
      </c>
    </row>
    <row r="692" spans="1:12" ht="15">
      <c r="A692" s="85" t="s">
        <v>2724</v>
      </c>
      <c r="B692" s="85" t="s">
        <v>2723</v>
      </c>
      <c r="C692" s="85">
        <v>14</v>
      </c>
      <c r="D692" s="113">
        <v>0.0048720901715010615</v>
      </c>
      <c r="E692" s="113">
        <v>1.4005060101215143</v>
      </c>
      <c r="F692" s="85" t="s">
        <v>2642</v>
      </c>
      <c r="G692" s="85" t="b">
        <v>0</v>
      </c>
      <c r="H692" s="85" t="b">
        <v>0</v>
      </c>
      <c r="I692" s="85" t="b">
        <v>0</v>
      </c>
      <c r="J692" s="85" t="b">
        <v>0</v>
      </c>
      <c r="K692" s="85" t="b">
        <v>0</v>
      </c>
      <c r="L692" s="85" t="b">
        <v>0</v>
      </c>
    </row>
    <row r="693" spans="1:12" ht="15">
      <c r="A693" s="85" t="s">
        <v>2212</v>
      </c>
      <c r="B693" s="85" t="s">
        <v>884</v>
      </c>
      <c r="C693" s="85">
        <v>14</v>
      </c>
      <c r="D693" s="113">
        <v>0.0048720901715010615</v>
      </c>
      <c r="E693" s="113">
        <v>1.4304692334989575</v>
      </c>
      <c r="F693" s="85" t="s">
        <v>2642</v>
      </c>
      <c r="G693" s="85" t="b">
        <v>0</v>
      </c>
      <c r="H693" s="85" t="b">
        <v>0</v>
      </c>
      <c r="I693" s="85" t="b">
        <v>0</v>
      </c>
      <c r="J693" s="85" t="b">
        <v>0</v>
      </c>
      <c r="K693" s="85" t="b">
        <v>0</v>
      </c>
      <c r="L693" s="85" t="b">
        <v>0</v>
      </c>
    </row>
    <row r="694" spans="1:12" ht="15">
      <c r="A694" s="85" t="s">
        <v>2727</v>
      </c>
      <c r="B694" s="85" t="s">
        <v>2728</v>
      </c>
      <c r="C694" s="85">
        <v>14</v>
      </c>
      <c r="D694" s="113">
        <v>0.0048720901715010615</v>
      </c>
      <c r="E694" s="113">
        <v>1.5396137029240258</v>
      </c>
      <c r="F694" s="85" t="s">
        <v>2642</v>
      </c>
      <c r="G694" s="85" t="b">
        <v>0</v>
      </c>
      <c r="H694" s="85" t="b">
        <v>0</v>
      </c>
      <c r="I694" s="85" t="b">
        <v>0</v>
      </c>
      <c r="J694" s="85" t="b">
        <v>0</v>
      </c>
      <c r="K694" s="85" t="b">
        <v>0</v>
      </c>
      <c r="L694" s="85" t="b">
        <v>0</v>
      </c>
    </row>
    <row r="695" spans="1:12" ht="15">
      <c r="A695" s="85" t="s">
        <v>2728</v>
      </c>
      <c r="B695" s="85" t="s">
        <v>2721</v>
      </c>
      <c r="C695" s="85">
        <v>14</v>
      </c>
      <c r="D695" s="113">
        <v>0.0048720901715010615</v>
      </c>
      <c r="E695" s="113">
        <v>1.287801729930226</v>
      </c>
      <c r="F695" s="85" t="s">
        <v>2642</v>
      </c>
      <c r="G695" s="85" t="b">
        <v>0</v>
      </c>
      <c r="H695" s="85" t="b">
        <v>0</v>
      </c>
      <c r="I695" s="85" t="b">
        <v>0</v>
      </c>
      <c r="J695" s="85" t="b">
        <v>0</v>
      </c>
      <c r="K695" s="85" t="b">
        <v>0</v>
      </c>
      <c r="L695" s="85" t="b">
        <v>0</v>
      </c>
    </row>
    <row r="696" spans="1:12" ht="15">
      <c r="A696" s="85" t="s">
        <v>902</v>
      </c>
      <c r="B696" s="85" t="s">
        <v>869</v>
      </c>
      <c r="C696" s="85">
        <v>13</v>
      </c>
      <c r="D696" s="113">
        <v>0.005350962947731369</v>
      </c>
      <c r="E696" s="113">
        <v>0.9369575625911257</v>
      </c>
      <c r="F696" s="85" t="s">
        <v>2642</v>
      </c>
      <c r="G696" s="85" t="b">
        <v>0</v>
      </c>
      <c r="H696" s="85" t="b">
        <v>0</v>
      </c>
      <c r="I696" s="85" t="b">
        <v>0</v>
      </c>
      <c r="J696" s="85" t="b">
        <v>0</v>
      </c>
      <c r="K696" s="85" t="b">
        <v>0</v>
      </c>
      <c r="L696" s="85" t="b">
        <v>0</v>
      </c>
    </row>
    <row r="697" spans="1:12" ht="15">
      <c r="A697" s="85" t="s">
        <v>2729</v>
      </c>
      <c r="B697" s="85" t="s">
        <v>2729</v>
      </c>
      <c r="C697" s="85">
        <v>11</v>
      </c>
      <c r="D697" s="113">
        <v>0.01565563703056428</v>
      </c>
      <c r="E697" s="113">
        <v>1.042289062116076</v>
      </c>
      <c r="F697" s="85" t="s">
        <v>2642</v>
      </c>
      <c r="G697" s="85" t="b">
        <v>0</v>
      </c>
      <c r="H697" s="85" t="b">
        <v>0</v>
      </c>
      <c r="I697" s="85" t="b">
        <v>0</v>
      </c>
      <c r="J697" s="85" t="b">
        <v>0</v>
      </c>
      <c r="K697" s="85" t="b">
        <v>0</v>
      </c>
      <c r="L697" s="85" t="b">
        <v>0</v>
      </c>
    </row>
    <row r="698" spans="1:12" ht="15">
      <c r="A698" s="85" t="s">
        <v>418</v>
      </c>
      <c r="B698" s="85" t="s">
        <v>876</v>
      </c>
      <c r="C698" s="85">
        <v>9</v>
      </c>
      <c r="D698" s="113">
        <v>0.006545041635674605</v>
      </c>
      <c r="E698" s="113">
        <v>1.4552928172239896</v>
      </c>
      <c r="F698" s="85" t="s">
        <v>2642</v>
      </c>
      <c r="G698" s="85" t="b">
        <v>0</v>
      </c>
      <c r="H698" s="85" t="b">
        <v>0</v>
      </c>
      <c r="I698" s="85" t="b">
        <v>0</v>
      </c>
      <c r="J698" s="85" t="b">
        <v>0</v>
      </c>
      <c r="K698" s="85" t="b">
        <v>0</v>
      </c>
      <c r="L698" s="85" t="b">
        <v>0</v>
      </c>
    </row>
    <row r="699" spans="1:12" ht="15">
      <c r="A699" s="85" t="s">
        <v>876</v>
      </c>
      <c r="B699" s="85" t="s">
        <v>2722</v>
      </c>
      <c r="C699" s="85">
        <v>9</v>
      </c>
      <c r="D699" s="113">
        <v>0.006545041635674605</v>
      </c>
      <c r="E699" s="113">
        <v>1.4069881376494346</v>
      </c>
      <c r="F699" s="85" t="s">
        <v>2642</v>
      </c>
      <c r="G699" s="85" t="b">
        <v>0</v>
      </c>
      <c r="H699" s="85" t="b">
        <v>0</v>
      </c>
      <c r="I699" s="85" t="b">
        <v>0</v>
      </c>
      <c r="J699" s="85" t="b">
        <v>0</v>
      </c>
      <c r="K699" s="85" t="b">
        <v>0</v>
      </c>
      <c r="L699" s="85" t="b">
        <v>0</v>
      </c>
    </row>
    <row r="700" spans="1:12" ht="15">
      <c r="A700" s="85" t="s">
        <v>888</v>
      </c>
      <c r="B700" s="85" t="s">
        <v>902</v>
      </c>
      <c r="C700" s="85">
        <v>8</v>
      </c>
      <c r="D700" s="113">
        <v>0.006626550320031236</v>
      </c>
      <c r="E700" s="113">
        <v>1.116075276276995</v>
      </c>
      <c r="F700" s="85" t="s">
        <v>2642</v>
      </c>
      <c r="G700" s="85" t="b">
        <v>0</v>
      </c>
      <c r="H700" s="85" t="b">
        <v>0</v>
      </c>
      <c r="I700" s="85" t="b">
        <v>0</v>
      </c>
      <c r="J700" s="85" t="b">
        <v>0</v>
      </c>
      <c r="K700" s="85" t="b">
        <v>0</v>
      </c>
      <c r="L700" s="85" t="b">
        <v>0</v>
      </c>
    </row>
    <row r="701" spans="1:12" ht="15">
      <c r="A701" s="85" t="s">
        <v>334</v>
      </c>
      <c r="B701" s="85" t="s">
        <v>2724</v>
      </c>
      <c r="C701" s="85">
        <v>7</v>
      </c>
      <c r="D701" s="113">
        <v>0.0066004916660822865</v>
      </c>
      <c r="E701" s="113">
        <v>1.03252922482692</v>
      </c>
      <c r="F701" s="85" t="s">
        <v>2642</v>
      </c>
      <c r="G701" s="85" t="b">
        <v>0</v>
      </c>
      <c r="H701" s="85" t="b">
        <v>0</v>
      </c>
      <c r="I701" s="85" t="b">
        <v>0</v>
      </c>
      <c r="J701" s="85" t="b">
        <v>0</v>
      </c>
      <c r="K701" s="85" t="b">
        <v>0</v>
      </c>
      <c r="L701" s="85" t="b">
        <v>0</v>
      </c>
    </row>
    <row r="702" spans="1:12" ht="15">
      <c r="A702" s="85" t="s">
        <v>2723</v>
      </c>
      <c r="B702" s="85" t="s">
        <v>2212</v>
      </c>
      <c r="C702" s="85">
        <v>7</v>
      </c>
      <c r="D702" s="113">
        <v>0.0066004916660822865</v>
      </c>
      <c r="E702" s="113">
        <v>1.1294392378349765</v>
      </c>
      <c r="F702" s="85" t="s">
        <v>2642</v>
      </c>
      <c r="G702" s="85" t="b">
        <v>0</v>
      </c>
      <c r="H702" s="85" t="b">
        <v>0</v>
      </c>
      <c r="I702" s="85" t="b">
        <v>0</v>
      </c>
      <c r="J702" s="85" t="b">
        <v>0</v>
      </c>
      <c r="K702" s="85" t="b">
        <v>0</v>
      </c>
      <c r="L702" s="85" t="b">
        <v>0</v>
      </c>
    </row>
    <row r="703" spans="1:12" ht="15">
      <c r="A703" s="85" t="s">
        <v>884</v>
      </c>
      <c r="B703" s="85" t="s">
        <v>2730</v>
      </c>
      <c r="C703" s="85">
        <v>7</v>
      </c>
      <c r="D703" s="113">
        <v>0.0066004916660822865</v>
      </c>
      <c r="E703" s="113">
        <v>1.4304692334989575</v>
      </c>
      <c r="F703" s="85" t="s">
        <v>2642</v>
      </c>
      <c r="G703" s="85" t="b">
        <v>0</v>
      </c>
      <c r="H703" s="85" t="b">
        <v>0</v>
      </c>
      <c r="I703" s="85" t="b">
        <v>0</v>
      </c>
      <c r="J703" s="85" t="b">
        <v>0</v>
      </c>
      <c r="K703" s="85" t="b">
        <v>0</v>
      </c>
      <c r="L703" s="85" t="b">
        <v>0</v>
      </c>
    </row>
    <row r="704" spans="1:12" ht="15">
      <c r="A704" s="85" t="s">
        <v>2730</v>
      </c>
      <c r="B704" s="85" t="s">
        <v>2732</v>
      </c>
      <c r="C704" s="85">
        <v>7</v>
      </c>
      <c r="D704" s="113">
        <v>0.0066004916660822865</v>
      </c>
      <c r="E704" s="113">
        <v>1.8406436985880068</v>
      </c>
      <c r="F704" s="85" t="s">
        <v>2642</v>
      </c>
      <c r="G704" s="85" t="b">
        <v>0</v>
      </c>
      <c r="H704" s="85" t="b">
        <v>0</v>
      </c>
      <c r="I704" s="85" t="b">
        <v>0</v>
      </c>
      <c r="J704" s="85" t="b">
        <v>0</v>
      </c>
      <c r="K704" s="85" t="b">
        <v>0</v>
      </c>
      <c r="L704" s="85" t="b">
        <v>0</v>
      </c>
    </row>
    <row r="705" spans="1:12" ht="15">
      <c r="A705" s="85" t="s">
        <v>2732</v>
      </c>
      <c r="B705" s="85" t="s">
        <v>2727</v>
      </c>
      <c r="C705" s="85">
        <v>7</v>
      </c>
      <c r="D705" s="113">
        <v>0.0066004916660822865</v>
      </c>
      <c r="E705" s="113">
        <v>1.5396137029240258</v>
      </c>
      <c r="F705" s="85" t="s">
        <v>2642</v>
      </c>
      <c r="G705" s="85" t="b">
        <v>0</v>
      </c>
      <c r="H705" s="85" t="b">
        <v>0</v>
      </c>
      <c r="I705" s="85" t="b">
        <v>0</v>
      </c>
      <c r="J705" s="85" t="b">
        <v>0</v>
      </c>
      <c r="K705" s="85" t="b">
        <v>0</v>
      </c>
      <c r="L705" s="85" t="b">
        <v>0</v>
      </c>
    </row>
    <row r="706" spans="1:12" ht="15">
      <c r="A706" s="85" t="s">
        <v>273</v>
      </c>
      <c r="B706" s="85" t="s">
        <v>375</v>
      </c>
      <c r="C706" s="85">
        <v>7</v>
      </c>
      <c r="D706" s="113">
        <v>0.0066004916660822865</v>
      </c>
      <c r="E706" s="113">
        <v>1.2543779744432764</v>
      </c>
      <c r="F706" s="85" t="s">
        <v>2642</v>
      </c>
      <c r="G706" s="85" t="b">
        <v>0</v>
      </c>
      <c r="H706" s="85" t="b">
        <v>0</v>
      </c>
      <c r="I706" s="85" t="b">
        <v>0</v>
      </c>
      <c r="J706" s="85" t="b">
        <v>0</v>
      </c>
      <c r="K706" s="85" t="b">
        <v>0</v>
      </c>
      <c r="L706" s="85" t="b">
        <v>0</v>
      </c>
    </row>
    <row r="707" spans="1:12" ht="15">
      <c r="A707" s="85" t="s">
        <v>375</v>
      </c>
      <c r="B707" s="85" t="s">
        <v>304</v>
      </c>
      <c r="C707" s="85">
        <v>7</v>
      </c>
      <c r="D707" s="113">
        <v>0.0066004916660822865</v>
      </c>
      <c r="E707" s="113">
        <v>1.78265175161032</v>
      </c>
      <c r="F707" s="85" t="s">
        <v>2642</v>
      </c>
      <c r="G707" s="85" t="b">
        <v>0</v>
      </c>
      <c r="H707" s="85" t="b">
        <v>0</v>
      </c>
      <c r="I707" s="85" t="b">
        <v>0</v>
      </c>
      <c r="J707" s="85" t="b">
        <v>0</v>
      </c>
      <c r="K707" s="85" t="b">
        <v>0</v>
      </c>
      <c r="L707" s="85" t="b">
        <v>0</v>
      </c>
    </row>
    <row r="708" spans="1:12" ht="15">
      <c r="A708" s="85" t="s">
        <v>304</v>
      </c>
      <c r="B708" s="85" t="s">
        <v>2731</v>
      </c>
      <c r="C708" s="85">
        <v>7</v>
      </c>
      <c r="D708" s="113">
        <v>0.0066004916660822865</v>
      </c>
      <c r="E708" s="113">
        <v>1.78265175161032</v>
      </c>
      <c r="F708" s="85" t="s">
        <v>2642</v>
      </c>
      <c r="G708" s="85" t="b">
        <v>0</v>
      </c>
      <c r="H708" s="85" t="b">
        <v>0</v>
      </c>
      <c r="I708" s="85" t="b">
        <v>0</v>
      </c>
      <c r="J708" s="85" t="b">
        <v>0</v>
      </c>
      <c r="K708" s="85" t="b">
        <v>0</v>
      </c>
      <c r="L708" s="85" t="b">
        <v>0</v>
      </c>
    </row>
    <row r="709" spans="1:12" ht="15">
      <c r="A709" s="85" t="s">
        <v>2731</v>
      </c>
      <c r="B709" s="85" t="s">
        <v>902</v>
      </c>
      <c r="C709" s="85">
        <v>7</v>
      </c>
      <c r="D709" s="113">
        <v>0.0066004916660822865</v>
      </c>
      <c r="E709" s="113">
        <v>1.2543779744432764</v>
      </c>
      <c r="F709" s="85" t="s">
        <v>2642</v>
      </c>
      <c r="G709" s="85" t="b">
        <v>0</v>
      </c>
      <c r="H709" s="85" t="b">
        <v>0</v>
      </c>
      <c r="I709" s="85" t="b">
        <v>0</v>
      </c>
      <c r="J709" s="85" t="b">
        <v>0</v>
      </c>
      <c r="K709" s="85" t="b">
        <v>0</v>
      </c>
      <c r="L709" s="85" t="b">
        <v>0</v>
      </c>
    </row>
    <row r="710" spans="1:12" ht="15">
      <c r="A710" s="85" t="s">
        <v>869</v>
      </c>
      <c r="B710" s="85" t="s">
        <v>2726</v>
      </c>
      <c r="C710" s="85">
        <v>7</v>
      </c>
      <c r="D710" s="113">
        <v>0.0066004916660822865</v>
      </c>
      <c r="E710" s="113">
        <v>0.8953560318016084</v>
      </c>
      <c r="F710" s="85" t="s">
        <v>2642</v>
      </c>
      <c r="G710" s="85" t="b">
        <v>0</v>
      </c>
      <c r="H710" s="85" t="b">
        <v>0</v>
      </c>
      <c r="I710" s="85" t="b">
        <v>0</v>
      </c>
      <c r="J710" s="85" t="b">
        <v>0</v>
      </c>
      <c r="K710" s="85" t="b">
        <v>0</v>
      </c>
      <c r="L710" s="85" t="b">
        <v>0</v>
      </c>
    </row>
    <row r="711" spans="1:12" ht="15">
      <c r="A711" s="85" t="s">
        <v>2726</v>
      </c>
      <c r="B711" s="85" t="s">
        <v>2733</v>
      </c>
      <c r="C711" s="85">
        <v>7</v>
      </c>
      <c r="D711" s="113">
        <v>0.0066004916660822865</v>
      </c>
      <c r="E711" s="113">
        <v>1.481621755946339</v>
      </c>
      <c r="F711" s="85" t="s">
        <v>2642</v>
      </c>
      <c r="G711" s="85" t="b">
        <v>0</v>
      </c>
      <c r="H711" s="85" t="b">
        <v>0</v>
      </c>
      <c r="I711" s="85" t="b">
        <v>0</v>
      </c>
      <c r="J711" s="85" t="b">
        <v>0</v>
      </c>
      <c r="K711" s="85" t="b">
        <v>0</v>
      </c>
      <c r="L711" s="85" t="b">
        <v>0</v>
      </c>
    </row>
    <row r="712" spans="1:12" ht="15">
      <c r="A712" s="85" t="s">
        <v>2733</v>
      </c>
      <c r="B712" s="85" t="s">
        <v>374</v>
      </c>
      <c r="C712" s="85">
        <v>7</v>
      </c>
      <c r="D712" s="113">
        <v>0.0066004916660822865</v>
      </c>
      <c r="E712" s="113">
        <v>1.6857417386022637</v>
      </c>
      <c r="F712" s="85" t="s">
        <v>2642</v>
      </c>
      <c r="G712" s="85" t="b">
        <v>0</v>
      </c>
      <c r="H712" s="85" t="b">
        <v>0</v>
      </c>
      <c r="I712" s="85" t="b">
        <v>0</v>
      </c>
      <c r="J712" s="85" t="b">
        <v>0</v>
      </c>
      <c r="K712" s="85" t="b">
        <v>0</v>
      </c>
      <c r="L712" s="85" t="b">
        <v>0</v>
      </c>
    </row>
    <row r="713" spans="1:12" ht="15">
      <c r="A713" s="85" t="s">
        <v>418</v>
      </c>
      <c r="B713" s="85" t="s">
        <v>2734</v>
      </c>
      <c r="C713" s="85">
        <v>7</v>
      </c>
      <c r="D713" s="113">
        <v>0.0066004916660822865</v>
      </c>
      <c r="E713" s="113">
        <v>1.2589981720800216</v>
      </c>
      <c r="F713" s="85" t="s">
        <v>2642</v>
      </c>
      <c r="G713" s="85" t="b">
        <v>0</v>
      </c>
      <c r="H713" s="85" t="b">
        <v>0</v>
      </c>
      <c r="I713" s="85" t="b">
        <v>0</v>
      </c>
      <c r="J713" s="85" t="b">
        <v>0</v>
      </c>
      <c r="K713" s="85" t="b">
        <v>0</v>
      </c>
      <c r="L713" s="85" t="b">
        <v>0</v>
      </c>
    </row>
    <row r="714" spans="1:12" ht="15">
      <c r="A714" s="85" t="s">
        <v>2734</v>
      </c>
      <c r="B714" s="85" t="s">
        <v>2736</v>
      </c>
      <c r="C714" s="85">
        <v>7</v>
      </c>
      <c r="D714" s="113">
        <v>0.0066004916660822865</v>
      </c>
      <c r="E714" s="113">
        <v>1.5717983862954268</v>
      </c>
      <c r="F714" s="85" t="s">
        <v>2642</v>
      </c>
      <c r="G714" s="85" t="b">
        <v>0</v>
      </c>
      <c r="H714" s="85" t="b">
        <v>0</v>
      </c>
      <c r="I714" s="85" t="b">
        <v>0</v>
      </c>
      <c r="J714" s="85" t="b">
        <v>0</v>
      </c>
      <c r="K714" s="85" t="b">
        <v>0</v>
      </c>
      <c r="L714" s="85" t="b">
        <v>0</v>
      </c>
    </row>
    <row r="715" spans="1:12" ht="15">
      <c r="A715" s="85" t="s">
        <v>2736</v>
      </c>
      <c r="B715" s="85" t="s">
        <v>2722</v>
      </c>
      <c r="C715" s="85">
        <v>7</v>
      </c>
      <c r="D715" s="113">
        <v>0.0066004916660822865</v>
      </c>
      <c r="E715" s="113">
        <v>1.4069881376494346</v>
      </c>
      <c r="F715" s="85" t="s">
        <v>2642</v>
      </c>
      <c r="G715" s="85" t="b">
        <v>0</v>
      </c>
      <c r="H715" s="85" t="b">
        <v>0</v>
      </c>
      <c r="I715" s="85" t="b">
        <v>0</v>
      </c>
      <c r="J715" s="85" t="b">
        <v>0</v>
      </c>
      <c r="K715" s="85" t="b">
        <v>0</v>
      </c>
      <c r="L715" s="85" t="b">
        <v>0</v>
      </c>
    </row>
    <row r="716" spans="1:12" ht="15">
      <c r="A716" s="85" t="s">
        <v>334</v>
      </c>
      <c r="B716" s="85" t="s">
        <v>902</v>
      </c>
      <c r="C716" s="85">
        <v>7</v>
      </c>
      <c r="D716" s="113">
        <v>0.0066004916660822865</v>
      </c>
      <c r="E716" s="113">
        <v>0.7772567197236139</v>
      </c>
      <c r="F716" s="85" t="s">
        <v>2642</v>
      </c>
      <c r="G716" s="85" t="b">
        <v>0</v>
      </c>
      <c r="H716" s="85" t="b">
        <v>0</v>
      </c>
      <c r="I716" s="85" t="b">
        <v>0</v>
      </c>
      <c r="J716" s="85" t="b">
        <v>0</v>
      </c>
      <c r="K716" s="85" t="b">
        <v>0</v>
      </c>
      <c r="L716" s="85" t="b">
        <v>0</v>
      </c>
    </row>
    <row r="717" spans="1:12" ht="15">
      <c r="A717" s="85" t="s">
        <v>902</v>
      </c>
      <c r="B717" s="85" t="s">
        <v>2724</v>
      </c>
      <c r="C717" s="85">
        <v>7</v>
      </c>
      <c r="D717" s="113">
        <v>0.0066004916660822865</v>
      </c>
      <c r="E717" s="113">
        <v>0.9233847554018518</v>
      </c>
      <c r="F717" s="85" t="s">
        <v>2642</v>
      </c>
      <c r="G717" s="85" t="b">
        <v>0</v>
      </c>
      <c r="H717" s="85" t="b">
        <v>0</v>
      </c>
      <c r="I717" s="85" t="b">
        <v>0</v>
      </c>
      <c r="J717" s="85" t="b">
        <v>0</v>
      </c>
      <c r="K717" s="85" t="b">
        <v>0</v>
      </c>
      <c r="L717" s="85" t="b">
        <v>0</v>
      </c>
    </row>
    <row r="718" spans="1:12" ht="15">
      <c r="A718" s="85" t="s">
        <v>2723</v>
      </c>
      <c r="B718" s="85" t="s">
        <v>869</v>
      </c>
      <c r="C718" s="85">
        <v>7</v>
      </c>
      <c r="D718" s="113">
        <v>0.0066004916660822865</v>
      </c>
      <c r="E718" s="113">
        <v>0.844203509354227</v>
      </c>
      <c r="F718" s="85" t="s">
        <v>2642</v>
      </c>
      <c r="G718" s="85" t="b">
        <v>0</v>
      </c>
      <c r="H718" s="85" t="b">
        <v>0</v>
      </c>
      <c r="I718" s="85" t="b">
        <v>0</v>
      </c>
      <c r="J718" s="85" t="b">
        <v>0</v>
      </c>
      <c r="K718" s="85" t="b">
        <v>0</v>
      </c>
      <c r="L718" s="85" t="b">
        <v>0</v>
      </c>
    </row>
    <row r="719" spans="1:12" ht="15">
      <c r="A719" s="85" t="s">
        <v>869</v>
      </c>
      <c r="B719" s="85" t="s">
        <v>2212</v>
      </c>
      <c r="C719" s="85">
        <v>7</v>
      </c>
      <c r="D719" s="113">
        <v>0.0066004916660822865</v>
      </c>
      <c r="E719" s="113">
        <v>0.9533479787792951</v>
      </c>
      <c r="F719" s="85" t="s">
        <v>2642</v>
      </c>
      <c r="G719" s="85" t="b">
        <v>0</v>
      </c>
      <c r="H719" s="85" t="b">
        <v>0</v>
      </c>
      <c r="I719" s="85" t="b">
        <v>0</v>
      </c>
      <c r="J719" s="85" t="b">
        <v>0</v>
      </c>
      <c r="K719" s="85" t="b">
        <v>0</v>
      </c>
      <c r="L719" s="85" t="b">
        <v>0</v>
      </c>
    </row>
    <row r="720" spans="1:12" ht="15">
      <c r="A720" s="85" t="s">
        <v>884</v>
      </c>
      <c r="B720" s="85" t="s">
        <v>2727</v>
      </c>
      <c r="C720" s="85">
        <v>7</v>
      </c>
      <c r="D720" s="113">
        <v>0.0066004916660822865</v>
      </c>
      <c r="E720" s="113">
        <v>1.1294392378349765</v>
      </c>
      <c r="F720" s="85" t="s">
        <v>2642</v>
      </c>
      <c r="G720" s="85" t="b">
        <v>0</v>
      </c>
      <c r="H720" s="85" t="b">
        <v>0</v>
      </c>
      <c r="I720" s="85" t="b">
        <v>0</v>
      </c>
      <c r="J720" s="85" t="b">
        <v>0</v>
      </c>
      <c r="K720" s="85" t="b">
        <v>0</v>
      </c>
      <c r="L720" s="85" t="b">
        <v>0</v>
      </c>
    </row>
    <row r="721" spans="1:12" ht="15">
      <c r="A721" s="85" t="s">
        <v>273</v>
      </c>
      <c r="B721" s="85" t="s">
        <v>2721</v>
      </c>
      <c r="C721" s="85">
        <v>7</v>
      </c>
      <c r="D721" s="113">
        <v>0.0066004916660822865</v>
      </c>
      <c r="E721" s="113">
        <v>0.7015360057854956</v>
      </c>
      <c r="F721" s="85" t="s">
        <v>2642</v>
      </c>
      <c r="G721" s="85" t="b">
        <v>0</v>
      </c>
      <c r="H721" s="85" t="b">
        <v>0</v>
      </c>
      <c r="I721" s="85" t="b">
        <v>0</v>
      </c>
      <c r="J721" s="85" t="b">
        <v>0</v>
      </c>
      <c r="K721" s="85" t="b">
        <v>0</v>
      </c>
      <c r="L721" s="85" t="b">
        <v>0</v>
      </c>
    </row>
    <row r="722" spans="1:12" ht="15">
      <c r="A722" s="85" t="s">
        <v>273</v>
      </c>
      <c r="B722" s="85" t="s">
        <v>869</v>
      </c>
      <c r="C722" s="85">
        <v>7</v>
      </c>
      <c r="D722" s="113">
        <v>0.0066004916660822865</v>
      </c>
      <c r="E722" s="113">
        <v>0.6681122502985458</v>
      </c>
      <c r="F722" s="85" t="s">
        <v>2642</v>
      </c>
      <c r="G722" s="85" t="b">
        <v>0</v>
      </c>
      <c r="H722" s="85" t="b">
        <v>0</v>
      </c>
      <c r="I722" s="85" t="b">
        <v>0</v>
      </c>
      <c r="J722" s="85" t="b">
        <v>0</v>
      </c>
      <c r="K722" s="85" t="b">
        <v>0</v>
      </c>
      <c r="L722" s="85" t="b">
        <v>0</v>
      </c>
    </row>
    <row r="723" spans="1:12" ht="15">
      <c r="A723" s="85" t="s">
        <v>869</v>
      </c>
      <c r="B723" s="85" t="s">
        <v>2735</v>
      </c>
      <c r="C723" s="85">
        <v>7</v>
      </c>
      <c r="D723" s="113">
        <v>0.0066004916660822865</v>
      </c>
      <c r="E723" s="113">
        <v>1.2543779744432764</v>
      </c>
      <c r="F723" s="85" t="s">
        <v>2642</v>
      </c>
      <c r="G723" s="85" t="b">
        <v>0</v>
      </c>
      <c r="H723" s="85" t="b">
        <v>0</v>
      </c>
      <c r="I723" s="85" t="b">
        <v>0</v>
      </c>
      <c r="J723" s="85" t="b">
        <v>0</v>
      </c>
      <c r="K723" s="85" t="b">
        <v>0</v>
      </c>
      <c r="L723" s="85" t="b">
        <v>0</v>
      </c>
    </row>
    <row r="724" spans="1:12" ht="15">
      <c r="A724" s="85" t="s">
        <v>2735</v>
      </c>
      <c r="B724" s="85" t="s">
        <v>888</v>
      </c>
      <c r="C724" s="85">
        <v>7</v>
      </c>
      <c r="D724" s="113">
        <v>0.0066004916660822865</v>
      </c>
      <c r="E724" s="113">
        <v>1.6443490534440386</v>
      </c>
      <c r="F724" s="85" t="s">
        <v>2642</v>
      </c>
      <c r="G724" s="85" t="b">
        <v>0</v>
      </c>
      <c r="H724" s="85" t="b">
        <v>0</v>
      </c>
      <c r="I724" s="85" t="b">
        <v>0</v>
      </c>
      <c r="J724" s="85" t="b">
        <v>0</v>
      </c>
      <c r="K724" s="85" t="b">
        <v>0</v>
      </c>
      <c r="L724" s="85" t="b">
        <v>0</v>
      </c>
    </row>
    <row r="725" spans="1:12" ht="15">
      <c r="A725" s="85" t="s">
        <v>902</v>
      </c>
      <c r="B725" s="85" t="s">
        <v>2726</v>
      </c>
      <c r="C725" s="85">
        <v>7</v>
      </c>
      <c r="D725" s="113">
        <v>0.0066004916660822865</v>
      </c>
      <c r="E725" s="113">
        <v>0.8953560318016084</v>
      </c>
      <c r="F725" s="85" t="s">
        <v>2642</v>
      </c>
      <c r="G725" s="85" t="b">
        <v>0</v>
      </c>
      <c r="H725" s="85" t="b">
        <v>0</v>
      </c>
      <c r="I725" s="85" t="b">
        <v>0</v>
      </c>
      <c r="J725" s="85" t="b">
        <v>0</v>
      </c>
      <c r="K725" s="85" t="b">
        <v>0</v>
      </c>
      <c r="L725" s="85" t="b">
        <v>0</v>
      </c>
    </row>
    <row r="726" spans="1:12" ht="15">
      <c r="A726" s="85" t="s">
        <v>2726</v>
      </c>
      <c r="B726" s="85" t="s">
        <v>2738</v>
      </c>
      <c r="C726" s="85">
        <v>4</v>
      </c>
      <c r="D726" s="113">
        <v>0.005692958920205193</v>
      </c>
      <c r="E726" s="113">
        <v>1.4816217559463387</v>
      </c>
      <c r="F726" s="85" t="s">
        <v>2642</v>
      </c>
      <c r="G726" s="85" t="b">
        <v>0</v>
      </c>
      <c r="H726" s="85" t="b">
        <v>0</v>
      </c>
      <c r="I726" s="85" t="b">
        <v>0</v>
      </c>
      <c r="J726" s="85" t="b">
        <v>0</v>
      </c>
      <c r="K726" s="85" t="b">
        <v>0</v>
      </c>
      <c r="L726" s="85" t="b">
        <v>0</v>
      </c>
    </row>
    <row r="727" spans="1:12" ht="15">
      <c r="A727" s="85" t="s">
        <v>2729</v>
      </c>
      <c r="B727" s="85" t="s">
        <v>334</v>
      </c>
      <c r="C727" s="85">
        <v>4</v>
      </c>
      <c r="D727" s="113">
        <v>0.005692958920205193</v>
      </c>
      <c r="E727" s="113">
        <v>0.6231597543741005</v>
      </c>
      <c r="F727" s="85" t="s">
        <v>2642</v>
      </c>
      <c r="G727" s="85" t="b">
        <v>0</v>
      </c>
      <c r="H727" s="85" t="b">
        <v>0</v>
      </c>
      <c r="I727" s="85" t="b">
        <v>0</v>
      </c>
      <c r="J727" s="85" t="b">
        <v>0</v>
      </c>
      <c r="K727" s="85" t="b">
        <v>0</v>
      </c>
      <c r="L727" s="85" t="b">
        <v>0</v>
      </c>
    </row>
    <row r="728" spans="1:12" ht="15">
      <c r="A728" s="85" t="s">
        <v>334</v>
      </c>
      <c r="B728" s="85" t="s">
        <v>273</v>
      </c>
      <c r="C728" s="85">
        <v>4</v>
      </c>
      <c r="D728" s="113">
        <v>0.005692958920205193</v>
      </c>
      <c r="E728" s="113">
        <v>0.5184244038540875</v>
      </c>
      <c r="F728" s="85" t="s">
        <v>2642</v>
      </c>
      <c r="G728" s="85" t="b">
        <v>0</v>
      </c>
      <c r="H728" s="85" t="b">
        <v>0</v>
      </c>
      <c r="I728" s="85" t="b">
        <v>0</v>
      </c>
      <c r="J728" s="85" t="b">
        <v>0</v>
      </c>
      <c r="K728" s="85" t="b">
        <v>0</v>
      </c>
      <c r="L728" s="85" t="b">
        <v>0</v>
      </c>
    </row>
    <row r="729" spans="1:12" ht="15">
      <c r="A729" s="85" t="s">
        <v>273</v>
      </c>
      <c r="B729" s="85" t="s">
        <v>2729</v>
      </c>
      <c r="C729" s="85">
        <v>4</v>
      </c>
      <c r="D729" s="113">
        <v>0.005692958920205193</v>
      </c>
      <c r="E729" s="113">
        <v>0.5140152849490325</v>
      </c>
      <c r="F729" s="85" t="s">
        <v>2642</v>
      </c>
      <c r="G729" s="85" t="b">
        <v>0</v>
      </c>
      <c r="H729" s="85" t="b">
        <v>0</v>
      </c>
      <c r="I729" s="85" t="b">
        <v>0</v>
      </c>
      <c r="J729" s="85" t="b">
        <v>0</v>
      </c>
      <c r="K729" s="85" t="b">
        <v>0</v>
      </c>
      <c r="L729" s="85" t="b">
        <v>0</v>
      </c>
    </row>
    <row r="730" spans="1:12" ht="15">
      <c r="A730" s="85" t="s">
        <v>2729</v>
      </c>
      <c r="B730" s="85" t="s">
        <v>2723</v>
      </c>
      <c r="C730" s="85">
        <v>4</v>
      </c>
      <c r="D730" s="113">
        <v>0.005692958920205193</v>
      </c>
      <c r="E730" s="113">
        <v>0.6901065440047138</v>
      </c>
      <c r="F730" s="85" t="s">
        <v>2642</v>
      </c>
      <c r="G730" s="85" t="b">
        <v>0</v>
      </c>
      <c r="H730" s="85" t="b">
        <v>0</v>
      </c>
      <c r="I730" s="85" t="b">
        <v>0</v>
      </c>
      <c r="J730" s="85" t="b">
        <v>0</v>
      </c>
      <c r="K730" s="85" t="b">
        <v>0</v>
      </c>
      <c r="L730" s="85" t="b">
        <v>0</v>
      </c>
    </row>
    <row r="731" spans="1:12" ht="15">
      <c r="A731" s="85" t="s">
        <v>2723</v>
      </c>
      <c r="B731" s="85" t="s">
        <v>902</v>
      </c>
      <c r="C731" s="85">
        <v>4</v>
      </c>
      <c r="D731" s="113">
        <v>0.005692958920205193</v>
      </c>
      <c r="E731" s="113">
        <v>0.6011654606679326</v>
      </c>
      <c r="F731" s="85" t="s">
        <v>2642</v>
      </c>
      <c r="G731" s="85" t="b">
        <v>0</v>
      </c>
      <c r="H731" s="85" t="b">
        <v>0</v>
      </c>
      <c r="I731" s="85" t="b">
        <v>0</v>
      </c>
      <c r="J731" s="85" t="b">
        <v>0</v>
      </c>
      <c r="K731" s="85" t="b">
        <v>0</v>
      </c>
      <c r="L731" s="85" t="b">
        <v>0</v>
      </c>
    </row>
    <row r="732" spans="1:12" ht="15">
      <c r="A732" s="85" t="s">
        <v>869</v>
      </c>
      <c r="B732" s="85" t="s">
        <v>2741</v>
      </c>
      <c r="C732" s="85">
        <v>4</v>
      </c>
      <c r="D732" s="113">
        <v>0.005692958920205193</v>
      </c>
      <c r="E732" s="113">
        <v>1.2543779744432764</v>
      </c>
      <c r="F732" s="85" t="s">
        <v>2642</v>
      </c>
      <c r="G732" s="85" t="b">
        <v>0</v>
      </c>
      <c r="H732" s="85" t="b">
        <v>0</v>
      </c>
      <c r="I732" s="85" t="b">
        <v>0</v>
      </c>
      <c r="J732" s="85" t="b">
        <v>0</v>
      </c>
      <c r="K732" s="85" t="b">
        <v>0</v>
      </c>
      <c r="L732" s="85" t="b">
        <v>0</v>
      </c>
    </row>
    <row r="733" spans="1:12" ht="15">
      <c r="A733" s="85" t="s">
        <v>2741</v>
      </c>
      <c r="B733" s="85" t="s">
        <v>2742</v>
      </c>
      <c r="C733" s="85">
        <v>4</v>
      </c>
      <c r="D733" s="113">
        <v>0.005692958920205193</v>
      </c>
      <c r="E733" s="113">
        <v>1.9867717342662448</v>
      </c>
      <c r="F733" s="85" t="s">
        <v>2642</v>
      </c>
      <c r="G733" s="85" t="b">
        <v>0</v>
      </c>
      <c r="H733" s="85" t="b">
        <v>0</v>
      </c>
      <c r="I733" s="85" t="b">
        <v>0</v>
      </c>
      <c r="J733" s="85" t="b">
        <v>0</v>
      </c>
      <c r="K733" s="85" t="b">
        <v>0</v>
      </c>
      <c r="L733" s="85" t="b">
        <v>0</v>
      </c>
    </row>
    <row r="734" spans="1:12" ht="15">
      <c r="A734" s="85" t="s">
        <v>2742</v>
      </c>
      <c r="B734" s="85" t="s">
        <v>884</v>
      </c>
      <c r="C734" s="85">
        <v>4</v>
      </c>
      <c r="D734" s="113">
        <v>0.005692958920205193</v>
      </c>
      <c r="E734" s="113">
        <v>1.3335592204909013</v>
      </c>
      <c r="F734" s="85" t="s">
        <v>2642</v>
      </c>
      <c r="G734" s="85" t="b">
        <v>0</v>
      </c>
      <c r="H734" s="85" t="b">
        <v>0</v>
      </c>
      <c r="I734" s="85" t="b">
        <v>0</v>
      </c>
      <c r="J734" s="85" t="b">
        <v>0</v>
      </c>
      <c r="K734" s="85" t="b">
        <v>0</v>
      </c>
      <c r="L734" s="85" t="b">
        <v>0</v>
      </c>
    </row>
    <row r="735" spans="1:12" ht="15">
      <c r="A735" s="85" t="s">
        <v>884</v>
      </c>
      <c r="B735" s="85" t="s">
        <v>2743</v>
      </c>
      <c r="C735" s="85">
        <v>4</v>
      </c>
      <c r="D735" s="113">
        <v>0.005692958920205193</v>
      </c>
      <c r="E735" s="113">
        <v>1.4304692334989577</v>
      </c>
      <c r="F735" s="85" t="s">
        <v>2642</v>
      </c>
      <c r="G735" s="85" t="b">
        <v>0</v>
      </c>
      <c r="H735" s="85" t="b">
        <v>0</v>
      </c>
      <c r="I735" s="85" t="b">
        <v>0</v>
      </c>
      <c r="J735" s="85" t="b">
        <v>0</v>
      </c>
      <c r="K735" s="85" t="b">
        <v>0</v>
      </c>
      <c r="L735" s="85" t="b">
        <v>0</v>
      </c>
    </row>
    <row r="736" spans="1:12" ht="15">
      <c r="A736" s="85" t="s">
        <v>2734</v>
      </c>
      <c r="B736" s="85" t="s">
        <v>2744</v>
      </c>
      <c r="C736" s="85">
        <v>3</v>
      </c>
      <c r="D736" s="113">
        <v>0.005010462687831562</v>
      </c>
      <c r="E736" s="113">
        <v>1.571798386295427</v>
      </c>
      <c r="F736" s="85" t="s">
        <v>2642</v>
      </c>
      <c r="G736" s="85" t="b">
        <v>0</v>
      </c>
      <c r="H736" s="85" t="b">
        <v>0</v>
      </c>
      <c r="I736" s="85" t="b">
        <v>0</v>
      </c>
      <c r="J736" s="85" t="b">
        <v>0</v>
      </c>
      <c r="K736" s="85" t="b">
        <v>0</v>
      </c>
      <c r="L736" s="85" t="b">
        <v>0</v>
      </c>
    </row>
    <row r="737" spans="1:12" ht="15">
      <c r="A737" s="85" t="s">
        <v>2744</v>
      </c>
      <c r="B737" s="85" t="s">
        <v>2739</v>
      </c>
      <c r="C737" s="85">
        <v>3</v>
      </c>
      <c r="D737" s="113">
        <v>0.005010462687831562</v>
      </c>
      <c r="E737" s="113">
        <v>2.2086204838826013</v>
      </c>
      <c r="F737" s="85" t="s">
        <v>2642</v>
      </c>
      <c r="G737" s="85" t="b">
        <v>0</v>
      </c>
      <c r="H737" s="85" t="b">
        <v>0</v>
      </c>
      <c r="I737" s="85" t="b">
        <v>0</v>
      </c>
      <c r="J737" s="85" t="b">
        <v>0</v>
      </c>
      <c r="K737" s="85" t="b">
        <v>0</v>
      </c>
      <c r="L737" s="85" t="b">
        <v>0</v>
      </c>
    </row>
    <row r="738" spans="1:12" ht="15">
      <c r="A738" s="85" t="s">
        <v>2739</v>
      </c>
      <c r="B738" s="85" t="s">
        <v>2747</v>
      </c>
      <c r="C738" s="85">
        <v>3</v>
      </c>
      <c r="D738" s="113">
        <v>0.005010462687831562</v>
      </c>
      <c r="E738" s="113">
        <v>2.2086204838826013</v>
      </c>
      <c r="F738" s="85" t="s">
        <v>2642</v>
      </c>
      <c r="G738" s="85" t="b">
        <v>0</v>
      </c>
      <c r="H738" s="85" t="b">
        <v>0</v>
      </c>
      <c r="I738" s="85" t="b">
        <v>0</v>
      </c>
      <c r="J738" s="85" t="b">
        <v>0</v>
      </c>
      <c r="K738" s="85" t="b">
        <v>0</v>
      </c>
      <c r="L738" s="85" t="b">
        <v>0</v>
      </c>
    </row>
    <row r="739" spans="1:12" ht="15">
      <c r="A739" s="85" t="s">
        <v>2747</v>
      </c>
      <c r="B739" s="85" t="s">
        <v>2748</v>
      </c>
      <c r="C739" s="85">
        <v>3</v>
      </c>
      <c r="D739" s="113">
        <v>0.005010462687831562</v>
      </c>
      <c r="E739" s="113">
        <v>2.2086204838826013</v>
      </c>
      <c r="F739" s="85" t="s">
        <v>2642</v>
      </c>
      <c r="G739" s="85" t="b">
        <v>0</v>
      </c>
      <c r="H739" s="85" t="b">
        <v>0</v>
      </c>
      <c r="I739" s="85" t="b">
        <v>0</v>
      </c>
      <c r="J739" s="85" t="b">
        <v>0</v>
      </c>
      <c r="K739" s="85" t="b">
        <v>0</v>
      </c>
      <c r="L739" s="85" t="b">
        <v>0</v>
      </c>
    </row>
    <row r="740" spans="1:12" ht="15">
      <c r="A740" s="85" t="s">
        <v>2748</v>
      </c>
      <c r="B740" s="85" t="s">
        <v>2734</v>
      </c>
      <c r="C740" s="85">
        <v>3</v>
      </c>
      <c r="D740" s="113">
        <v>0.005010462687831562</v>
      </c>
      <c r="E740" s="113">
        <v>1.6443490534440386</v>
      </c>
      <c r="F740" s="85" t="s">
        <v>2642</v>
      </c>
      <c r="G740" s="85" t="b">
        <v>0</v>
      </c>
      <c r="H740" s="85" t="b">
        <v>0</v>
      </c>
      <c r="I740" s="85" t="b">
        <v>0</v>
      </c>
      <c r="J740" s="85" t="b">
        <v>0</v>
      </c>
      <c r="K740" s="85" t="b">
        <v>0</v>
      </c>
      <c r="L740" s="85" t="b">
        <v>0</v>
      </c>
    </row>
    <row r="741" spans="1:12" ht="15">
      <c r="A741" s="85" t="s">
        <v>2734</v>
      </c>
      <c r="B741" s="85" t="s">
        <v>2749</v>
      </c>
      <c r="C741" s="85">
        <v>3</v>
      </c>
      <c r="D741" s="113">
        <v>0.005010462687831562</v>
      </c>
      <c r="E741" s="113">
        <v>1.571798386295427</v>
      </c>
      <c r="F741" s="85" t="s">
        <v>2642</v>
      </c>
      <c r="G741" s="85" t="b">
        <v>0</v>
      </c>
      <c r="H741" s="85" t="b">
        <v>0</v>
      </c>
      <c r="I741" s="85" t="b">
        <v>0</v>
      </c>
      <c r="J741" s="85" t="b">
        <v>0</v>
      </c>
      <c r="K741" s="85" t="b">
        <v>0</v>
      </c>
      <c r="L741" s="85" t="b">
        <v>0</v>
      </c>
    </row>
    <row r="742" spans="1:12" ht="15">
      <c r="A742" s="85" t="s">
        <v>2749</v>
      </c>
      <c r="B742" s="85" t="s">
        <v>2750</v>
      </c>
      <c r="C742" s="85">
        <v>3</v>
      </c>
      <c r="D742" s="113">
        <v>0.005010462687831562</v>
      </c>
      <c r="E742" s="113">
        <v>2.2086204838826013</v>
      </c>
      <c r="F742" s="85" t="s">
        <v>2642</v>
      </c>
      <c r="G742" s="85" t="b">
        <v>0</v>
      </c>
      <c r="H742" s="85" t="b">
        <v>0</v>
      </c>
      <c r="I742" s="85" t="b">
        <v>0</v>
      </c>
      <c r="J742" s="85" t="b">
        <v>0</v>
      </c>
      <c r="K742" s="85" t="b">
        <v>0</v>
      </c>
      <c r="L742" s="85" t="b">
        <v>0</v>
      </c>
    </row>
    <row r="743" spans="1:12" ht="15">
      <c r="A743" s="85" t="s">
        <v>2750</v>
      </c>
      <c r="B743" s="85" t="s">
        <v>2745</v>
      </c>
      <c r="C743" s="85">
        <v>3</v>
      </c>
      <c r="D743" s="113">
        <v>0.005010462687831562</v>
      </c>
      <c r="E743" s="113">
        <v>2.2086204838826013</v>
      </c>
      <c r="F743" s="85" t="s">
        <v>2642</v>
      </c>
      <c r="G743" s="85" t="b">
        <v>0</v>
      </c>
      <c r="H743" s="85" t="b">
        <v>0</v>
      </c>
      <c r="I743" s="85" t="b">
        <v>0</v>
      </c>
      <c r="J743" s="85" t="b">
        <v>0</v>
      </c>
      <c r="K743" s="85" t="b">
        <v>0</v>
      </c>
      <c r="L743" s="85" t="b">
        <v>0</v>
      </c>
    </row>
    <row r="744" spans="1:12" ht="15">
      <c r="A744" s="85" t="s">
        <v>2745</v>
      </c>
      <c r="B744" s="85" t="s">
        <v>2722</v>
      </c>
      <c r="C744" s="85">
        <v>3</v>
      </c>
      <c r="D744" s="113">
        <v>0.005010462687831562</v>
      </c>
      <c r="E744" s="113">
        <v>1.4069881376494346</v>
      </c>
      <c r="F744" s="85" t="s">
        <v>2642</v>
      </c>
      <c r="G744" s="85" t="b">
        <v>0</v>
      </c>
      <c r="H744" s="85" t="b">
        <v>0</v>
      </c>
      <c r="I744" s="85" t="b">
        <v>0</v>
      </c>
      <c r="J744" s="85" t="b">
        <v>0</v>
      </c>
      <c r="K744" s="85" t="b">
        <v>0</v>
      </c>
      <c r="L744" s="85" t="b">
        <v>0</v>
      </c>
    </row>
    <row r="745" spans="1:12" ht="15">
      <c r="A745" s="85" t="s">
        <v>2722</v>
      </c>
      <c r="B745" s="85" t="s">
        <v>2746</v>
      </c>
      <c r="C745" s="85">
        <v>3</v>
      </c>
      <c r="D745" s="113">
        <v>0.005010462687831562</v>
      </c>
      <c r="E745" s="113">
        <v>1.4069881376494346</v>
      </c>
      <c r="F745" s="85" t="s">
        <v>2642</v>
      </c>
      <c r="G745" s="85" t="b">
        <v>0</v>
      </c>
      <c r="H745" s="85" t="b">
        <v>0</v>
      </c>
      <c r="I745" s="85" t="b">
        <v>0</v>
      </c>
      <c r="J745" s="85" t="b">
        <v>0</v>
      </c>
      <c r="K745" s="85" t="b">
        <v>0</v>
      </c>
      <c r="L745" s="85" t="b">
        <v>0</v>
      </c>
    </row>
    <row r="746" spans="1:12" ht="15">
      <c r="A746" s="85" t="s">
        <v>2746</v>
      </c>
      <c r="B746" s="85" t="s">
        <v>2751</v>
      </c>
      <c r="C746" s="85">
        <v>3</v>
      </c>
      <c r="D746" s="113">
        <v>0.005010462687831562</v>
      </c>
      <c r="E746" s="113">
        <v>2.2086204838826013</v>
      </c>
      <c r="F746" s="85" t="s">
        <v>2642</v>
      </c>
      <c r="G746" s="85" t="b">
        <v>0</v>
      </c>
      <c r="H746" s="85" t="b">
        <v>0</v>
      </c>
      <c r="I746" s="85" t="b">
        <v>0</v>
      </c>
      <c r="J746" s="85" t="b">
        <v>0</v>
      </c>
      <c r="K746" s="85" t="b">
        <v>0</v>
      </c>
      <c r="L746" s="85" t="b">
        <v>0</v>
      </c>
    </row>
    <row r="747" spans="1:12" ht="15">
      <c r="A747" s="85" t="s">
        <v>2751</v>
      </c>
      <c r="B747" s="85" t="s">
        <v>2729</v>
      </c>
      <c r="C747" s="85">
        <v>3</v>
      </c>
      <c r="D747" s="113">
        <v>0.005010462687831562</v>
      </c>
      <c r="E747" s="113">
        <v>1.3433190577800573</v>
      </c>
      <c r="F747" s="85" t="s">
        <v>2642</v>
      </c>
      <c r="G747" s="85" t="b">
        <v>0</v>
      </c>
      <c r="H747" s="85" t="b">
        <v>0</v>
      </c>
      <c r="I747" s="85" t="b">
        <v>0</v>
      </c>
      <c r="J747" s="85" t="b">
        <v>0</v>
      </c>
      <c r="K747" s="85" t="b">
        <v>0</v>
      </c>
      <c r="L747" s="85" t="b">
        <v>0</v>
      </c>
    </row>
    <row r="748" spans="1:12" ht="15">
      <c r="A748" s="85" t="s">
        <v>2726</v>
      </c>
      <c r="B748" s="85" t="s">
        <v>2721</v>
      </c>
      <c r="C748" s="85">
        <v>3</v>
      </c>
      <c r="D748" s="113">
        <v>0.005010462687831562</v>
      </c>
      <c r="E748" s="113">
        <v>0.5608030019939637</v>
      </c>
      <c r="F748" s="85" t="s">
        <v>2642</v>
      </c>
      <c r="G748" s="85" t="b">
        <v>0</v>
      </c>
      <c r="H748" s="85" t="b">
        <v>0</v>
      </c>
      <c r="I748" s="85" t="b">
        <v>0</v>
      </c>
      <c r="J748" s="85" t="b">
        <v>0</v>
      </c>
      <c r="K748" s="85" t="b">
        <v>0</v>
      </c>
      <c r="L748" s="85" t="b">
        <v>0</v>
      </c>
    </row>
    <row r="749" spans="1:12" ht="15">
      <c r="A749" s="85" t="s">
        <v>2721</v>
      </c>
      <c r="B749" s="85" t="s">
        <v>374</v>
      </c>
      <c r="C749" s="85">
        <v>3</v>
      </c>
      <c r="D749" s="113">
        <v>0.005010462687831562</v>
      </c>
      <c r="E749" s="113">
        <v>0.7649229846498884</v>
      </c>
      <c r="F749" s="85" t="s">
        <v>2642</v>
      </c>
      <c r="G749" s="85" t="b">
        <v>0</v>
      </c>
      <c r="H749" s="85" t="b">
        <v>0</v>
      </c>
      <c r="I749" s="85" t="b">
        <v>0</v>
      </c>
      <c r="J749" s="85" t="b">
        <v>0</v>
      </c>
      <c r="K749" s="85" t="b">
        <v>0</v>
      </c>
      <c r="L749" s="85" t="b">
        <v>0</v>
      </c>
    </row>
    <row r="750" spans="1:12" ht="15">
      <c r="A750" s="85" t="s">
        <v>2743</v>
      </c>
      <c r="B750" s="85" t="s">
        <v>2726</v>
      </c>
      <c r="C750" s="85">
        <v>2</v>
      </c>
      <c r="D750" s="113">
        <v>0.004036321340197383</v>
      </c>
      <c r="E750" s="113">
        <v>1.3055304968906576</v>
      </c>
      <c r="F750" s="85" t="s">
        <v>2642</v>
      </c>
      <c r="G750" s="85" t="b">
        <v>0</v>
      </c>
      <c r="H750" s="85" t="b">
        <v>0</v>
      </c>
      <c r="I750" s="85" t="b">
        <v>0</v>
      </c>
      <c r="J750" s="85" t="b">
        <v>0</v>
      </c>
      <c r="K750" s="85" t="b">
        <v>0</v>
      </c>
      <c r="L750" s="85" t="b">
        <v>0</v>
      </c>
    </row>
    <row r="751" spans="1:12" ht="15">
      <c r="A751" s="85" t="s">
        <v>2726</v>
      </c>
      <c r="B751" s="85" t="s">
        <v>2729</v>
      </c>
      <c r="C751" s="85">
        <v>2</v>
      </c>
      <c r="D751" s="113">
        <v>0.004036321340197383</v>
      </c>
      <c r="E751" s="113">
        <v>0.44022907078811385</v>
      </c>
      <c r="F751" s="85" t="s">
        <v>2642</v>
      </c>
      <c r="G751" s="85" t="b">
        <v>0</v>
      </c>
      <c r="H751" s="85" t="b">
        <v>0</v>
      </c>
      <c r="I751" s="85" t="b">
        <v>0</v>
      </c>
      <c r="J751" s="85" t="b">
        <v>0</v>
      </c>
      <c r="K751" s="85" t="b">
        <v>0</v>
      </c>
      <c r="L751" s="85" t="b">
        <v>0</v>
      </c>
    </row>
    <row r="752" spans="1:12" ht="15">
      <c r="A752" s="85" t="s">
        <v>2729</v>
      </c>
      <c r="B752" s="85" t="s">
        <v>2759</v>
      </c>
      <c r="C752" s="85">
        <v>2</v>
      </c>
      <c r="D752" s="113">
        <v>0.004036321340197383</v>
      </c>
      <c r="E752" s="113">
        <v>1.3433190577800573</v>
      </c>
      <c r="F752" s="85" t="s">
        <v>2642</v>
      </c>
      <c r="G752" s="85" t="b">
        <v>0</v>
      </c>
      <c r="H752" s="85" t="b">
        <v>0</v>
      </c>
      <c r="I752" s="85" t="b">
        <v>0</v>
      </c>
      <c r="J752" s="85" t="b">
        <v>0</v>
      </c>
      <c r="K752" s="85" t="b">
        <v>0</v>
      </c>
      <c r="L752" s="85" t="b">
        <v>0</v>
      </c>
    </row>
    <row r="753" spans="1:12" ht="15">
      <c r="A753" s="85" t="s">
        <v>951</v>
      </c>
      <c r="B753" s="85" t="s">
        <v>888</v>
      </c>
      <c r="C753" s="85">
        <v>2</v>
      </c>
      <c r="D753" s="113">
        <v>0.004036321340197383</v>
      </c>
      <c r="E753" s="113">
        <v>1.4682577943883575</v>
      </c>
      <c r="F753" s="85" t="s">
        <v>2642</v>
      </c>
      <c r="G753" s="85" t="b">
        <v>0</v>
      </c>
      <c r="H753" s="85" t="b">
        <v>0</v>
      </c>
      <c r="I753" s="85" t="b">
        <v>0</v>
      </c>
      <c r="J753" s="85" t="b">
        <v>0</v>
      </c>
      <c r="K753" s="85" t="b">
        <v>0</v>
      </c>
      <c r="L753" s="85" t="b">
        <v>0</v>
      </c>
    </row>
    <row r="754" spans="1:12" ht="15">
      <c r="A754" s="85" t="s">
        <v>888</v>
      </c>
      <c r="B754" s="85" t="s">
        <v>334</v>
      </c>
      <c r="C754" s="85">
        <v>2</v>
      </c>
      <c r="D754" s="113">
        <v>0.004036321340197383</v>
      </c>
      <c r="E754" s="113">
        <v>0.6231597543741005</v>
      </c>
      <c r="F754" s="85" t="s">
        <v>2642</v>
      </c>
      <c r="G754" s="85" t="b">
        <v>0</v>
      </c>
      <c r="H754" s="85" t="b">
        <v>0</v>
      </c>
      <c r="I754" s="85" t="b">
        <v>0</v>
      </c>
      <c r="J754" s="85" t="b">
        <v>0</v>
      </c>
      <c r="K754" s="85" t="b">
        <v>0</v>
      </c>
      <c r="L754" s="85" t="b">
        <v>0</v>
      </c>
    </row>
    <row r="755" spans="1:12" ht="15">
      <c r="A755" s="85" t="s">
        <v>2721</v>
      </c>
      <c r="B755" s="85" t="s">
        <v>273</v>
      </c>
      <c r="C755" s="85">
        <v>26</v>
      </c>
      <c r="D755" s="113">
        <v>0.0038151932046328265</v>
      </c>
      <c r="E755" s="113">
        <v>1.1691182441192907</v>
      </c>
      <c r="F755" s="85" t="s">
        <v>2643</v>
      </c>
      <c r="G755" s="85" t="b">
        <v>0</v>
      </c>
      <c r="H755" s="85" t="b">
        <v>0</v>
      </c>
      <c r="I755" s="85" t="b">
        <v>0</v>
      </c>
      <c r="J755" s="85" t="b">
        <v>0</v>
      </c>
      <c r="K755" s="85" t="b">
        <v>0</v>
      </c>
      <c r="L755" s="85" t="b">
        <v>0</v>
      </c>
    </row>
    <row r="756" spans="1:12" ht="15">
      <c r="A756" s="85" t="s">
        <v>2725</v>
      </c>
      <c r="B756" s="85" t="s">
        <v>418</v>
      </c>
      <c r="C756" s="85">
        <v>17</v>
      </c>
      <c r="D756" s="113">
        <v>0.0024945494030291556</v>
      </c>
      <c r="E756" s="113">
        <v>1.4332520040113743</v>
      </c>
      <c r="F756" s="85" t="s">
        <v>2643</v>
      </c>
      <c r="G756" s="85" t="b">
        <v>0</v>
      </c>
      <c r="H756" s="85" t="b">
        <v>0</v>
      </c>
      <c r="I756" s="85" t="b">
        <v>0</v>
      </c>
      <c r="J756" s="85" t="b">
        <v>0</v>
      </c>
      <c r="K756" s="85" t="b">
        <v>0</v>
      </c>
      <c r="L756" s="85" t="b">
        <v>0</v>
      </c>
    </row>
    <row r="757" spans="1:12" ht="15">
      <c r="A757" s="85" t="s">
        <v>2722</v>
      </c>
      <c r="B757" s="85" t="s">
        <v>905</v>
      </c>
      <c r="C757" s="85">
        <v>17</v>
      </c>
      <c r="D757" s="113">
        <v>0.0024945494030291556</v>
      </c>
      <c r="E757" s="113">
        <v>1.408428420286342</v>
      </c>
      <c r="F757" s="85" t="s">
        <v>2643</v>
      </c>
      <c r="G757" s="85" t="b">
        <v>0</v>
      </c>
      <c r="H757" s="85" t="b">
        <v>0</v>
      </c>
      <c r="I757" s="85" t="b">
        <v>0</v>
      </c>
      <c r="J757" s="85" t="b">
        <v>0</v>
      </c>
      <c r="K757" s="85" t="b">
        <v>0</v>
      </c>
      <c r="L757" s="85" t="b">
        <v>0</v>
      </c>
    </row>
    <row r="758" spans="1:12" ht="15">
      <c r="A758" s="85" t="s">
        <v>905</v>
      </c>
      <c r="B758" s="85" t="s">
        <v>334</v>
      </c>
      <c r="C758" s="85">
        <v>17</v>
      </c>
      <c r="D758" s="113">
        <v>0.0024945494030291556</v>
      </c>
      <c r="E758" s="113">
        <v>1.362670929725667</v>
      </c>
      <c r="F758" s="85" t="s">
        <v>2643</v>
      </c>
      <c r="G758" s="85" t="b">
        <v>0</v>
      </c>
      <c r="H758" s="85" t="b">
        <v>0</v>
      </c>
      <c r="I758" s="85" t="b">
        <v>0</v>
      </c>
      <c r="J758" s="85" t="b">
        <v>0</v>
      </c>
      <c r="K758" s="85" t="b">
        <v>0</v>
      </c>
      <c r="L758" s="85" t="b">
        <v>0</v>
      </c>
    </row>
    <row r="759" spans="1:12" ht="15">
      <c r="A759" s="85" t="s">
        <v>2724</v>
      </c>
      <c r="B759" s="85" t="s">
        <v>2723</v>
      </c>
      <c r="C759" s="85">
        <v>16</v>
      </c>
      <c r="D759" s="113">
        <v>0.003223617896317885</v>
      </c>
      <c r="E759" s="113">
        <v>1.4069230652890252</v>
      </c>
      <c r="F759" s="85" t="s">
        <v>2643</v>
      </c>
      <c r="G759" s="85" t="b">
        <v>0</v>
      </c>
      <c r="H759" s="85" t="b">
        <v>0</v>
      </c>
      <c r="I759" s="85" t="b">
        <v>0</v>
      </c>
      <c r="J759" s="85" t="b">
        <v>0</v>
      </c>
      <c r="K759" s="85" t="b">
        <v>0</v>
      </c>
      <c r="L759" s="85" t="b">
        <v>0</v>
      </c>
    </row>
    <row r="760" spans="1:12" ht="15">
      <c r="A760" s="85" t="s">
        <v>2212</v>
      </c>
      <c r="B760" s="85" t="s">
        <v>884</v>
      </c>
      <c r="C760" s="85">
        <v>16</v>
      </c>
      <c r="D760" s="113">
        <v>0.003223617896317885</v>
      </c>
      <c r="E760" s="113">
        <v>1.4332520040113743</v>
      </c>
      <c r="F760" s="85" t="s">
        <v>2643</v>
      </c>
      <c r="G760" s="85" t="b">
        <v>0</v>
      </c>
      <c r="H760" s="85" t="b">
        <v>0</v>
      </c>
      <c r="I760" s="85" t="b">
        <v>0</v>
      </c>
      <c r="J760" s="85" t="b">
        <v>0</v>
      </c>
      <c r="K760" s="85" t="b">
        <v>0</v>
      </c>
      <c r="L760" s="85" t="b">
        <v>0</v>
      </c>
    </row>
    <row r="761" spans="1:12" ht="15">
      <c r="A761" s="85" t="s">
        <v>2727</v>
      </c>
      <c r="B761" s="85" t="s">
        <v>2728</v>
      </c>
      <c r="C761" s="85">
        <v>16</v>
      </c>
      <c r="D761" s="113">
        <v>0.003223617896317885</v>
      </c>
      <c r="E761" s="113">
        <v>1.4595809427337234</v>
      </c>
      <c r="F761" s="85" t="s">
        <v>2643</v>
      </c>
      <c r="G761" s="85" t="b">
        <v>0</v>
      </c>
      <c r="H761" s="85" t="b">
        <v>0</v>
      </c>
      <c r="I761" s="85" t="b">
        <v>0</v>
      </c>
      <c r="J761" s="85" t="b">
        <v>0</v>
      </c>
      <c r="K761" s="85" t="b">
        <v>0</v>
      </c>
      <c r="L761" s="85" t="b">
        <v>0</v>
      </c>
    </row>
    <row r="762" spans="1:12" ht="15">
      <c r="A762" s="85" t="s">
        <v>2728</v>
      </c>
      <c r="B762" s="85" t="s">
        <v>2721</v>
      </c>
      <c r="C762" s="85">
        <v>16</v>
      </c>
      <c r="D762" s="113">
        <v>0.003223617896317885</v>
      </c>
      <c r="E762" s="113">
        <v>1.216542894047429</v>
      </c>
      <c r="F762" s="85" t="s">
        <v>2643</v>
      </c>
      <c r="G762" s="85" t="b">
        <v>0</v>
      </c>
      <c r="H762" s="85" t="b">
        <v>0</v>
      </c>
      <c r="I762" s="85" t="b">
        <v>0</v>
      </c>
      <c r="J762" s="85" t="b">
        <v>0</v>
      </c>
      <c r="K762" s="85" t="b">
        <v>0</v>
      </c>
      <c r="L762" s="85" t="b">
        <v>0</v>
      </c>
    </row>
    <row r="763" spans="1:12" ht="15">
      <c r="A763" s="85" t="s">
        <v>902</v>
      </c>
      <c r="B763" s="85" t="s">
        <v>869</v>
      </c>
      <c r="C763" s="85">
        <v>10</v>
      </c>
      <c r="D763" s="113">
        <v>0.006258419868274038</v>
      </c>
      <c r="E763" s="113">
        <v>0.8337542294480123</v>
      </c>
      <c r="F763" s="85" t="s">
        <v>2643</v>
      </c>
      <c r="G763" s="85" t="b">
        <v>0</v>
      </c>
      <c r="H763" s="85" t="b">
        <v>0</v>
      </c>
      <c r="I763" s="85" t="b">
        <v>0</v>
      </c>
      <c r="J763" s="85" t="b">
        <v>0</v>
      </c>
      <c r="K763" s="85" t="b">
        <v>0</v>
      </c>
      <c r="L763" s="85" t="b">
        <v>0</v>
      </c>
    </row>
    <row r="764" spans="1:12" ht="15">
      <c r="A764" s="85" t="s">
        <v>418</v>
      </c>
      <c r="B764" s="85" t="s">
        <v>876</v>
      </c>
      <c r="C764" s="85">
        <v>9</v>
      </c>
      <c r="D764" s="113">
        <v>0.006488747143496688</v>
      </c>
      <c r="E764" s="113">
        <v>1.4332520040113743</v>
      </c>
      <c r="F764" s="85" t="s">
        <v>2643</v>
      </c>
      <c r="G764" s="85" t="b">
        <v>0</v>
      </c>
      <c r="H764" s="85" t="b">
        <v>0</v>
      </c>
      <c r="I764" s="85" t="b">
        <v>0</v>
      </c>
      <c r="J764" s="85" t="b">
        <v>0</v>
      </c>
      <c r="K764" s="85" t="b">
        <v>0</v>
      </c>
      <c r="L764" s="85" t="b">
        <v>0</v>
      </c>
    </row>
    <row r="765" spans="1:12" ht="15">
      <c r="A765" s="85" t="s">
        <v>876</v>
      </c>
      <c r="B765" s="85" t="s">
        <v>2722</v>
      </c>
      <c r="C765" s="85">
        <v>9</v>
      </c>
      <c r="D765" s="113">
        <v>0.006488747143496688</v>
      </c>
      <c r="E765" s="113">
        <v>1.408428420286342</v>
      </c>
      <c r="F765" s="85" t="s">
        <v>2643</v>
      </c>
      <c r="G765" s="85" t="b">
        <v>0</v>
      </c>
      <c r="H765" s="85" t="b">
        <v>0</v>
      </c>
      <c r="I765" s="85" t="b">
        <v>0</v>
      </c>
      <c r="J765" s="85" t="b">
        <v>0</v>
      </c>
      <c r="K765" s="85" t="b">
        <v>0</v>
      </c>
      <c r="L765" s="85" t="b">
        <v>0</v>
      </c>
    </row>
    <row r="766" spans="1:12" ht="15">
      <c r="A766" s="85" t="s">
        <v>418</v>
      </c>
      <c r="B766" s="85" t="s">
        <v>2734</v>
      </c>
      <c r="C766" s="85">
        <v>8</v>
      </c>
      <c r="D766" s="113">
        <v>0.006618544842778172</v>
      </c>
      <c r="E766" s="113">
        <v>1.382099481563993</v>
      </c>
      <c r="F766" s="85" t="s">
        <v>2643</v>
      </c>
      <c r="G766" s="85" t="b">
        <v>0</v>
      </c>
      <c r="H766" s="85" t="b">
        <v>0</v>
      </c>
      <c r="I766" s="85" t="b">
        <v>0</v>
      </c>
      <c r="J766" s="85" t="b">
        <v>0</v>
      </c>
      <c r="K766" s="85" t="b">
        <v>0</v>
      </c>
      <c r="L766" s="85" t="b">
        <v>0</v>
      </c>
    </row>
    <row r="767" spans="1:12" ht="15">
      <c r="A767" s="85" t="s">
        <v>2734</v>
      </c>
      <c r="B767" s="85" t="s">
        <v>2736</v>
      </c>
      <c r="C767" s="85">
        <v>8</v>
      </c>
      <c r="D767" s="113">
        <v>0.006618544842778172</v>
      </c>
      <c r="E767" s="113">
        <v>1.6637009253896482</v>
      </c>
      <c r="F767" s="85" t="s">
        <v>2643</v>
      </c>
      <c r="G767" s="85" t="b">
        <v>0</v>
      </c>
      <c r="H767" s="85" t="b">
        <v>0</v>
      </c>
      <c r="I767" s="85" t="b">
        <v>0</v>
      </c>
      <c r="J767" s="85" t="b">
        <v>0</v>
      </c>
      <c r="K767" s="85" t="b">
        <v>0</v>
      </c>
      <c r="L767" s="85" t="b">
        <v>0</v>
      </c>
    </row>
    <row r="768" spans="1:12" ht="15">
      <c r="A768" s="85" t="s">
        <v>2736</v>
      </c>
      <c r="B768" s="85" t="s">
        <v>2722</v>
      </c>
      <c r="C768" s="85">
        <v>8</v>
      </c>
      <c r="D768" s="113">
        <v>0.006618544842778172</v>
      </c>
      <c r="E768" s="113">
        <v>1.408428420286342</v>
      </c>
      <c r="F768" s="85" t="s">
        <v>2643</v>
      </c>
      <c r="G768" s="85" t="b">
        <v>0</v>
      </c>
      <c r="H768" s="85" t="b">
        <v>0</v>
      </c>
      <c r="I768" s="85" t="b">
        <v>0</v>
      </c>
      <c r="J768" s="85" t="b">
        <v>0</v>
      </c>
      <c r="K768" s="85" t="b">
        <v>0</v>
      </c>
      <c r="L768" s="85" t="b">
        <v>0</v>
      </c>
    </row>
    <row r="769" spans="1:12" ht="15">
      <c r="A769" s="85" t="s">
        <v>334</v>
      </c>
      <c r="B769" s="85" t="s">
        <v>902</v>
      </c>
      <c r="C769" s="85">
        <v>8</v>
      </c>
      <c r="D769" s="113">
        <v>0.006618544842778172</v>
      </c>
      <c r="E769" s="113">
        <v>0.8507875687467925</v>
      </c>
      <c r="F769" s="85" t="s">
        <v>2643</v>
      </c>
      <c r="G769" s="85" t="b">
        <v>0</v>
      </c>
      <c r="H769" s="85" t="b">
        <v>0</v>
      </c>
      <c r="I769" s="85" t="b">
        <v>0</v>
      </c>
      <c r="J769" s="85" t="b">
        <v>0</v>
      </c>
      <c r="K769" s="85" t="b">
        <v>0</v>
      </c>
      <c r="L769" s="85" t="b">
        <v>0</v>
      </c>
    </row>
    <row r="770" spans="1:12" ht="15">
      <c r="A770" s="85" t="s">
        <v>902</v>
      </c>
      <c r="B770" s="85" t="s">
        <v>2724</v>
      </c>
      <c r="C770" s="85">
        <v>8</v>
      </c>
      <c r="D770" s="113">
        <v>0.006618544842778172</v>
      </c>
      <c r="E770" s="113">
        <v>0.9213686430324999</v>
      </c>
      <c r="F770" s="85" t="s">
        <v>2643</v>
      </c>
      <c r="G770" s="85" t="b">
        <v>0</v>
      </c>
      <c r="H770" s="85" t="b">
        <v>0</v>
      </c>
      <c r="I770" s="85" t="b">
        <v>0</v>
      </c>
      <c r="J770" s="85" t="b">
        <v>0</v>
      </c>
      <c r="K770" s="85" t="b">
        <v>0</v>
      </c>
      <c r="L770" s="85" t="b">
        <v>0</v>
      </c>
    </row>
    <row r="771" spans="1:12" ht="15">
      <c r="A771" s="85" t="s">
        <v>2723</v>
      </c>
      <c r="B771" s="85" t="s">
        <v>869</v>
      </c>
      <c r="C771" s="85">
        <v>8</v>
      </c>
      <c r="D771" s="113">
        <v>0.006618544842778172</v>
      </c>
      <c r="E771" s="113">
        <v>0.9213686430324999</v>
      </c>
      <c r="F771" s="85" t="s">
        <v>2643</v>
      </c>
      <c r="G771" s="85" t="b">
        <v>0</v>
      </c>
      <c r="H771" s="85" t="b">
        <v>0</v>
      </c>
      <c r="I771" s="85" t="b">
        <v>0</v>
      </c>
      <c r="J771" s="85" t="b">
        <v>0</v>
      </c>
      <c r="K771" s="85" t="b">
        <v>0</v>
      </c>
      <c r="L771" s="85" t="b">
        <v>0</v>
      </c>
    </row>
    <row r="772" spans="1:12" ht="15">
      <c r="A772" s="85" t="s">
        <v>869</v>
      </c>
      <c r="B772" s="85" t="s">
        <v>2212</v>
      </c>
      <c r="C772" s="85">
        <v>8</v>
      </c>
      <c r="D772" s="113">
        <v>0.006618544842778172</v>
      </c>
      <c r="E772" s="113">
        <v>0.9476975817548491</v>
      </c>
      <c r="F772" s="85" t="s">
        <v>2643</v>
      </c>
      <c r="G772" s="85" t="b">
        <v>0</v>
      </c>
      <c r="H772" s="85" t="b">
        <v>0</v>
      </c>
      <c r="I772" s="85" t="b">
        <v>0</v>
      </c>
      <c r="J772" s="85" t="b">
        <v>0</v>
      </c>
      <c r="K772" s="85" t="b">
        <v>0</v>
      </c>
      <c r="L772" s="85" t="b">
        <v>0</v>
      </c>
    </row>
    <row r="773" spans="1:12" ht="15">
      <c r="A773" s="85" t="s">
        <v>884</v>
      </c>
      <c r="B773" s="85" t="s">
        <v>2727</v>
      </c>
      <c r="C773" s="85">
        <v>8</v>
      </c>
      <c r="D773" s="113">
        <v>0.006618544842778172</v>
      </c>
      <c r="E773" s="113">
        <v>1.132222008347393</v>
      </c>
      <c r="F773" s="85" t="s">
        <v>2643</v>
      </c>
      <c r="G773" s="85" t="b">
        <v>0</v>
      </c>
      <c r="H773" s="85" t="b">
        <v>0</v>
      </c>
      <c r="I773" s="85" t="b">
        <v>0</v>
      </c>
      <c r="J773" s="85" t="b">
        <v>0</v>
      </c>
      <c r="K773" s="85" t="b">
        <v>0</v>
      </c>
      <c r="L773" s="85" t="b">
        <v>0</v>
      </c>
    </row>
    <row r="774" spans="1:12" ht="15">
      <c r="A774" s="85" t="s">
        <v>273</v>
      </c>
      <c r="B774" s="85" t="s">
        <v>2721</v>
      </c>
      <c r="C774" s="85">
        <v>8</v>
      </c>
      <c r="D774" s="113">
        <v>0.006618544842778172</v>
      </c>
      <c r="E774" s="113">
        <v>0.6882691168803852</v>
      </c>
      <c r="F774" s="85" t="s">
        <v>2643</v>
      </c>
      <c r="G774" s="85" t="b">
        <v>0</v>
      </c>
      <c r="H774" s="85" t="b">
        <v>0</v>
      </c>
      <c r="I774" s="85" t="b">
        <v>0</v>
      </c>
      <c r="J774" s="85" t="b">
        <v>0</v>
      </c>
      <c r="K774" s="85" t="b">
        <v>0</v>
      </c>
      <c r="L774" s="85" t="b">
        <v>0</v>
      </c>
    </row>
    <row r="775" spans="1:12" ht="15">
      <c r="A775" s="85" t="s">
        <v>273</v>
      </c>
      <c r="B775" s="85" t="s">
        <v>869</v>
      </c>
      <c r="C775" s="85">
        <v>8</v>
      </c>
      <c r="D775" s="113">
        <v>0.006618544842778172</v>
      </c>
      <c r="E775" s="113">
        <v>0.7204538002517865</v>
      </c>
      <c r="F775" s="85" t="s">
        <v>2643</v>
      </c>
      <c r="G775" s="85" t="b">
        <v>0</v>
      </c>
      <c r="H775" s="85" t="b">
        <v>0</v>
      </c>
      <c r="I775" s="85" t="b">
        <v>0</v>
      </c>
      <c r="J775" s="85" t="b">
        <v>0</v>
      </c>
      <c r="K775" s="85" t="b">
        <v>0</v>
      </c>
      <c r="L775" s="85" t="b">
        <v>0</v>
      </c>
    </row>
    <row r="776" spans="1:12" ht="15">
      <c r="A776" s="85" t="s">
        <v>869</v>
      </c>
      <c r="B776" s="85" t="s">
        <v>2735</v>
      </c>
      <c r="C776" s="85">
        <v>8</v>
      </c>
      <c r="D776" s="113">
        <v>0.006618544842778172</v>
      </c>
      <c r="E776" s="113">
        <v>1.2487275774188302</v>
      </c>
      <c r="F776" s="85" t="s">
        <v>2643</v>
      </c>
      <c r="G776" s="85" t="b">
        <v>0</v>
      </c>
      <c r="H776" s="85" t="b">
        <v>0</v>
      </c>
      <c r="I776" s="85" t="b">
        <v>0</v>
      </c>
      <c r="J776" s="85" t="b">
        <v>0</v>
      </c>
      <c r="K776" s="85" t="b">
        <v>0</v>
      </c>
      <c r="L776" s="85" t="b">
        <v>0</v>
      </c>
    </row>
    <row r="777" spans="1:12" ht="15">
      <c r="A777" s="85" t="s">
        <v>2735</v>
      </c>
      <c r="B777" s="85" t="s">
        <v>888</v>
      </c>
      <c r="C777" s="85">
        <v>8</v>
      </c>
      <c r="D777" s="113">
        <v>0.006618544842778172</v>
      </c>
      <c r="E777" s="113">
        <v>1.622308240231423</v>
      </c>
      <c r="F777" s="85" t="s">
        <v>2643</v>
      </c>
      <c r="G777" s="85" t="b">
        <v>0</v>
      </c>
      <c r="H777" s="85" t="b">
        <v>0</v>
      </c>
      <c r="I777" s="85" t="b">
        <v>0</v>
      </c>
      <c r="J777" s="85" t="b">
        <v>0</v>
      </c>
      <c r="K777" s="85" t="b">
        <v>0</v>
      </c>
      <c r="L777" s="85" t="b">
        <v>0</v>
      </c>
    </row>
    <row r="778" spans="1:12" ht="15">
      <c r="A778" s="85" t="s">
        <v>888</v>
      </c>
      <c r="B778" s="85" t="s">
        <v>902</v>
      </c>
      <c r="C778" s="85">
        <v>8</v>
      </c>
      <c r="D778" s="113">
        <v>0.006618544842778172</v>
      </c>
      <c r="E778" s="113">
        <v>1.1104248792525486</v>
      </c>
      <c r="F778" s="85" t="s">
        <v>2643</v>
      </c>
      <c r="G778" s="85" t="b">
        <v>0</v>
      </c>
      <c r="H778" s="85" t="b">
        <v>0</v>
      </c>
      <c r="I778" s="85" t="b">
        <v>0</v>
      </c>
      <c r="J778" s="85" t="b">
        <v>0</v>
      </c>
      <c r="K778" s="85" t="b">
        <v>0</v>
      </c>
      <c r="L778" s="85" t="b">
        <v>0</v>
      </c>
    </row>
    <row r="779" spans="1:12" ht="15">
      <c r="A779" s="85" t="s">
        <v>902</v>
      </c>
      <c r="B779" s="85" t="s">
        <v>2726</v>
      </c>
      <c r="C779" s="85">
        <v>8</v>
      </c>
      <c r="D779" s="113">
        <v>0.006618544842778172</v>
      </c>
      <c r="E779" s="113">
        <v>0.9476975817548491</v>
      </c>
      <c r="F779" s="85" t="s">
        <v>2643</v>
      </c>
      <c r="G779" s="85" t="b">
        <v>0</v>
      </c>
      <c r="H779" s="85" t="b">
        <v>0</v>
      </c>
      <c r="I779" s="85" t="b">
        <v>0</v>
      </c>
      <c r="J779" s="85" t="b">
        <v>0</v>
      </c>
      <c r="K779" s="85" t="b">
        <v>0</v>
      </c>
      <c r="L779" s="85" t="b">
        <v>0</v>
      </c>
    </row>
    <row r="780" spans="1:12" ht="15">
      <c r="A780" s="85" t="s">
        <v>334</v>
      </c>
      <c r="B780" s="85" t="s">
        <v>2724</v>
      </c>
      <c r="C780" s="85">
        <v>8</v>
      </c>
      <c r="D780" s="113">
        <v>0.006618544842778172</v>
      </c>
      <c r="E780" s="113">
        <v>1.0353119953393366</v>
      </c>
      <c r="F780" s="85" t="s">
        <v>2643</v>
      </c>
      <c r="G780" s="85" t="b">
        <v>0</v>
      </c>
      <c r="H780" s="85" t="b">
        <v>0</v>
      </c>
      <c r="I780" s="85" t="b">
        <v>0</v>
      </c>
      <c r="J780" s="85" t="b">
        <v>0</v>
      </c>
      <c r="K780" s="85" t="b">
        <v>0</v>
      </c>
      <c r="L780" s="85" t="b">
        <v>0</v>
      </c>
    </row>
    <row r="781" spans="1:12" ht="15">
      <c r="A781" s="85" t="s">
        <v>2723</v>
      </c>
      <c r="B781" s="85" t="s">
        <v>2212</v>
      </c>
      <c r="C781" s="85">
        <v>8</v>
      </c>
      <c r="D781" s="113">
        <v>0.006618544842778172</v>
      </c>
      <c r="E781" s="113">
        <v>1.132222008347393</v>
      </c>
      <c r="F781" s="85" t="s">
        <v>2643</v>
      </c>
      <c r="G781" s="85" t="b">
        <v>0</v>
      </c>
      <c r="H781" s="85" t="b">
        <v>0</v>
      </c>
      <c r="I781" s="85" t="b">
        <v>0</v>
      </c>
      <c r="J781" s="85" t="b">
        <v>0</v>
      </c>
      <c r="K781" s="85" t="b">
        <v>0</v>
      </c>
      <c r="L781" s="85" t="b">
        <v>0</v>
      </c>
    </row>
    <row r="782" spans="1:12" ht="15">
      <c r="A782" s="85" t="s">
        <v>884</v>
      </c>
      <c r="B782" s="85" t="s">
        <v>2730</v>
      </c>
      <c r="C782" s="85">
        <v>8</v>
      </c>
      <c r="D782" s="113">
        <v>0.006618544842778172</v>
      </c>
      <c r="E782" s="113">
        <v>1.4332520040113743</v>
      </c>
      <c r="F782" s="85" t="s">
        <v>2643</v>
      </c>
      <c r="G782" s="85" t="b">
        <v>0</v>
      </c>
      <c r="H782" s="85" t="b">
        <v>0</v>
      </c>
      <c r="I782" s="85" t="b">
        <v>0</v>
      </c>
      <c r="J782" s="85" t="b">
        <v>0</v>
      </c>
      <c r="K782" s="85" t="b">
        <v>0</v>
      </c>
      <c r="L782" s="85" t="b">
        <v>0</v>
      </c>
    </row>
    <row r="783" spans="1:12" ht="15">
      <c r="A783" s="85" t="s">
        <v>2730</v>
      </c>
      <c r="B783" s="85" t="s">
        <v>2732</v>
      </c>
      <c r="C783" s="85">
        <v>8</v>
      </c>
      <c r="D783" s="113">
        <v>0.006618544842778172</v>
      </c>
      <c r="E783" s="113">
        <v>1.7606109383977047</v>
      </c>
      <c r="F783" s="85" t="s">
        <v>2643</v>
      </c>
      <c r="G783" s="85" t="b">
        <v>0</v>
      </c>
      <c r="H783" s="85" t="b">
        <v>0</v>
      </c>
      <c r="I783" s="85" t="b">
        <v>0</v>
      </c>
      <c r="J783" s="85" t="b">
        <v>0</v>
      </c>
      <c r="K783" s="85" t="b">
        <v>0</v>
      </c>
      <c r="L783" s="85" t="b">
        <v>0</v>
      </c>
    </row>
    <row r="784" spans="1:12" ht="15">
      <c r="A784" s="85" t="s">
        <v>2732</v>
      </c>
      <c r="B784" s="85" t="s">
        <v>2727</v>
      </c>
      <c r="C784" s="85">
        <v>8</v>
      </c>
      <c r="D784" s="113">
        <v>0.006618544842778172</v>
      </c>
      <c r="E784" s="113">
        <v>1.4595809427337234</v>
      </c>
      <c r="F784" s="85" t="s">
        <v>2643</v>
      </c>
      <c r="G784" s="85" t="b">
        <v>0</v>
      </c>
      <c r="H784" s="85" t="b">
        <v>0</v>
      </c>
      <c r="I784" s="85" t="b">
        <v>0</v>
      </c>
      <c r="J784" s="85" t="b">
        <v>0</v>
      </c>
      <c r="K784" s="85" t="b">
        <v>0</v>
      </c>
      <c r="L784" s="85" t="b">
        <v>0</v>
      </c>
    </row>
    <row r="785" spans="1:12" ht="15">
      <c r="A785" s="85" t="s">
        <v>273</v>
      </c>
      <c r="B785" s="85" t="s">
        <v>375</v>
      </c>
      <c r="C785" s="85">
        <v>8</v>
      </c>
      <c r="D785" s="113">
        <v>0.006618544842778172</v>
      </c>
      <c r="E785" s="113">
        <v>1.2323371612306608</v>
      </c>
      <c r="F785" s="85" t="s">
        <v>2643</v>
      </c>
      <c r="G785" s="85" t="b">
        <v>0</v>
      </c>
      <c r="H785" s="85" t="b">
        <v>0</v>
      </c>
      <c r="I785" s="85" t="b">
        <v>0</v>
      </c>
      <c r="J785" s="85" t="b">
        <v>0</v>
      </c>
      <c r="K785" s="85" t="b">
        <v>0</v>
      </c>
      <c r="L785" s="85" t="b">
        <v>0</v>
      </c>
    </row>
    <row r="786" spans="1:12" ht="15">
      <c r="A786" s="85" t="s">
        <v>375</v>
      </c>
      <c r="B786" s="85" t="s">
        <v>304</v>
      </c>
      <c r="C786" s="85">
        <v>8</v>
      </c>
      <c r="D786" s="113">
        <v>0.006618544842778172</v>
      </c>
      <c r="E786" s="113">
        <v>1.622308240231423</v>
      </c>
      <c r="F786" s="85" t="s">
        <v>2643</v>
      </c>
      <c r="G786" s="85" t="b">
        <v>0</v>
      </c>
      <c r="H786" s="85" t="b">
        <v>0</v>
      </c>
      <c r="I786" s="85" t="b">
        <v>0</v>
      </c>
      <c r="J786" s="85" t="b">
        <v>0</v>
      </c>
      <c r="K786" s="85" t="b">
        <v>0</v>
      </c>
      <c r="L786" s="85" t="b">
        <v>0</v>
      </c>
    </row>
    <row r="787" spans="1:12" ht="15">
      <c r="A787" s="85" t="s">
        <v>304</v>
      </c>
      <c r="B787" s="85" t="s">
        <v>2731</v>
      </c>
      <c r="C787" s="85">
        <v>8</v>
      </c>
      <c r="D787" s="113">
        <v>0.006618544842778172</v>
      </c>
      <c r="E787" s="113">
        <v>1.6637009253896482</v>
      </c>
      <c r="F787" s="85" t="s">
        <v>2643</v>
      </c>
      <c r="G787" s="85" t="b">
        <v>0</v>
      </c>
      <c r="H787" s="85" t="b">
        <v>0</v>
      </c>
      <c r="I787" s="85" t="b">
        <v>0</v>
      </c>
      <c r="J787" s="85" t="b">
        <v>0</v>
      </c>
      <c r="K787" s="85" t="b">
        <v>0</v>
      </c>
      <c r="L787" s="85" t="b">
        <v>0</v>
      </c>
    </row>
    <row r="788" spans="1:12" ht="15">
      <c r="A788" s="85" t="s">
        <v>2731</v>
      </c>
      <c r="B788" s="85" t="s">
        <v>902</v>
      </c>
      <c r="C788" s="85">
        <v>8</v>
      </c>
      <c r="D788" s="113">
        <v>0.006618544842778172</v>
      </c>
      <c r="E788" s="113">
        <v>1.2487275774188302</v>
      </c>
      <c r="F788" s="85" t="s">
        <v>2643</v>
      </c>
      <c r="G788" s="85" t="b">
        <v>0</v>
      </c>
      <c r="H788" s="85" t="b">
        <v>0</v>
      </c>
      <c r="I788" s="85" t="b">
        <v>0</v>
      </c>
      <c r="J788" s="85" t="b">
        <v>0</v>
      </c>
      <c r="K788" s="85" t="b">
        <v>0</v>
      </c>
      <c r="L788" s="85" t="b">
        <v>0</v>
      </c>
    </row>
    <row r="789" spans="1:12" ht="15">
      <c r="A789" s="85" t="s">
        <v>869</v>
      </c>
      <c r="B789" s="85" t="s">
        <v>2726</v>
      </c>
      <c r="C789" s="85">
        <v>7</v>
      </c>
      <c r="D789" s="113">
        <v>0.006635184385754825</v>
      </c>
      <c r="E789" s="113">
        <v>0.8897056347771622</v>
      </c>
      <c r="F789" s="85" t="s">
        <v>2643</v>
      </c>
      <c r="G789" s="85" t="b">
        <v>0</v>
      </c>
      <c r="H789" s="85" t="b">
        <v>0</v>
      </c>
      <c r="I789" s="85" t="b">
        <v>0</v>
      </c>
      <c r="J789" s="85" t="b">
        <v>0</v>
      </c>
      <c r="K789" s="85" t="b">
        <v>0</v>
      </c>
      <c r="L789" s="85" t="b">
        <v>0</v>
      </c>
    </row>
    <row r="790" spans="1:12" ht="15">
      <c r="A790" s="85" t="s">
        <v>2726</v>
      </c>
      <c r="B790" s="85" t="s">
        <v>2733</v>
      </c>
      <c r="C790" s="85">
        <v>7</v>
      </c>
      <c r="D790" s="113">
        <v>0.006635184385754825</v>
      </c>
      <c r="E790" s="113">
        <v>1.4015889957560366</v>
      </c>
      <c r="F790" s="85" t="s">
        <v>2643</v>
      </c>
      <c r="G790" s="85" t="b">
        <v>0</v>
      </c>
      <c r="H790" s="85" t="b">
        <v>0</v>
      </c>
      <c r="I790" s="85" t="b">
        <v>0</v>
      </c>
      <c r="J790" s="85" t="b">
        <v>0</v>
      </c>
      <c r="K790" s="85" t="b">
        <v>0</v>
      </c>
      <c r="L790" s="85" t="b">
        <v>0</v>
      </c>
    </row>
    <row r="791" spans="1:12" ht="15">
      <c r="A791" s="85" t="s">
        <v>2733</v>
      </c>
      <c r="B791" s="85" t="s">
        <v>374</v>
      </c>
      <c r="C791" s="85">
        <v>7</v>
      </c>
      <c r="D791" s="113">
        <v>0.006635184385754825</v>
      </c>
      <c r="E791" s="113">
        <v>1.6514664689726366</v>
      </c>
      <c r="F791" s="85" t="s">
        <v>2643</v>
      </c>
      <c r="G791" s="85" t="b">
        <v>0</v>
      </c>
      <c r="H791" s="85" t="b">
        <v>0</v>
      </c>
      <c r="I791" s="85" t="b">
        <v>0</v>
      </c>
      <c r="J791" s="85" t="b">
        <v>0</v>
      </c>
      <c r="K791" s="85" t="b">
        <v>0</v>
      </c>
      <c r="L791" s="85" t="b">
        <v>0</v>
      </c>
    </row>
    <row r="792" spans="1:12" ht="15">
      <c r="A792" s="85" t="s">
        <v>2726</v>
      </c>
      <c r="B792" s="85" t="s">
        <v>2738</v>
      </c>
      <c r="C792" s="85">
        <v>6</v>
      </c>
      <c r="D792" s="113">
        <v>0.006522395991022923</v>
      </c>
      <c r="E792" s="113">
        <v>1.4595809427337234</v>
      </c>
      <c r="F792" s="85" t="s">
        <v>2643</v>
      </c>
      <c r="G792" s="85" t="b">
        <v>0</v>
      </c>
      <c r="H792" s="85" t="b">
        <v>0</v>
      </c>
      <c r="I792" s="85" t="b">
        <v>0</v>
      </c>
      <c r="J792" s="85" t="b">
        <v>0</v>
      </c>
      <c r="K792" s="85" t="b">
        <v>0</v>
      </c>
      <c r="L792" s="85" t="b">
        <v>0</v>
      </c>
    </row>
    <row r="793" spans="1:12" ht="15">
      <c r="A793" s="85" t="s">
        <v>2729</v>
      </c>
      <c r="B793" s="85" t="s">
        <v>2729</v>
      </c>
      <c r="C793" s="85">
        <v>3</v>
      </c>
      <c r="D793" s="113">
        <v>0.008114532197488448</v>
      </c>
      <c r="E793" s="113">
        <v>1.5845196793420233</v>
      </c>
      <c r="F793" s="85" t="s">
        <v>2643</v>
      </c>
      <c r="G793" s="85" t="b">
        <v>0</v>
      </c>
      <c r="H793" s="85" t="b">
        <v>0</v>
      </c>
      <c r="I793" s="85" t="b">
        <v>0</v>
      </c>
      <c r="J793" s="85" t="b">
        <v>0</v>
      </c>
      <c r="K793" s="85" t="b">
        <v>0</v>
      </c>
      <c r="L793" s="85" t="b">
        <v>0</v>
      </c>
    </row>
    <row r="794" spans="1:12" ht="15">
      <c r="A794" s="85" t="s">
        <v>2794</v>
      </c>
      <c r="B794" s="85" t="s">
        <v>2769</v>
      </c>
      <c r="C794" s="85">
        <v>2</v>
      </c>
      <c r="D794" s="113">
        <v>0.004158004158004158</v>
      </c>
      <c r="E794" s="113">
        <v>2.362670929725667</v>
      </c>
      <c r="F794" s="85" t="s">
        <v>2643</v>
      </c>
      <c r="G794" s="85" t="b">
        <v>0</v>
      </c>
      <c r="H794" s="85" t="b">
        <v>0</v>
      </c>
      <c r="I794" s="85" t="b">
        <v>0</v>
      </c>
      <c r="J794" s="85" t="b">
        <v>0</v>
      </c>
      <c r="K794" s="85" t="b">
        <v>0</v>
      </c>
      <c r="L794" s="85" t="b">
        <v>0</v>
      </c>
    </row>
    <row r="795" spans="1:12" ht="15">
      <c r="A795" s="85" t="s">
        <v>2769</v>
      </c>
      <c r="B795" s="85" t="s">
        <v>2770</v>
      </c>
      <c r="C795" s="85">
        <v>2</v>
      </c>
      <c r="D795" s="113">
        <v>0.004158004158004158</v>
      </c>
      <c r="E795" s="113">
        <v>2.362670929725667</v>
      </c>
      <c r="F795" s="85" t="s">
        <v>2643</v>
      </c>
      <c r="G795" s="85" t="b">
        <v>0</v>
      </c>
      <c r="H795" s="85" t="b">
        <v>0</v>
      </c>
      <c r="I795" s="85" t="b">
        <v>0</v>
      </c>
      <c r="J795" s="85" t="b">
        <v>1</v>
      </c>
      <c r="K795" s="85" t="b">
        <v>0</v>
      </c>
      <c r="L795" s="85" t="b">
        <v>0</v>
      </c>
    </row>
    <row r="796" spans="1:12" ht="15">
      <c r="A796" s="85" t="s">
        <v>2770</v>
      </c>
      <c r="B796" s="85" t="s">
        <v>2795</v>
      </c>
      <c r="C796" s="85">
        <v>2</v>
      </c>
      <c r="D796" s="113">
        <v>0.004158004158004158</v>
      </c>
      <c r="E796" s="113">
        <v>2.362670929725667</v>
      </c>
      <c r="F796" s="85" t="s">
        <v>2643</v>
      </c>
      <c r="G796" s="85" t="b">
        <v>1</v>
      </c>
      <c r="H796" s="85" t="b">
        <v>0</v>
      </c>
      <c r="I796" s="85" t="b">
        <v>0</v>
      </c>
      <c r="J796" s="85" t="b">
        <v>0</v>
      </c>
      <c r="K796" s="85" t="b">
        <v>0</v>
      </c>
      <c r="L796" s="85" t="b">
        <v>0</v>
      </c>
    </row>
    <row r="797" spans="1:12" ht="15">
      <c r="A797" s="85" t="s">
        <v>2795</v>
      </c>
      <c r="B797" s="85" t="s">
        <v>2796</v>
      </c>
      <c r="C797" s="85">
        <v>2</v>
      </c>
      <c r="D797" s="113">
        <v>0.004158004158004158</v>
      </c>
      <c r="E797" s="113">
        <v>2.362670929725667</v>
      </c>
      <c r="F797" s="85" t="s">
        <v>2643</v>
      </c>
      <c r="G797" s="85" t="b">
        <v>0</v>
      </c>
      <c r="H797" s="85" t="b">
        <v>0</v>
      </c>
      <c r="I797" s="85" t="b">
        <v>0</v>
      </c>
      <c r="J797" s="85" t="b">
        <v>0</v>
      </c>
      <c r="K797" s="85" t="b">
        <v>0</v>
      </c>
      <c r="L797" s="85" t="b">
        <v>0</v>
      </c>
    </row>
    <row r="798" spans="1:12" ht="15">
      <c r="A798" s="85" t="s">
        <v>2796</v>
      </c>
      <c r="B798" s="85" t="s">
        <v>951</v>
      </c>
      <c r="C798" s="85">
        <v>2</v>
      </c>
      <c r="D798" s="113">
        <v>0.004158004158004158</v>
      </c>
      <c r="E798" s="113">
        <v>2.186579670669986</v>
      </c>
      <c r="F798" s="85" t="s">
        <v>2643</v>
      </c>
      <c r="G798" s="85" t="b">
        <v>0</v>
      </c>
      <c r="H798" s="85" t="b">
        <v>0</v>
      </c>
      <c r="I798" s="85" t="b">
        <v>0</v>
      </c>
      <c r="J798" s="85" t="b">
        <v>0</v>
      </c>
      <c r="K798" s="85" t="b">
        <v>0</v>
      </c>
      <c r="L798" s="85" t="b">
        <v>0</v>
      </c>
    </row>
    <row r="799" spans="1:12" ht="15">
      <c r="A799" s="85" t="s">
        <v>951</v>
      </c>
      <c r="B799" s="85" t="s">
        <v>888</v>
      </c>
      <c r="C799" s="85">
        <v>2</v>
      </c>
      <c r="D799" s="113">
        <v>0.004158004158004158</v>
      </c>
      <c r="E799" s="113">
        <v>1.446216981175742</v>
      </c>
      <c r="F799" s="85" t="s">
        <v>2643</v>
      </c>
      <c r="G799" s="85" t="b">
        <v>0</v>
      </c>
      <c r="H799" s="85" t="b">
        <v>0</v>
      </c>
      <c r="I799" s="85" t="b">
        <v>0</v>
      </c>
      <c r="J799" s="85" t="b">
        <v>0</v>
      </c>
      <c r="K799" s="85" t="b">
        <v>0</v>
      </c>
      <c r="L799" s="85" t="b">
        <v>0</v>
      </c>
    </row>
    <row r="800" spans="1:12" ht="15">
      <c r="A800" s="85" t="s">
        <v>888</v>
      </c>
      <c r="B800" s="85" t="s">
        <v>288</v>
      </c>
      <c r="C800" s="85">
        <v>2</v>
      </c>
      <c r="D800" s="113">
        <v>0.004158004158004158</v>
      </c>
      <c r="E800" s="113">
        <v>1.622308240231423</v>
      </c>
      <c r="F800" s="85" t="s">
        <v>2643</v>
      </c>
      <c r="G800" s="85" t="b">
        <v>0</v>
      </c>
      <c r="H800" s="85" t="b">
        <v>0</v>
      </c>
      <c r="I800" s="85" t="b">
        <v>0</v>
      </c>
      <c r="J800" s="85" t="b">
        <v>0</v>
      </c>
      <c r="K800" s="85" t="b">
        <v>0</v>
      </c>
      <c r="L800" s="85" t="b">
        <v>0</v>
      </c>
    </row>
    <row r="801" spans="1:12" ht="15">
      <c r="A801" s="85" t="s">
        <v>288</v>
      </c>
      <c r="B801" s="85" t="s">
        <v>396</v>
      </c>
      <c r="C801" s="85">
        <v>2</v>
      </c>
      <c r="D801" s="113">
        <v>0.004158004158004158</v>
      </c>
      <c r="E801" s="113">
        <v>2.362670929725667</v>
      </c>
      <c r="F801" s="85" t="s">
        <v>2643</v>
      </c>
      <c r="G801" s="85" t="b">
        <v>0</v>
      </c>
      <c r="H801" s="85" t="b">
        <v>0</v>
      </c>
      <c r="I801" s="85" t="b">
        <v>0</v>
      </c>
      <c r="J801" s="85" t="b">
        <v>0</v>
      </c>
      <c r="K801" s="85" t="b">
        <v>0</v>
      </c>
      <c r="L801" s="85" t="b">
        <v>0</v>
      </c>
    </row>
    <row r="802" spans="1:12" ht="15">
      <c r="A802" s="85" t="s">
        <v>396</v>
      </c>
      <c r="B802" s="85" t="s">
        <v>334</v>
      </c>
      <c r="C802" s="85">
        <v>2</v>
      </c>
      <c r="D802" s="113">
        <v>0.004158004158004158</v>
      </c>
      <c r="E802" s="113">
        <v>1.362670929725667</v>
      </c>
      <c r="F802" s="85" t="s">
        <v>2643</v>
      </c>
      <c r="G802" s="85" t="b">
        <v>0</v>
      </c>
      <c r="H802" s="85" t="b">
        <v>0</v>
      </c>
      <c r="I802" s="85" t="b">
        <v>0</v>
      </c>
      <c r="J802" s="85" t="b">
        <v>0</v>
      </c>
      <c r="K802" s="85" t="b">
        <v>0</v>
      </c>
      <c r="L802" s="85" t="b">
        <v>0</v>
      </c>
    </row>
    <row r="803" spans="1:12" ht="15">
      <c r="A803" s="85" t="s">
        <v>334</v>
      </c>
      <c r="B803" s="85" t="s">
        <v>343</v>
      </c>
      <c r="C803" s="85">
        <v>2</v>
      </c>
      <c r="D803" s="113">
        <v>0.004158004158004158</v>
      </c>
      <c r="E803" s="113">
        <v>1.362670929725667</v>
      </c>
      <c r="F803" s="85" t="s">
        <v>2643</v>
      </c>
      <c r="G803" s="85" t="b">
        <v>0</v>
      </c>
      <c r="H803" s="85" t="b">
        <v>0</v>
      </c>
      <c r="I803" s="85" t="b">
        <v>0</v>
      </c>
      <c r="J803" s="85" t="b">
        <v>0</v>
      </c>
      <c r="K803" s="85" t="b">
        <v>0</v>
      </c>
      <c r="L803" s="85" t="b">
        <v>0</v>
      </c>
    </row>
    <row r="804" spans="1:12" ht="15">
      <c r="A804" s="85" t="s">
        <v>343</v>
      </c>
      <c r="B804" s="85" t="s">
        <v>356</v>
      </c>
      <c r="C804" s="85">
        <v>2</v>
      </c>
      <c r="D804" s="113">
        <v>0.004158004158004158</v>
      </c>
      <c r="E804" s="113">
        <v>2.362670929725667</v>
      </c>
      <c r="F804" s="85" t="s">
        <v>2643</v>
      </c>
      <c r="G804" s="85" t="b">
        <v>0</v>
      </c>
      <c r="H804" s="85" t="b">
        <v>0</v>
      </c>
      <c r="I804" s="85" t="b">
        <v>0</v>
      </c>
      <c r="J804" s="85" t="b">
        <v>0</v>
      </c>
      <c r="K804" s="85" t="b">
        <v>0</v>
      </c>
      <c r="L804" s="85" t="b">
        <v>0</v>
      </c>
    </row>
    <row r="805" spans="1:12" ht="15">
      <c r="A805" s="85" t="s">
        <v>356</v>
      </c>
      <c r="B805" s="85" t="s">
        <v>328</v>
      </c>
      <c r="C805" s="85">
        <v>2</v>
      </c>
      <c r="D805" s="113">
        <v>0.004158004158004158</v>
      </c>
      <c r="E805" s="113">
        <v>2.362670929725667</v>
      </c>
      <c r="F805" s="85" t="s">
        <v>2643</v>
      </c>
      <c r="G805" s="85" t="b">
        <v>0</v>
      </c>
      <c r="H805" s="85" t="b">
        <v>0</v>
      </c>
      <c r="I805" s="85" t="b">
        <v>0</v>
      </c>
      <c r="J805" s="85" t="b">
        <v>0</v>
      </c>
      <c r="K805" s="85" t="b">
        <v>0</v>
      </c>
      <c r="L805" s="85" t="b">
        <v>0</v>
      </c>
    </row>
    <row r="806" spans="1:12" ht="15">
      <c r="A806" s="85" t="s">
        <v>328</v>
      </c>
      <c r="B806" s="85" t="s">
        <v>361</v>
      </c>
      <c r="C806" s="85">
        <v>2</v>
      </c>
      <c r="D806" s="113">
        <v>0.004158004158004158</v>
      </c>
      <c r="E806" s="113">
        <v>2.362670929725667</v>
      </c>
      <c r="F806" s="85" t="s">
        <v>2643</v>
      </c>
      <c r="G806" s="85" t="b">
        <v>0</v>
      </c>
      <c r="H806" s="85" t="b">
        <v>0</v>
      </c>
      <c r="I806" s="85" t="b">
        <v>0</v>
      </c>
      <c r="J806" s="85" t="b">
        <v>0</v>
      </c>
      <c r="K806" s="85" t="b">
        <v>0</v>
      </c>
      <c r="L806" s="85" t="b">
        <v>0</v>
      </c>
    </row>
    <row r="807" spans="1:12" ht="15">
      <c r="A807" s="85" t="s">
        <v>361</v>
      </c>
      <c r="B807" s="85" t="s">
        <v>304</v>
      </c>
      <c r="C807" s="85">
        <v>2</v>
      </c>
      <c r="D807" s="113">
        <v>0.004158004158004158</v>
      </c>
      <c r="E807" s="113">
        <v>1.622308240231423</v>
      </c>
      <c r="F807" s="85" t="s">
        <v>2643</v>
      </c>
      <c r="G807" s="85" t="b">
        <v>0</v>
      </c>
      <c r="H807" s="85" t="b">
        <v>0</v>
      </c>
      <c r="I807" s="85" t="b">
        <v>0</v>
      </c>
      <c r="J807" s="85" t="b">
        <v>0</v>
      </c>
      <c r="K807" s="85" t="b">
        <v>0</v>
      </c>
      <c r="L807" s="85" t="b">
        <v>0</v>
      </c>
    </row>
    <row r="808" spans="1:12" ht="15">
      <c r="A808" s="85" t="s">
        <v>304</v>
      </c>
      <c r="B808" s="85" t="s">
        <v>285</v>
      </c>
      <c r="C808" s="85">
        <v>2</v>
      </c>
      <c r="D808" s="113">
        <v>0.004158004158004158</v>
      </c>
      <c r="E808" s="113">
        <v>1.6637009253896482</v>
      </c>
      <c r="F808" s="85" t="s">
        <v>2643</v>
      </c>
      <c r="G808" s="85" t="b">
        <v>0</v>
      </c>
      <c r="H808" s="85" t="b">
        <v>0</v>
      </c>
      <c r="I808" s="85" t="b">
        <v>0</v>
      </c>
      <c r="J808" s="85" t="b">
        <v>0</v>
      </c>
      <c r="K808" s="85" t="b">
        <v>0</v>
      </c>
      <c r="L808" s="85" t="b">
        <v>0</v>
      </c>
    </row>
    <row r="809" spans="1:12" ht="15">
      <c r="A809" s="85" t="s">
        <v>285</v>
      </c>
      <c r="B809" s="85" t="s">
        <v>273</v>
      </c>
      <c r="C809" s="85">
        <v>2</v>
      </c>
      <c r="D809" s="113">
        <v>0.004158004158004158</v>
      </c>
      <c r="E809" s="113">
        <v>1.201302927490692</v>
      </c>
      <c r="F809" s="85" t="s">
        <v>2643</v>
      </c>
      <c r="G809" s="85" t="b">
        <v>0</v>
      </c>
      <c r="H809" s="85" t="b">
        <v>0</v>
      </c>
      <c r="I809" s="85" t="b">
        <v>0</v>
      </c>
      <c r="J809" s="85" t="b">
        <v>0</v>
      </c>
      <c r="K809" s="85" t="b">
        <v>0</v>
      </c>
      <c r="L809" s="85" t="b">
        <v>0</v>
      </c>
    </row>
    <row r="810" spans="1:12" ht="15">
      <c r="A810" s="85" t="s">
        <v>273</v>
      </c>
      <c r="B810" s="85" t="s">
        <v>341</v>
      </c>
      <c r="C810" s="85">
        <v>2</v>
      </c>
      <c r="D810" s="113">
        <v>0.004158004158004158</v>
      </c>
      <c r="E810" s="113">
        <v>1.2323371612306608</v>
      </c>
      <c r="F810" s="85" t="s">
        <v>2643</v>
      </c>
      <c r="G810" s="85" t="b">
        <v>0</v>
      </c>
      <c r="H810" s="85" t="b">
        <v>0</v>
      </c>
      <c r="I810" s="85" t="b">
        <v>0</v>
      </c>
      <c r="J810" s="85" t="b">
        <v>0</v>
      </c>
      <c r="K810" s="85" t="b">
        <v>0</v>
      </c>
      <c r="L810" s="85" t="b">
        <v>0</v>
      </c>
    </row>
    <row r="811" spans="1:12" ht="15">
      <c r="A811" s="85" t="s">
        <v>2726</v>
      </c>
      <c r="B811" s="85" t="s">
        <v>2721</v>
      </c>
      <c r="C811" s="85">
        <v>2</v>
      </c>
      <c r="D811" s="113">
        <v>0.004158004158004158</v>
      </c>
      <c r="E811" s="113">
        <v>0.31345290705548534</v>
      </c>
      <c r="F811" s="85" t="s">
        <v>2643</v>
      </c>
      <c r="G811" s="85" t="b">
        <v>0</v>
      </c>
      <c r="H811" s="85" t="b">
        <v>0</v>
      </c>
      <c r="I811" s="85" t="b">
        <v>0</v>
      </c>
      <c r="J811" s="85" t="b">
        <v>0</v>
      </c>
      <c r="K811" s="85" t="b">
        <v>0</v>
      </c>
      <c r="L811" s="85" t="b">
        <v>0</v>
      </c>
    </row>
    <row r="812" spans="1:12" ht="15">
      <c r="A812" s="85" t="s">
        <v>2721</v>
      </c>
      <c r="B812" s="85" t="s">
        <v>374</v>
      </c>
      <c r="C812" s="85">
        <v>2</v>
      </c>
      <c r="D812" s="113">
        <v>0.004158004158004158</v>
      </c>
      <c r="E812" s="113">
        <v>0.5633303802720853</v>
      </c>
      <c r="F812" s="85" t="s">
        <v>2643</v>
      </c>
      <c r="G812" s="85" t="b">
        <v>0</v>
      </c>
      <c r="H812" s="85" t="b">
        <v>0</v>
      </c>
      <c r="I812" s="85" t="b">
        <v>0</v>
      </c>
      <c r="J812" s="85" t="b">
        <v>0</v>
      </c>
      <c r="K812" s="85" t="b">
        <v>0</v>
      </c>
      <c r="L812" s="85" t="b">
        <v>0</v>
      </c>
    </row>
    <row r="813" spans="1:12" ht="15">
      <c r="A813" s="85" t="s">
        <v>2721</v>
      </c>
      <c r="B813" s="85" t="s">
        <v>273</v>
      </c>
      <c r="C813" s="85">
        <v>16</v>
      </c>
      <c r="D813" s="113">
        <v>0.0053414468960601095</v>
      </c>
      <c r="E813" s="113">
        <v>1.2740111529333191</v>
      </c>
      <c r="F813" s="85" t="s">
        <v>2644</v>
      </c>
      <c r="G813" s="85" t="b">
        <v>0</v>
      </c>
      <c r="H813" s="85" t="b">
        <v>0</v>
      </c>
      <c r="I813" s="85" t="b">
        <v>0</v>
      </c>
      <c r="J813" s="85" t="b">
        <v>0</v>
      </c>
      <c r="K813" s="85" t="b">
        <v>0</v>
      </c>
      <c r="L813" s="85" t="b">
        <v>0</v>
      </c>
    </row>
    <row r="814" spans="1:12" ht="15">
      <c r="A814" s="85" t="s">
        <v>902</v>
      </c>
      <c r="B814" s="85" t="s">
        <v>869</v>
      </c>
      <c r="C814" s="85">
        <v>15</v>
      </c>
      <c r="D814" s="113">
        <v>0.0040389677782855585</v>
      </c>
      <c r="E814" s="113">
        <v>1.2214142378423387</v>
      </c>
      <c r="F814" s="85" t="s">
        <v>2644</v>
      </c>
      <c r="G814" s="85" t="b">
        <v>0</v>
      </c>
      <c r="H814" s="85" t="b">
        <v>0</v>
      </c>
      <c r="I814" s="85" t="b">
        <v>0</v>
      </c>
      <c r="J814" s="85" t="b">
        <v>0</v>
      </c>
      <c r="K814" s="85" t="b">
        <v>0</v>
      </c>
      <c r="L814" s="85" t="b">
        <v>0</v>
      </c>
    </row>
    <row r="815" spans="1:12" ht="15">
      <c r="A815" s="85" t="s">
        <v>2725</v>
      </c>
      <c r="B815" s="85" t="s">
        <v>418</v>
      </c>
      <c r="C815" s="85">
        <v>15</v>
      </c>
      <c r="D815" s="113">
        <v>0.0040389677782855585</v>
      </c>
      <c r="E815" s="113">
        <v>1.4712917110589385</v>
      </c>
      <c r="F815" s="85" t="s">
        <v>2644</v>
      </c>
      <c r="G815" s="85" t="b">
        <v>0</v>
      </c>
      <c r="H815" s="85" t="b">
        <v>0</v>
      </c>
      <c r="I815" s="85" t="b">
        <v>0</v>
      </c>
      <c r="J815" s="85" t="b">
        <v>0</v>
      </c>
      <c r="K815" s="85" t="b">
        <v>0</v>
      </c>
      <c r="L815" s="85" t="b">
        <v>0</v>
      </c>
    </row>
    <row r="816" spans="1:12" ht="15">
      <c r="A816" s="85" t="s">
        <v>2722</v>
      </c>
      <c r="B816" s="85" t="s">
        <v>905</v>
      </c>
      <c r="C816" s="85">
        <v>15</v>
      </c>
      <c r="D816" s="113">
        <v>0.0040389677782855585</v>
      </c>
      <c r="E816" s="113">
        <v>1.443262987458695</v>
      </c>
      <c r="F816" s="85" t="s">
        <v>2644</v>
      </c>
      <c r="G816" s="85" t="b">
        <v>0</v>
      </c>
      <c r="H816" s="85" t="b">
        <v>0</v>
      </c>
      <c r="I816" s="85" t="b">
        <v>0</v>
      </c>
      <c r="J816" s="85" t="b">
        <v>0</v>
      </c>
      <c r="K816" s="85" t="b">
        <v>0</v>
      </c>
      <c r="L816" s="85" t="b">
        <v>0</v>
      </c>
    </row>
    <row r="817" spans="1:12" ht="15">
      <c r="A817" s="85" t="s">
        <v>905</v>
      </c>
      <c r="B817" s="85" t="s">
        <v>334</v>
      </c>
      <c r="C817" s="85">
        <v>15</v>
      </c>
      <c r="D817" s="113">
        <v>0.0040389677782855585</v>
      </c>
      <c r="E817" s="113">
        <v>1.3463529744506386</v>
      </c>
      <c r="F817" s="85" t="s">
        <v>2644</v>
      </c>
      <c r="G817" s="85" t="b">
        <v>0</v>
      </c>
      <c r="H817" s="85" t="b">
        <v>0</v>
      </c>
      <c r="I817" s="85" t="b">
        <v>0</v>
      </c>
      <c r="J817" s="85" t="b">
        <v>0</v>
      </c>
      <c r="K817" s="85" t="b">
        <v>0</v>
      </c>
      <c r="L817" s="85" t="b">
        <v>0</v>
      </c>
    </row>
    <row r="818" spans="1:12" ht="15">
      <c r="A818" s="85" t="s">
        <v>2724</v>
      </c>
      <c r="B818" s="85" t="s">
        <v>2723</v>
      </c>
      <c r="C818" s="85">
        <v>15</v>
      </c>
      <c r="D818" s="113">
        <v>0.0040389677782855585</v>
      </c>
      <c r="E818" s="113">
        <v>1.443262987458695</v>
      </c>
      <c r="F818" s="85" t="s">
        <v>2644</v>
      </c>
      <c r="G818" s="85" t="b">
        <v>0</v>
      </c>
      <c r="H818" s="85" t="b">
        <v>0</v>
      </c>
      <c r="I818" s="85" t="b">
        <v>0</v>
      </c>
      <c r="J818" s="85" t="b">
        <v>0</v>
      </c>
      <c r="K818" s="85" t="b">
        <v>0</v>
      </c>
      <c r="L818" s="85" t="b">
        <v>0</v>
      </c>
    </row>
    <row r="819" spans="1:12" ht="15">
      <c r="A819" s="85" t="s">
        <v>2212</v>
      </c>
      <c r="B819" s="85" t="s">
        <v>884</v>
      </c>
      <c r="C819" s="85">
        <v>15</v>
      </c>
      <c r="D819" s="113">
        <v>0.0040389677782855585</v>
      </c>
      <c r="E819" s="113">
        <v>1.443262987458695</v>
      </c>
      <c r="F819" s="85" t="s">
        <v>2644</v>
      </c>
      <c r="G819" s="85" t="b">
        <v>0</v>
      </c>
      <c r="H819" s="85" t="b">
        <v>0</v>
      </c>
      <c r="I819" s="85" t="b">
        <v>0</v>
      </c>
      <c r="J819" s="85" t="b">
        <v>0</v>
      </c>
      <c r="K819" s="85" t="b">
        <v>0</v>
      </c>
      <c r="L819" s="85" t="b">
        <v>0</v>
      </c>
    </row>
    <row r="820" spans="1:12" ht="15">
      <c r="A820" s="85" t="s">
        <v>2727</v>
      </c>
      <c r="B820" s="85" t="s">
        <v>2728</v>
      </c>
      <c r="C820" s="85">
        <v>15</v>
      </c>
      <c r="D820" s="113">
        <v>0.0040389677782855585</v>
      </c>
      <c r="E820" s="113">
        <v>1.4712917110589385</v>
      </c>
      <c r="F820" s="85" t="s">
        <v>2644</v>
      </c>
      <c r="G820" s="85" t="b">
        <v>0</v>
      </c>
      <c r="H820" s="85" t="b">
        <v>0</v>
      </c>
      <c r="I820" s="85" t="b">
        <v>0</v>
      </c>
      <c r="J820" s="85" t="b">
        <v>0</v>
      </c>
      <c r="K820" s="85" t="b">
        <v>0</v>
      </c>
      <c r="L820" s="85" t="b">
        <v>0</v>
      </c>
    </row>
    <row r="821" spans="1:12" ht="15">
      <c r="A821" s="85" t="s">
        <v>2728</v>
      </c>
      <c r="B821" s="85" t="s">
        <v>2721</v>
      </c>
      <c r="C821" s="85">
        <v>15</v>
      </c>
      <c r="D821" s="113">
        <v>0.0040389677782855585</v>
      </c>
      <c r="E821" s="113">
        <v>1.3686293691617908</v>
      </c>
      <c r="F821" s="85" t="s">
        <v>2644</v>
      </c>
      <c r="G821" s="85" t="b">
        <v>0</v>
      </c>
      <c r="H821" s="85" t="b">
        <v>0</v>
      </c>
      <c r="I821" s="85" t="b">
        <v>0</v>
      </c>
      <c r="J821" s="85" t="b">
        <v>0</v>
      </c>
      <c r="K821" s="85" t="b">
        <v>0</v>
      </c>
      <c r="L821" s="85" t="b">
        <v>0</v>
      </c>
    </row>
    <row r="822" spans="1:12" ht="15">
      <c r="A822" s="85" t="s">
        <v>418</v>
      </c>
      <c r="B822" s="85" t="s">
        <v>876</v>
      </c>
      <c r="C822" s="85">
        <v>12</v>
      </c>
      <c r="D822" s="113">
        <v>0.005737467662491976</v>
      </c>
      <c r="E822" s="113">
        <v>1.4712917110589385</v>
      </c>
      <c r="F822" s="85" t="s">
        <v>2644</v>
      </c>
      <c r="G822" s="85" t="b">
        <v>0</v>
      </c>
      <c r="H822" s="85" t="b">
        <v>0</v>
      </c>
      <c r="I822" s="85" t="b">
        <v>0</v>
      </c>
      <c r="J822" s="85" t="b">
        <v>0</v>
      </c>
      <c r="K822" s="85" t="b">
        <v>0</v>
      </c>
      <c r="L822" s="85" t="b">
        <v>0</v>
      </c>
    </row>
    <row r="823" spans="1:12" ht="15">
      <c r="A823" s="85" t="s">
        <v>876</v>
      </c>
      <c r="B823" s="85" t="s">
        <v>2722</v>
      </c>
      <c r="C823" s="85">
        <v>12</v>
      </c>
      <c r="D823" s="113">
        <v>0.005737467662491976</v>
      </c>
      <c r="E823" s="113">
        <v>1.443262987458695</v>
      </c>
      <c r="F823" s="85" t="s">
        <v>2644</v>
      </c>
      <c r="G823" s="85" t="b">
        <v>0</v>
      </c>
      <c r="H823" s="85" t="b">
        <v>0</v>
      </c>
      <c r="I823" s="85" t="b">
        <v>0</v>
      </c>
      <c r="J823" s="85" t="b">
        <v>0</v>
      </c>
      <c r="K823" s="85" t="b">
        <v>0</v>
      </c>
      <c r="L823" s="85" t="b">
        <v>0</v>
      </c>
    </row>
    <row r="824" spans="1:12" ht="15">
      <c r="A824" s="85" t="s">
        <v>334</v>
      </c>
      <c r="B824" s="85" t="s">
        <v>2724</v>
      </c>
      <c r="C824" s="85">
        <v>12</v>
      </c>
      <c r="D824" s="113">
        <v>0.005737467662491976</v>
      </c>
      <c r="E824" s="113">
        <v>1.2494429614425822</v>
      </c>
      <c r="F824" s="85" t="s">
        <v>2644</v>
      </c>
      <c r="G824" s="85" t="b">
        <v>0</v>
      </c>
      <c r="H824" s="85" t="b">
        <v>0</v>
      </c>
      <c r="I824" s="85" t="b">
        <v>0</v>
      </c>
      <c r="J824" s="85" t="b">
        <v>0</v>
      </c>
      <c r="K824" s="85" t="b">
        <v>0</v>
      </c>
      <c r="L824" s="85" t="b">
        <v>0</v>
      </c>
    </row>
    <row r="825" spans="1:12" ht="15">
      <c r="A825" s="85" t="s">
        <v>2723</v>
      </c>
      <c r="B825" s="85" t="s">
        <v>2212</v>
      </c>
      <c r="C825" s="85">
        <v>12</v>
      </c>
      <c r="D825" s="113">
        <v>0.005737467662491976</v>
      </c>
      <c r="E825" s="113">
        <v>1.3463529744506386</v>
      </c>
      <c r="F825" s="85" t="s">
        <v>2644</v>
      </c>
      <c r="G825" s="85" t="b">
        <v>0</v>
      </c>
      <c r="H825" s="85" t="b">
        <v>0</v>
      </c>
      <c r="I825" s="85" t="b">
        <v>0</v>
      </c>
      <c r="J825" s="85" t="b">
        <v>0</v>
      </c>
      <c r="K825" s="85" t="b">
        <v>0</v>
      </c>
      <c r="L825" s="85" t="b">
        <v>0</v>
      </c>
    </row>
    <row r="826" spans="1:12" ht="15">
      <c r="A826" s="85" t="s">
        <v>884</v>
      </c>
      <c r="B826" s="85" t="s">
        <v>2730</v>
      </c>
      <c r="C826" s="85">
        <v>12</v>
      </c>
      <c r="D826" s="113">
        <v>0.005737467662491976</v>
      </c>
      <c r="E826" s="113">
        <v>1.443262987458695</v>
      </c>
      <c r="F826" s="85" t="s">
        <v>2644</v>
      </c>
      <c r="G826" s="85" t="b">
        <v>0</v>
      </c>
      <c r="H826" s="85" t="b">
        <v>0</v>
      </c>
      <c r="I826" s="85" t="b">
        <v>0</v>
      </c>
      <c r="J826" s="85" t="b">
        <v>0</v>
      </c>
      <c r="K826" s="85" t="b">
        <v>0</v>
      </c>
      <c r="L826" s="85" t="b">
        <v>0</v>
      </c>
    </row>
    <row r="827" spans="1:12" ht="15">
      <c r="A827" s="85" t="s">
        <v>2730</v>
      </c>
      <c r="B827" s="85" t="s">
        <v>2732</v>
      </c>
      <c r="C827" s="85">
        <v>12</v>
      </c>
      <c r="D827" s="113">
        <v>0.005737467662491976</v>
      </c>
      <c r="E827" s="113">
        <v>1.568201724066995</v>
      </c>
      <c r="F827" s="85" t="s">
        <v>2644</v>
      </c>
      <c r="G827" s="85" t="b">
        <v>0</v>
      </c>
      <c r="H827" s="85" t="b">
        <v>0</v>
      </c>
      <c r="I827" s="85" t="b">
        <v>0</v>
      </c>
      <c r="J827" s="85" t="b">
        <v>0</v>
      </c>
      <c r="K827" s="85" t="b">
        <v>0</v>
      </c>
      <c r="L827" s="85" t="b">
        <v>0</v>
      </c>
    </row>
    <row r="828" spans="1:12" ht="15">
      <c r="A828" s="85" t="s">
        <v>2732</v>
      </c>
      <c r="B828" s="85" t="s">
        <v>2727</v>
      </c>
      <c r="C828" s="85">
        <v>12</v>
      </c>
      <c r="D828" s="113">
        <v>0.005737467662491976</v>
      </c>
      <c r="E828" s="113">
        <v>1.4712917110589385</v>
      </c>
      <c r="F828" s="85" t="s">
        <v>2644</v>
      </c>
      <c r="G828" s="85" t="b">
        <v>0</v>
      </c>
      <c r="H828" s="85" t="b">
        <v>0</v>
      </c>
      <c r="I828" s="85" t="b">
        <v>0</v>
      </c>
      <c r="J828" s="85" t="b">
        <v>0</v>
      </c>
      <c r="K828" s="85" t="b">
        <v>0</v>
      </c>
      <c r="L828" s="85" t="b">
        <v>0</v>
      </c>
    </row>
    <row r="829" spans="1:12" ht="15">
      <c r="A829" s="85" t="s">
        <v>273</v>
      </c>
      <c r="B829" s="85" t="s">
        <v>375</v>
      </c>
      <c r="C829" s="85">
        <v>11</v>
      </c>
      <c r="D829" s="113">
        <v>0.006155194861127838</v>
      </c>
      <c r="E829" s="113">
        <v>1.3251636753807006</v>
      </c>
      <c r="F829" s="85" t="s">
        <v>2644</v>
      </c>
      <c r="G829" s="85" t="b">
        <v>0</v>
      </c>
      <c r="H829" s="85" t="b">
        <v>0</v>
      </c>
      <c r="I829" s="85" t="b">
        <v>0</v>
      </c>
      <c r="J829" s="85" t="b">
        <v>0</v>
      </c>
      <c r="K829" s="85" t="b">
        <v>0</v>
      </c>
      <c r="L829" s="85" t="b">
        <v>0</v>
      </c>
    </row>
    <row r="830" spans="1:12" ht="15">
      <c r="A830" s="85" t="s">
        <v>375</v>
      </c>
      <c r="B830" s="85" t="s">
        <v>304</v>
      </c>
      <c r="C830" s="85">
        <v>11</v>
      </c>
      <c r="D830" s="113">
        <v>0.006155194861127838</v>
      </c>
      <c r="E830" s="113">
        <v>1.5334396178077832</v>
      </c>
      <c r="F830" s="85" t="s">
        <v>2644</v>
      </c>
      <c r="G830" s="85" t="b">
        <v>0</v>
      </c>
      <c r="H830" s="85" t="b">
        <v>0</v>
      </c>
      <c r="I830" s="85" t="b">
        <v>0</v>
      </c>
      <c r="J830" s="85" t="b">
        <v>0</v>
      </c>
      <c r="K830" s="85" t="b">
        <v>0</v>
      </c>
      <c r="L830" s="85" t="b">
        <v>0</v>
      </c>
    </row>
    <row r="831" spans="1:12" ht="15">
      <c r="A831" s="85" t="s">
        <v>304</v>
      </c>
      <c r="B831" s="85" t="s">
        <v>2731</v>
      </c>
      <c r="C831" s="85">
        <v>11</v>
      </c>
      <c r="D831" s="113">
        <v>0.006155194861127838</v>
      </c>
      <c r="E831" s="113">
        <v>1.5334396178077832</v>
      </c>
      <c r="F831" s="85" t="s">
        <v>2644</v>
      </c>
      <c r="G831" s="85" t="b">
        <v>0</v>
      </c>
      <c r="H831" s="85" t="b">
        <v>0</v>
      </c>
      <c r="I831" s="85" t="b">
        <v>0</v>
      </c>
      <c r="J831" s="85" t="b">
        <v>0</v>
      </c>
      <c r="K831" s="85" t="b">
        <v>0</v>
      </c>
      <c r="L831" s="85" t="b">
        <v>0</v>
      </c>
    </row>
    <row r="832" spans="1:12" ht="15">
      <c r="A832" s="85" t="s">
        <v>2731</v>
      </c>
      <c r="B832" s="85" t="s">
        <v>902</v>
      </c>
      <c r="C832" s="85">
        <v>11</v>
      </c>
      <c r="D832" s="113">
        <v>0.006155194861127838</v>
      </c>
      <c r="E832" s="113">
        <v>1.3463529744506386</v>
      </c>
      <c r="F832" s="85" t="s">
        <v>2644</v>
      </c>
      <c r="G832" s="85" t="b">
        <v>0</v>
      </c>
      <c r="H832" s="85" t="b">
        <v>0</v>
      </c>
      <c r="I832" s="85" t="b">
        <v>0</v>
      </c>
      <c r="J832" s="85" t="b">
        <v>0</v>
      </c>
      <c r="K832" s="85" t="b">
        <v>0</v>
      </c>
      <c r="L832" s="85" t="b">
        <v>0</v>
      </c>
    </row>
    <row r="833" spans="1:12" ht="15">
      <c r="A833" s="85" t="s">
        <v>869</v>
      </c>
      <c r="B833" s="85" t="s">
        <v>2726</v>
      </c>
      <c r="C833" s="85">
        <v>11</v>
      </c>
      <c r="D833" s="113">
        <v>0.006155194861127838</v>
      </c>
      <c r="E833" s="113">
        <v>1.2416176239306256</v>
      </c>
      <c r="F833" s="85" t="s">
        <v>2644</v>
      </c>
      <c r="G833" s="85" t="b">
        <v>0</v>
      </c>
      <c r="H833" s="85" t="b">
        <v>0</v>
      </c>
      <c r="I833" s="85" t="b">
        <v>0</v>
      </c>
      <c r="J833" s="85" t="b">
        <v>0</v>
      </c>
      <c r="K833" s="85" t="b">
        <v>0</v>
      </c>
      <c r="L833" s="85" t="b">
        <v>0</v>
      </c>
    </row>
    <row r="834" spans="1:12" ht="15">
      <c r="A834" s="85" t="s">
        <v>2726</v>
      </c>
      <c r="B834" s="85" t="s">
        <v>2733</v>
      </c>
      <c r="C834" s="85">
        <v>10</v>
      </c>
      <c r="D834" s="113">
        <v>0.006487715423792699</v>
      </c>
      <c r="E834" s="113">
        <v>1.501254934436382</v>
      </c>
      <c r="F834" s="85" t="s">
        <v>2644</v>
      </c>
      <c r="G834" s="85" t="b">
        <v>0</v>
      </c>
      <c r="H834" s="85" t="b">
        <v>0</v>
      </c>
      <c r="I834" s="85" t="b">
        <v>0</v>
      </c>
      <c r="J834" s="85" t="b">
        <v>0</v>
      </c>
      <c r="K834" s="85" t="b">
        <v>0</v>
      </c>
      <c r="L834" s="85" t="b">
        <v>0</v>
      </c>
    </row>
    <row r="835" spans="1:12" ht="15">
      <c r="A835" s="85" t="s">
        <v>2733</v>
      </c>
      <c r="B835" s="85" t="s">
        <v>374</v>
      </c>
      <c r="C835" s="85">
        <v>10</v>
      </c>
      <c r="D835" s="113">
        <v>0.006487715423792699</v>
      </c>
      <c r="E835" s="113">
        <v>1.6059902849563947</v>
      </c>
      <c r="F835" s="85" t="s">
        <v>2644</v>
      </c>
      <c r="G835" s="85" t="b">
        <v>0</v>
      </c>
      <c r="H835" s="85" t="b">
        <v>0</v>
      </c>
      <c r="I835" s="85" t="b">
        <v>0</v>
      </c>
      <c r="J835" s="85" t="b">
        <v>0</v>
      </c>
      <c r="K835" s="85" t="b">
        <v>0</v>
      </c>
      <c r="L835" s="85" t="b">
        <v>0</v>
      </c>
    </row>
    <row r="836" spans="1:12" ht="15">
      <c r="A836" s="85" t="s">
        <v>888</v>
      </c>
      <c r="B836" s="85" t="s">
        <v>902</v>
      </c>
      <c r="C836" s="85">
        <v>5</v>
      </c>
      <c r="D836" s="113">
        <v>0.006487715423792699</v>
      </c>
      <c r="E836" s="113">
        <v>1.0910804693473326</v>
      </c>
      <c r="F836" s="85" t="s">
        <v>2644</v>
      </c>
      <c r="G836" s="85" t="b">
        <v>0</v>
      </c>
      <c r="H836" s="85" t="b">
        <v>0</v>
      </c>
      <c r="I836" s="85" t="b">
        <v>0</v>
      </c>
      <c r="J836" s="85" t="b">
        <v>0</v>
      </c>
      <c r="K836" s="85" t="b">
        <v>0</v>
      </c>
      <c r="L836" s="85" t="b">
        <v>0</v>
      </c>
    </row>
    <row r="837" spans="1:12" ht="15">
      <c r="A837" s="85" t="s">
        <v>334</v>
      </c>
      <c r="B837" s="85" t="s">
        <v>273</v>
      </c>
      <c r="C837" s="85">
        <v>4</v>
      </c>
      <c r="D837" s="113">
        <v>0.0060256034856553346</v>
      </c>
      <c r="E837" s="113">
        <v>0.6261936710446817</v>
      </c>
      <c r="F837" s="85" t="s">
        <v>2644</v>
      </c>
      <c r="G837" s="85" t="b">
        <v>0</v>
      </c>
      <c r="H837" s="85" t="b">
        <v>0</v>
      </c>
      <c r="I837" s="85" t="b">
        <v>0</v>
      </c>
      <c r="J837" s="85" t="b">
        <v>0</v>
      </c>
      <c r="K837" s="85" t="b">
        <v>0</v>
      </c>
      <c r="L837" s="85" t="b">
        <v>0</v>
      </c>
    </row>
    <row r="838" spans="1:12" ht="15">
      <c r="A838" s="85" t="s">
        <v>951</v>
      </c>
      <c r="B838" s="85" t="s">
        <v>888</v>
      </c>
      <c r="C838" s="85">
        <v>3</v>
      </c>
      <c r="D838" s="113">
        <v>0.005326996169898613</v>
      </c>
      <c r="E838" s="113">
        <v>1.693140460675295</v>
      </c>
      <c r="F838" s="85" t="s">
        <v>2644</v>
      </c>
      <c r="G838" s="85" t="b">
        <v>0</v>
      </c>
      <c r="H838" s="85" t="b">
        <v>0</v>
      </c>
      <c r="I838" s="85" t="b">
        <v>0</v>
      </c>
      <c r="J838" s="85" t="b">
        <v>0</v>
      </c>
      <c r="K838" s="85" t="b">
        <v>0</v>
      </c>
      <c r="L838" s="85" t="b">
        <v>0</v>
      </c>
    </row>
    <row r="839" spans="1:12" ht="15">
      <c r="A839" s="85" t="s">
        <v>888</v>
      </c>
      <c r="B839" s="85" t="s">
        <v>883</v>
      </c>
      <c r="C839" s="85">
        <v>3</v>
      </c>
      <c r="D839" s="113">
        <v>0.005326996169898613</v>
      </c>
      <c r="E839" s="113">
        <v>1.693140460675295</v>
      </c>
      <c r="F839" s="85" t="s">
        <v>2644</v>
      </c>
      <c r="G839" s="85" t="b">
        <v>0</v>
      </c>
      <c r="H839" s="85" t="b">
        <v>0</v>
      </c>
      <c r="I839" s="85" t="b">
        <v>0</v>
      </c>
      <c r="J839" s="85" t="b">
        <v>0</v>
      </c>
      <c r="K839" s="85" t="b">
        <v>0</v>
      </c>
      <c r="L839" s="85" t="b">
        <v>0</v>
      </c>
    </row>
    <row r="840" spans="1:12" ht="15">
      <c r="A840" s="85" t="s">
        <v>273</v>
      </c>
      <c r="B840" s="85" t="s">
        <v>288</v>
      </c>
      <c r="C840" s="85">
        <v>3</v>
      </c>
      <c r="D840" s="113">
        <v>0.005326996169898613</v>
      </c>
      <c r="E840" s="113">
        <v>1.2002249387724007</v>
      </c>
      <c r="F840" s="85" t="s">
        <v>2644</v>
      </c>
      <c r="G840" s="85" t="b">
        <v>0</v>
      </c>
      <c r="H840" s="85" t="b">
        <v>0</v>
      </c>
      <c r="I840" s="85" t="b">
        <v>0</v>
      </c>
      <c r="J840" s="85" t="b">
        <v>0</v>
      </c>
      <c r="K840" s="85" t="b">
        <v>0</v>
      </c>
      <c r="L840" s="85" t="b">
        <v>0</v>
      </c>
    </row>
    <row r="841" spans="1:12" ht="15">
      <c r="A841" s="85" t="s">
        <v>2737</v>
      </c>
      <c r="B841" s="85" t="s">
        <v>2740</v>
      </c>
      <c r="C841" s="85">
        <v>3</v>
      </c>
      <c r="D841" s="113">
        <v>0.005326996169898613</v>
      </c>
      <c r="E841" s="113">
        <v>1.869231719730976</v>
      </c>
      <c r="F841" s="85" t="s">
        <v>2644</v>
      </c>
      <c r="G841" s="85" t="b">
        <v>1</v>
      </c>
      <c r="H841" s="85" t="b">
        <v>0</v>
      </c>
      <c r="I841" s="85" t="b">
        <v>0</v>
      </c>
      <c r="J841" s="85" t="b">
        <v>0</v>
      </c>
      <c r="K841" s="85" t="b">
        <v>0</v>
      </c>
      <c r="L841" s="85" t="b">
        <v>0</v>
      </c>
    </row>
    <row r="842" spans="1:12" ht="15">
      <c r="A842" s="85" t="s">
        <v>2740</v>
      </c>
      <c r="B842" s="85" t="s">
        <v>888</v>
      </c>
      <c r="C842" s="85">
        <v>3</v>
      </c>
      <c r="D842" s="113">
        <v>0.005326996169898613</v>
      </c>
      <c r="E842" s="113">
        <v>1.693140460675295</v>
      </c>
      <c r="F842" s="85" t="s">
        <v>2644</v>
      </c>
      <c r="G842" s="85" t="b">
        <v>0</v>
      </c>
      <c r="H842" s="85" t="b">
        <v>0</v>
      </c>
      <c r="I842" s="85" t="b">
        <v>0</v>
      </c>
      <c r="J842" s="85" t="b">
        <v>0</v>
      </c>
      <c r="K842" s="85" t="b">
        <v>0</v>
      </c>
      <c r="L842" s="85" t="b">
        <v>0</v>
      </c>
    </row>
    <row r="843" spans="1:12" ht="15">
      <c r="A843" s="85" t="s">
        <v>418</v>
      </c>
      <c r="B843" s="85" t="s">
        <v>2734</v>
      </c>
      <c r="C843" s="85">
        <v>3</v>
      </c>
      <c r="D843" s="113">
        <v>0.005326996169898613</v>
      </c>
      <c r="E843" s="113">
        <v>1.3463529744506386</v>
      </c>
      <c r="F843" s="85" t="s">
        <v>2644</v>
      </c>
      <c r="G843" s="85" t="b">
        <v>0</v>
      </c>
      <c r="H843" s="85" t="b">
        <v>0</v>
      </c>
      <c r="I843" s="85" t="b">
        <v>0</v>
      </c>
      <c r="J843" s="85" t="b">
        <v>0</v>
      </c>
      <c r="K843" s="85" t="b">
        <v>0</v>
      </c>
      <c r="L843" s="85" t="b">
        <v>0</v>
      </c>
    </row>
    <row r="844" spans="1:12" ht="15">
      <c r="A844" s="85" t="s">
        <v>2734</v>
      </c>
      <c r="B844" s="85" t="s">
        <v>2736</v>
      </c>
      <c r="C844" s="85">
        <v>3</v>
      </c>
      <c r="D844" s="113">
        <v>0.005326996169898613</v>
      </c>
      <c r="E844" s="113">
        <v>1.948412965778601</v>
      </c>
      <c r="F844" s="85" t="s">
        <v>2644</v>
      </c>
      <c r="G844" s="85" t="b">
        <v>0</v>
      </c>
      <c r="H844" s="85" t="b">
        <v>0</v>
      </c>
      <c r="I844" s="85" t="b">
        <v>0</v>
      </c>
      <c r="J844" s="85" t="b">
        <v>0</v>
      </c>
      <c r="K844" s="85" t="b">
        <v>0</v>
      </c>
      <c r="L844" s="85" t="b">
        <v>0</v>
      </c>
    </row>
    <row r="845" spans="1:12" ht="15">
      <c r="A845" s="85" t="s">
        <v>2736</v>
      </c>
      <c r="B845" s="85" t="s">
        <v>2722</v>
      </c>
      <c r="C845" s="85">
        <v>3</v>
      </c>
      <c r="D845" s="113">
        <v>0.005326996169898613</v>
      </c>
      <c r="E845" s="113">
        <v>1.443262987458695</v>
      </c>
      <c r="F845" s="85" t="s">
        <v>2644</v>
      </c>
      <c r="G845" s="85" t="b">
        <v>0</v>
      </c>
      <c r="H845" s="85" t="b">
        <v>0</v>
      </c>
      <c r="I845" s="85" t="b">
        <v>0</v>
      </c>
      <c r="J845" s="85" t="b">
        <v>0</v>
      </c>
      <c r="K845" s="85" t="b">
        <v>0</v>
      </c>
      <c r="L845" s="85" t="b">
        <v>0</v>
      </c>
    </row>
    <row r="846" spans="1:12" ht="15">
      <c r="A846" s="85" t="s">
        <v>334</v>
      </c>
      <c r="B846" s="85" t="s">
        <v>902</v>
      </c>
      <c r="C846" s="85">
        <v>3</v>
      </c>
      <c r="D846" s="113">
        <v>0.005326996169898613</v>
      </c>
      <c r="E846" s="113">
        <v>0.52244423350632</v>
      </c>
      <c r="F846" s="85" t="s">
        <v>2644</v>
      </c>
      <c r="G846" s="85" t="b">
        <v>0</v>
      </c>
      <c r="H846" s="85" t="b">
        <v>0</v>
      </c>
      <c r="I846" s="85" t="b">
        <v>0</v>
      </c>
      <c r="J846" s="85" t="b">
        <v>0</v>
      </c>
      <c r="K846" s="85" t="b">
        <v>0</v>
      </c>
      <c r="L846" s="85" t="b">
        <v>0</v>
      </c>
    </row>
    <row r="847" spans="1:12" ht="15">
      <c r="A847" s="85" t="s">
        <v>902</v>
      </c>
      <c r="B847" s="85" t="s">
        <v>2724</v>
      </c>
      <c r="C847" s="85">
        <v>3</v>
      </c>
      <c r="D847" s="113">
        <v>0.005326996169898613</v>
      </c>
      <c r="E847" s="113">
        <v>0.6473829701146199</v>
      </c>
      <c r="F847" s="85" t="s">
        <v>2644</v>
      </c>
      <c r="G847" s="85" t="b">
        <v>0</v>
      </c>
      <c r="H847" s="85" t="b">
        <v>0</v>
      </c>
      <c r="I847" s="85" t="b">
        <v>0</v>
      </c>
      <c r="J847" s="85" t="b">
        <v>0</v>
      </c>
      <c r="K847" s="85" t="b">
        <v>0</v>
      </c>
      <c r="L847" s="85" t="b">
        <v>0</v>
      </c>
    </row>
    <row r="848" spans="1:12" ht="15">
      <c r="A848" s="85" t="s">
        <v>2723</v>
      </c>
      <c r="B848" s="85" t="s">
        <v>869</v>
      </c>
      <c r="C848" s="85">
        <v>3</v>
      </c>
      <c r="D848" s="113">
        <v>0.005326996169898613</v>
      </c>
      <c r="E848" s="113">
        <v>0.6193542465143763</v>
      </c>
      <c r="F848" s="85" t="s">
        <v>2644</v>
      </c>
      <c r="G848" s="85" t="b">
        <v>0</v>
      </c>
      <c r="H848" s="85" t="b">
        <v>0</v>
      </c>
      <c r="I848" s="85" t="b">
        <v>0</v>
      </c>
      <c r="J848" s="85" t="b">
        <v>0</v>
      </c>
      <c r="K848" s="85" t="b">
        <v>0</v>
      </c>
      <c r="L848" s="85" t="b">
        <v>0</v>
      </c>
    </row>
    <row r="849" spans="1:12" ht="15">
      <c r="A849" s="85" t="s">
        <v>869</v>
      </c>
      <c r="B849" s="85" t="s">
        <v>2212</v>
      </c>
      <c r="C849" s="85">
        <v>3</v>
      </c>
      <c r="D849" s="113">
        <v>0.005326996169898613</v>
      </c>
      <c r="E849" s="113">
        <v>0.6473829701146199</v>
      </c>
      <c r="F849" s="85" t="s">
        <v>2644</v>
      </c>
      <c r="G849" s="85" t="b">
        <v>0</v>
      </c>
      <c r="H849" s="85" t="b">
        <v>0</v>
      </c>
      <c r="I849" s="85" t="b">
        <v>0</v>
      </c>
      <c r="J849" s="85" t="b">
        <v>0</v>
      </c>
      <c r="K849" s="85" t="b">
        <v>0</v>
      </c>
      <c r="L849" s="85" t="b">
        <v>0</v>
      </c>
    </row>
    <row r="850" spans="1:12" ht="15">
      <c r="A850" s="85" t="s">
        <v>884</v>
      </c>
      <c r="B850" s="85" t="s">
        <v>2727</v>
      </c>
      <c r="C850" s="85">
        <v>3</v>
      </c>
      <c r="D850" s="113">
        <v>0.005326996169898613</v>
      </c>
      <c r="E850" s="113">
        <v>0.7442929831226762</v>
      </c>
      <c r="F850" s="85" t="s">
        <v>2644</v>
      </c>
      <c r="G850" s="85" t="b">
        <v>0</v>
      </c>
      <c r="H850" s="85" t="b">
        <v>0</v>
      </c>
      <c r="I850" s="85" t="b">
        <v>0</v>
      </c>
      <c r="J850" s="85" t="b">
        <v>0</v>
      </c>
      <c r="K850" s="85" t="b">
        <v>0</v>
      </c>
      <c r="L850" s="85" t="b">
        <v>0</v>
      </c>
    </row>
    <row r="851" spans="1:12" ht="15">
      <c r="A851" s="85" t="s">
        <v>869</v>
      </c>
      <c r="B851" s="85" t="s">
        <v>2735</v>
      </c>
      <c r="C851" s="85">
        <v>3</v>
      </c>
      <c r="D851" s="113">
        <v>0.005326996169898613</v>
      </c>
      <c r="E851" s="113">
        <v>1.3463529744506386</v>
      </c>
      <c r="F851" s="85" t="s">
        <v>2644</v>
      </c>
      <c r="G851" s="85" t="b">
        <v>0</v>
      </c>
      <c r="H851" s="85" t="b">
        <v>0</v>
      </c>
      <c r="I851" s="85" t="b">
        <v>0</v>
      </c>
      <c r="J851" s="85" t="b">
        <v>0</v>
      </c>
      <c r="K851" s="85" t="b">
        <v>0</v>
      </c>
      <c r="L851" s="85" t="b">
        <v>0</v>
      </c>
    </row>
    <row r="852" spans="1:12" ht="15">
      <c r="A852" s="85" t="s">
        <v>2729</v>
      </c>
      <c r="B852" s="85" t="s">
        <v>2729</v>
      </c>
      <c r="C852" s="85">
        <v>3</v>
      </c>
      <c r="D852" s="113">
        <v>0.008411831868517121</v>
      </c>
      <c r="E852" s="113">
        <v>1.568201724066995</v>
      </c>
      <c r="F852" s="85" t="s">
        <v>2644</v>
      </c>
      <c r="G852" s="85" t="b">
        <v>0</v>
      </c>
      <c r="H852" s="85" t="b">
        <v>0</v>
      </c>
      <c r="I852" s="85" t="b">
        <v>0</v>
      </c>
      <c r="J852" s="85" t="b">
        <v>0</v>
      </c>
      <c r="K852" s="85" t="b">
        <v>0</v>
      </c>
      <c r="L852" s="85" t="b">
        <v>0</v>
      </c>
    </row>
    <row r="853" spans="1:12" ht="15">
      <c r="A853" s="85" t="s">
        <v>2737</v>
      </c>
      <c r="B853" s="85" t="s">
        <v>951</v>
      </c>
      <c r="C853" s="85">
        <v>2</v>
      </c>
      <c r="D853" s="113">
        <v>0.004310344827586207</v>
      </c>
      <c r="E853" s="113">
        <v>1.869231719730976</v>
      </c>
      <c r="F853" s="85" t="s">
        <v>2644</v>
      </c>
      <c r="G853" s="85" t="b">
        <v>1</v>
      </c>
      <c r="H853" s="85" t="b">
        <v>0</v>
      </c>
      <c r="I853" s="85" t="b">
        <v>0</v>
      </c>
      <c r="J853" s="85" t="b">
        <v>0</v>
      </c>
      <c r="K853" s="85" t="b">
        <v>0</v>
      </c>
      <c r="L853" s="85" t="b">
        <v>0</v>
      </c>
    </row>
    <row r="854" spans="1:12" ht="15">
      <c r="A854" s="85" t="s">
        <v>883</v>
      </c>
      <c r="B854" s="85" t="s">
        <v>2797</v>
      </c>
      <c r="C854" s="85">
        <v>2</v>
      </c>
      <c r="D854" s="113">
        <v>0.004310344827586207</v>
      </c>
      <c r="E854" s="113">
        <v>2.1702617153949575</v>
      </c>
      <c r="F854" s="85" t="s">
        <v>2644</v>
      </c>
      <c r="G854" s="85" t="b">
        <v>0</v>
      </c>
      <c r="H854" s="85" t="b">
        <v>0</v>
      </c>
      <c r="I854" s="85" t="b">
        <v>0</v>
      </c>
      <c r="J854" s="85" t="b">
        <v>0</v>
      </c>
      <c r="K854" s="85" t="b">
        <v>0</v>
      </c>
      <c r="L854" s="85" t="b">
        <v>0</v>
      </c>
    </row>
    <row r="855" spans="1:12" ht="15">
      <c r="A855" s="85" t="s">
        <v>2797</v>
      </c>
      <c r="B855" s="85" t="s">
        <v>334</v>
      </c>
      <c r="C855" s="85">
        <v>2</v>
      </c>
      <c r="D855" s="113">
        <v>0.004310344827586207</v>
      </c>
      <c r="E855" s="113">
        <v>1.3463529744506386</v>
      </c>
      <c r="F855" s="85" t="s">
        <v>2644</v>
      </c>
      <c r="G855" s="85" t="b">
        <v>0</v>
      </c>
      <c r="H855" s="85" t="b">
        <v>0</v>
      </c>
      <c r="I855" s="85" t="b">
        <v>0</v>
      </c>
      <c r="J855" s="85" t="b">
        <v>0</v>
      </c>
      <c r="K855" s="85" t="b">
        <v>0</v>
      </c>
      <c r="L855" s="85" t="b">
        <v>0</v>
      </c>
    </row>
    <row r="856" spans="1:12" ht="15">
      <c r="A856" s="85" t="s">
        <v>288</v>
      </c>
      <c r="B856" s="85" t="s">
        <v>356</v>
      </c>
      <c r="C856" s="85">
        <v>2</v>
      </c>
      <c r="D856" s="113">
        <v>0.004310344827586207</v>
      </c>
      <c r="E856" s="113">
        <v>1.869231719730976</v>
      </c>
      <c r="F856" s="85" t="s">
        <v>2644</v>
      </c>
      <c r="G856" s="85" t="b">
        <v>0</v>
      </c>
      <c r="H856" s="85" t="b">
        <v>0</v>
      </c>
      <c r="I856" s="85" t="b">
        <v>0</v>
      </c>
      <c r="J856" s="85" t="b">
        <v>0</v>
      </c>
      <c r="K856" s="85" t="b">
        <v>0</v>
      </c>
      <c r="L856" s="85" t="b">
        <v>0</v>
      </c>
    </row>
    <row r="857" spans="1:12" ht="15">
      <c r="A857" s="85" t="s">
        <v>356</v>
      </c>
      <c r="B857" s="85" t="s">
        <v>305</v>
      </c>
      <c r="C857" s="85">
        <v>2</v>
      </c>
      <c r="D857" s="113">
        <v>0.004310344827586207</v>
      </c>
      <c r="E857" s="113">
        <v>1.9941704563392761</v>
      </c>
      <c r="F857" s="85" t="s">
        <v>2644</v>
      </c>
      <c r="G857" s="85" t="b">
        <v>0</v>
      </c>
      <c r="H857" s="85" t="b">
        <v>0</v>
      </c>
      <c r="I857" s="85" t="b">
        <v>0</v>
      </c>
      <c r="J857" s="85" t="b">
        <v>0</v>
      </c>
      <c r="K857" s="85" t="b">
        <v>0</v>
      </c>
      <c r="L857" s="85" t="b">
        <v>0</v>
      </c>
    </row>
    <row r="858" spans="1:12" ht="15">
      <c r="A858" s="85" t="s">
        <v>305</v>
      </c>
      <c r="B858" s="85" t="s">
        <v>328</v>
      </c>
      <c r="C858" s="85">
        <v>2</v>
      </c>
      <c r="D858" s="113">
        <v>0.004310344827586207</v>
      </c>
      <c r="E858" s="113">
        <v>2.1702617153949575</v>
      </c>
      <c r="F858" s="85" t="s">
        <v>2644</v>
      </c>
      <c r="G858" s="85" t="b">
        <v>0</v>
      </c>
      <c r="H858" s="85" t="b">
        <v>0</v>
      </c>
      <c r="I858" s="85" t="b">
        <v>0</v>
      </c>
      <c r="J858" s="85" t="b">
        <v>0</v>
      </c>
      <c r="K858" s="85" t="b">
        <v>0</v>
      </c>
      <c r="L858" s="85" t="b">
        <v>0</v>
      </c>
    </row>
    <row r="859" spans="1:12" ht="15">
      <c r="A859" s="85" t="s">
        <v>328</v>
      </c>
      <c r="B859" s="85" t="s">
        <v>406</v>
      </c>
      <c r="C859" s="85">
        <v>2</v>
      </c>
      <c r="D859" s="113">
        <v>0.004310344827586207</v>
      </c>
      <c r="E859" s="113">
        <v>2.346352974450639</v>
      </c>
      <c r="F859" s="85" t="s">
        <v>2644</v>
      </c>
      <c r="G859" s="85" t="b">
        <v>0</v>
      </c>
      <c r="H859" s="85" t="b">
        <v>0</v>
      </c>
      <c r="I859" s="85" t="b">
        <v>0</v>
      </c>
      <c r="J859" s="85" t="b">
        <v>0</v>
      </c>
      <c r="K859" s="85" t="b">
        <v>0</v>
      </c>
      <c r="L859" s="85" t="b">
        <v>0</v>
      </c>
    </row>
    <row r="860" spans="1:12" ht="15">
      <c r="A860" s="85" t="s">
        <v>406</v>
      </c>
      <c r="B860" s="85" t="s">
        <v>311</v>
      </c>
      <c r="C860" s="85">
        <v>2</v>
      </c>
      <c r="D860" s="113">
        <v>0.004310344827586207</v>
      </c>
      <c r="E860" s="113">
        <v>2.346352974450639</v>
      </c>
      <c r="F860" s="85" t="s">
        <v>2644</v>
      </c>
      <c r="G860" s="85" t="b">
        <v>0</v>
      </c>
      <c r="H860" s="85" t="b">
        <v>0</v>
      </c>
      <c r="I860" s="85" t="b">
        <v>0</v>
      </c>
      <c r="J860" s="85" t="b">
        <v>0</v>
      </c>
      <c r="K860" s="85" t="b">
        <v>0</v>
      </c>
      <c r="L860" s="85" t="b">
        <v>0</v>
      </c>
    </row>
    <row r="861" spans="1:12" ht="15">
      <c r="A861" s="85" t="s">
        <v>311</v>
      </c>
      <c r="B861" s="85" t="s">
        <v>388</v>
      </c>
      <c r="C861" s="85">
        <v>2</v>
      </c>
      <c r="D861" s="113">
        <v>0.004310344827586207</v>
      </c>
      <c r="E861" s="113">
        <v>2.346352974450639</v>
      </c>
      <c r="F861" s="85" t="s">
        <v>2644</v>
      </c>
      <c r="G861" s="85" t="b">
        <v>0</v>
      </c>
      <c r="H861" s="85" t="b">
        <v>0</v>
      </c>
      <c r="I861" s="85" t="b">
        <v>0</v>
      </c>
      <c r="J861" s="85" t="b">
        <v>0</v>
      </c>
      <c r="K861" s="85" t="b">
        <v>0</v>
      </c>
      <c r="L861" s="85" t="b">
        <v>0</v>
      </c>
    </row>
    <row r="862" spans="1:12" ht="15">
      <c r="A862" s="85" t="s">
        <v>388</v>
      </c>
      <c r="B862" s="85" t="s">
        <v>282</v>
      </c>
      <c r="C862" s="85">
        <v>2</v>
      </c>
      <c r="D862" s="113">
        <v>0.004310344827586207</v>
      </c>
      <c r="E862" s="113">
        <v>2.1702617153949575</v>
      </c>
      <c r="F862" s="85" t="s">
        <v>2644</v>
      </c>
      <c r="G862" s="85" t="b">
        <v>0</v>
      </c>
      <c r="H862" s="85" t="b">
        <v>0</v>
      </c>
      <c r="I862" s="85" t="b">
        <v>0</v>
      </c>
      <c r="J862" s="85" t="b">
        <v>0</v>
      </c>
      <c r="K862" s="85" t="b">
        <v>0</v>
      </c>
      <c r="L862" s="85" t="b">
        <v>0</v>
      </c>
    </row>
    <row r="863" spans="1:12" ht="15">
      <c r="A863" s="85" t="s">
        <v>282</v>
      </c>
      <c r="B863" s="85" t="s">
        <v>456</v>
      </c>
      <c r="C863" s="85">
        <v>2</v>
      </c>
      <c r="D863" s="113">
        <v>0.004310344827586207</v>
      </c>
      <c r="E863" s="113">
        <v>2.1702617153949575</v>
      </c>
      <c r="F863" s="85" t="s">
        <v>2644</v>
      </c>
      <c r="G863" s="85" t="b">
        <v>0</v>
      </c>
      <c r="H863" s="85" t="b">
        <v>0</v>
      </c>
      <c r="I863" s="85" t="b">
        <v>0</v>
      </c>
      <c r="J863" s="85" t="b">
        <v>0</v>
      </c>
      <c r="K863" s="85" t="b">
        <v>0</v>
      </c>
      <c r="L863" s="85" t="b">
        <v>0</v>
      </c>
    </row>
    <row r="864" spans="1:12" ht="15">
      <c r="A864" s="85" t="s">
        <v>456</v>
      </c>
      <c r="B864" s="85" t="s">
        <v>2737</v>
      </c>
      <c r="C864" s="85">
        <v>2</v>
      </c>
      <c r="D864" s="113">
        <v>0.004310344827586207</v>
      </c>
      <c r="E864" s="113">
        <v>2.1702617153949575</v>
      </c>
      <c r="F864" s="85" t="s">
        <v>2644</v>
      </c>
      <c r="G864" s="85" t="b">
        <v>0</v>
      </c>
      <c r="H864" s="85" t="b">
        <v>0</v>
      </c>
      <c r="I864" s="85" t="b">
        <v>0</v>
      </c>
      <c r="J864" s="85" t="b">
        <v>1</v>
      </c>
      <c r="K864" s="85" t="b">
        <v>0</v>
      </c>
      <c r="L864" s="85" t="b">
        <v>0</v>
      </c>
    </row>
    <row r="865" spans="1:12" ht="15">
      <c r="A865" s="85" t="s">
        <v>869</v>
      </c>
      <c r="B865" s="85" t="s">
        <v>2823</v>
      </c>
      <c r="C865" s="85">
        <v>2</v>
      </c>
      <c r="D865" s="113">
        <v>0.004310344827586207</v>
      </c>
      <c r="E865" s="113">
        <v>1.3463529744506386</v>
      </c>
      <c r="F865" s="85" t="s">
        <v>2644</v>
      </c>
      <c r="G865" s="85" t="b">
        <v>0</v>
      </c>
      <c r="H865" s="85" t="b">
        <v>0</v>
      </c>
      <c r="I865" s="85" t="b">
        <v>0</v>
      </c>
      <c r="J865" s="85" t="b">
        <v>0</v>
      </c>
      <c r="K865" s="85" t="b">
        <v>0</v>
      </c>
      <c r="L865" s="85" t="b">
        <v>0</v>
      </c>
    </row>
    <row r="866" spans="1:12" ht="15">
      <c r="A866" s="85" t="s">
        <v>273</v>
      </c>
      <c r="B866" s="85" t="s">
        <v>2721</v>
      </c>
      <c r="C866" s="85">
        <v>2</v>
      </c>
      <c r="D866" s="113">
        <v>0.004310344827586207</v>
      </c>
      <c r="E866" s="113">
        <v>0.3474400700918528</v>
      </c>
      <c r="F866" s="85" t="s">
        <v>2644</v>
      </c>
      <c r="G866" s="85" t="b">
        <v>0</v>
      </c>
      <c r="H866" s="85" t="b">
        <v>0</v>
      </c>
      <c r="I866" s="85" t="b">
        <v>0</v>
      </c>
      <c r="J866" s="85" t="b">
        <v>0</v>
      </c>
      <c r="K866" s="85" t="b">
        <v>0</v>
      </c>
      <c r="L866" s="85" t="b">
        <v>0</v>
      </c>
    </row>
    <row r="867" spans="1:12" ht="15">
      <c r="A867" s="85" t="s">
        <v>273</v>
      </c>
      <c r="B867" s="85" t="s">
        <v>869</v>
      </c>
      <c r="C867" s="85">
        <v>2</v>
      </c>
      <c r="D867" s="113">
        <v>0.004310344827586207</v>
      </c>
      <c r="E867" s="113">
        <v>0.32516367538070057</v>
      </c>
      <c r="F867" s="85" t="s">
        <v>2644</v>
      </c>
      <c r="G867" s="85" t="b">
        <v>0</v>
      </c>
      <c r="H867" s="85" t="b">
        <v>0</v>
      </c>
      <c r="I867" s="85" t="b">
        <v>0</v>
      </c>
      <c r="J867" s="85" t="b">
        <v>0</v>
      </c>
      <c r="K867" s="85" t="b">
        <v>0</v>
      </c>
      <c r="L867" s="85" t="b">
        <v>0</v>
      </c>
    </row>
    <row r="868" spans="1:12" ht="15">
      <c r="A868" s="85" t="s">
        <v>2735</v>
      </c>
      <c r="B868" s="85" t="s">
        <v>888</v>
      </c>
      <c r="C868" s="85">
        <v>2</v>
      </c>
      <c r="D868" s="113">
        <v>0.004310344827586207</v>
      </c>
      <c r="E868" s="113">
        <v>1.5170492016196138</v>
      </c>
      <c r="F868" s="85" t="s">
        <v>2644</v>
      </c>
      <c r="G868" s="85" t="b">
        <v>0</v>
      </c>
      <c r="H868" s="85" t="b">
        <v>0</v>
      </c>
      <c r="I868" s="85" t="b">
        <v>0</v>
      </c>
      <c r="J868" s="85" t="b">
        <v>0</v>
      </c>
      <c r="K868" s="85" t="b">
        <v>0</v>
      </c>
      <c r="L868" s="85" t="b">
        <v>0</v>
      </c>
    </row>
    <row r="869" spans="1:12" ht="15">
      <c r="A869" s="85" t="s">
        <v>902</v>
      </c>
      <c r="B869" s="85" t="s">
        <v>2726</v>
      </c>
      <c r="C869" s="85">
        <v>2</v>
      </c>
      <c r="D869" s="113">
        <v>0.004310344827586207</v>
      </c>
      <c r="E869" s="113">
        <v>0.5012549344363818</v>
      </c>
      <c r="F869" s="85" t="s">
        <v>2644</v>
      </c>
      <c r="G869" s="85" t="b">
        <v>0</v>
      </c>
      <c r="H869" s="85" t="b">
        <v>0</v>
      </c>
      <c r="I869" s="85" t="b">
        <v>0</v>
      </c>
      <c r="J869" s="85" t="b">
        <v>0</v>
      </c>
      <c r="K869" s="85" t="b">
        <v>0</v>
      </c>
      <c r="L869" s="85" t="b">
        <v>0</v>
      </c>
    </row>
    <row r="870" spans="1:12" ht="15">
      <c r="A870" s="85" t="s">
        <v>2721</v>
      </c>
      <c r="B870" s="85" t="s">
        <v>273</v>
      </c>
      <c r="C870" s="85">
        <v>19</v>
      </c>
      <c r="D870" s="113">
        <v>0.00695865494283078</v>
      </c>
      <c r="E870" s="113">
        <v>1.1930715677076036</v>
      </c>
      <c r="F870" s="85" t="s">
        <v>2645</v>
      </c>
      <c r="G870" s="85" t="b">
        <v>0</v>
      </c>
      <c r="H870" s="85" t="b">
        <v>0</v>
      </c>
      <c r="I870" s="85" t="b">
        <v>0</v>
      </c>
      <c r="J870" s="85" t="b">
        <v>0</v>
      </c>
      <c r="K870" s="85" t="b">
        <v>0</v>
      </c>
      <c r="L870" s="85" t="b">
        <v>0</v>
      </c>
    </row>
    <row r="871" spans="1:12" ht="15">
      <c r="A871" s="85" t="s">
        <v>2725</v>
      </c>
      <c r="B871" s="85" t="s">
        <v>418</v>
      </c>
      <c r="C871" s="85">
        <v>14</v>
      </c>
      <c r="D871" s="113">
        <v>0.004126128697431719</v>
      </c>
      <c r="E871" s="113">
        <v>1.4883492344824936</v>
      </c>
      <c r="F871" s="85" t="s">
        <v>2645</v>
      </c>
      <c r="G871" s="85" t="b">
        <v>0</v>
      </c>
      <c r="H871" s="85" t="b">
        <v>0</v>
      </c>
      <c r="I871" s="85" t="b">
        <v>0</v>
      </c>
      <c r="J871" s="85" t="b">
        <v>0</v>
      </c>
      <c r="K871" s="85" t="b">
        <v>0</v>
      </c>
      <c r="L871" s="85" t="b">
        <v>0</v>
      </c>
    </row>
    <row r="872" spans="1:12" ht="15">
      <c r="A872" s="85" t="s">
        <v>2722</v>
      </c>
      <c r="B872" s="85" t="s">
        <v>905</v>
      </c>
      <c r="C872" s="85">
        <v>14</v>
      </c>
      <c r="D872" s="113">
        <v>0.004126128697431719</v>
      </c>
      <c r="E872" s="113">
        <v>1.4583860111050504</v>
      </c>
      <c r="F872" s="85" t="s">
        <v>2645</v>
      </c>
      <c r="G872" s="85" t="b">
        <v>0</v>
      </c>
      <c r="H872" s="85" t="b">
        <v>0</v>
      </c>
      <c r="I872" s="85" t="b">
        <v>0</v>
      </c>
      <c r="J872" s="85" t="b">
        <v>0</v>
      </c>
      <c r="K872" s="85" t="b">
        <v>0</v>
      </c>
      <c r="L872" s="85" t="b">
        <v>0</v>
      </c>
    </row>
    <row r="873" spans="1:12" ht="15">
      <c r="A873" s="85" t="s">
        <v>905</v>
      </c>
      <c r="B873" s="85" t="s">
        <v>334</v>
      </c>
      <c r="C873" s="85">
        <v>14</v>
      </c>
      <c r="D873" s="113">
        <v>0.004126128697431719</v>
      </c>
      <c r="E873" s="113">
        <v>1.3557236692079027</v>
      </c>
      <c r="F873" s="85" t="s">
        <v>2645</v>
      </c>
      <c r="G873" s="85" t="b">
        <v>0</v>
      </c>
      <c r="H873" s="85" t="b">
        <v>0</v>
      </c>
      <c r="I873" s="85" t="b">
        <v>0</v>
      </c>
      <c r="J873" s="85" t="b">
        <v>0</v>
      </c>
      <c r="K873" s="85" t="b">
        <v>0</v>
      </c>
      <c r="L873" s="85" t="b">
        <v>0</v>
      </c>
    </row>
    <row r="874" spans="1:12" ht="15">
      <c r="A874" s="85" t="s">
        <v>2724</v>
      </c>
      <c r="B874" s="85" t="s">
        <v>2723</v>
      </c>
      <c r="C874" s="85">
        <v>14</v>
      </c>
      <c r="D874" s="113">
        <v>0.004126128697431719</v>
      </c>
      <c r="E874" s="113">
        <v>1.4284227877276072</v>
      </c>
      <c r="F874" s="85" t="s">
        <v>2645</v>
      </c>
      <c r="G874" s="85" t="b">
        <v>0</v>
      </c>
      <c r="H874" s="85" t="b">
        <v>0</v>
      </c>
      <c r="I874" s="85" t="b">
        <v>0</v>
      </c>
      <c r="J874" s="85" t="b">
        <v>0</v>
      </c>
      <c r="K874" s="85" t="b">
        <v>0</v>
      </c>
      <c r="L874" s="85" t="b">
        <v>0</v>
      </c>
    </row>
    <row r="875" spans="1:12" ht="15">
      <c r="A875" s="85" t="s">
        <v>2212</v>
      </c>
      <c r="B875" s="85" t="s">
        <v>884</v>
      </c>
      <c r="C875" s="85">
        <v>14</v>
      </c>
      <c r="D875" s="113">
        <v>0.004126128697431719</v>
      </c>
      <c r="E875" s="113">
        <v>1.430357287504807</v>
      </c>
      <c r="F875" s="85" t="s">
        <v>2645</v>
      </c>
      <c r="G875" s="85" t="b">
        <v>0</v>
      </c>
      <c r="H875" s="85" t="b">
        <v>0</v>
      </c>
      <c r="I875" s="85" t="b">
        <v>0</v>
      </c>
      <c r="J875" s="85" t="b">
        <v>0</v>
      </c>
      <c r="K875" s="85" t="b">
        <v>0</v>
      </c>
      <c r="L875" s="85" t="b">
        <v>0</v>
      </c>
    </row>
    <row r="876" spans="1:12" ht="15">
      <c r="A876" s="85" t="s">
        <v>2727</v>
      </c>
      <c r="B876" s="85" t="s">
        <v>2728</v>
      </c>
      <c r="C876" s="85">
        <v>14</v>
      </c>
      <c r="D876" s="113">
        <v>0.004126128697431719</v>
      </c>
      <c r="E876" s="113">
        <v>1.4883492344824936</v>
      </c>
      <c r="F876" s="85" t="s">
        <v>2645</v>
      </c>
      <c r="G876" s="85" t="b">
        <v>0</v>
      </c>
      <c r="H876" s="85" t="b">
        <v>0</v>
      </c>
      <c r="I876" s="85" t="b">
        <v>0</v>
      </c>
      <c r="J876" s="85" t="b">
        <v>0</v>
      </c>
      <c r="K876" s="85" t="b">
        <v>0</v>
      </c>
      <c r="L876" s="85" t="b">
        <v>0</v>
      </c>
    </row>
    <row r="877" spans="1:12" ht="15">
      <c r="A877" s="85" t="s">
        <v>2728</v>
      </c>
      <c r="B877" s="85" t="s">
        <v>2721</v>
      </c>
      <c r="C877" s="85">
        <v>13</v>
      </c>
      <c r="D877" s="113">
        <v>0.004761184960884218</v>
      </c>
      <c r="E877" s="113">
        <v>1.2800732920554112</v>
      </c>
      <c r="F877" s="85" t="s">
        <v>2645</v>
      </c>
      <c r="G877" s="85" t="b">
        <v>0</v>
      </c>
      <c r="H877" s="85" t="b">
        <v>0</v>
      </c>
      <c r="I877" s="85" t="b">
        <v>0</v>
      </c>
      <c r="J877" s="85" t="b">
        <v>0</v>
      </c>
      <c r="K877" s="85" t="b">
        <v>0</v>
      </c>
      <c r="L877" s="85" t="b">
        <v>0</v>
      </c>
    </row>
    <row r="878" spans="1:12" ht="15">
      <c r="A878" s="85" t="s">
        <v>902</v>
      </c>
      <c r="B878" s="85" t="s">
        <v>2724</v>
      </c>
      <c r="C878" s="85">
        <v>8</v>
      </c>
      <c r="D878" s="113">
        <v>0.006678464248193518</v>
      </c>
      <c r="E878" s="113">
        <v>0.9812647563853879</v>
      </c>
      <c r="F878" s="85" t="s">
        <v>2645</v>
      </c>
      <c r="G878" s="85" t="b">
        <v>0</v>
      </c>
      <c r="H878" s="85" t="b">
        <v>0</v>
      </c>
      <c r="I878" s="85" t="b">
        <v>0</v>
      </c>
      <c r="J878" s="85" t="b">
        <v>0</v>
      </c>
      <c r="K878" s="85" t="b">
        <v>0</v>
      </c>
      <c r="L878" s="85" t="b">
        <v>0</v>
      </c>
    </row>
    <row r="879" spans="1:12" ht="15">
      <c r="A879" s="85" t="s">
        <v>902</v>
      </c>
      <c r="B879" s="85" t="s">
        <v>869</v>
      </c>
      <c r="C879" s="85">
        <v>8</v>
      </c>
      <c r="D879" s="113">
        <v>0.006678464248193518</v>
      </c>
      <c r="E879" s="113">
        <v>0.7771447737294632</v>
      </c>
      <c r="F879" s="85" t="s">
        <v>2645</v>
      </c>
      <c r="G879" s="85" t="b">
        <v>0</v>
      </c>
      <c r="H879" s="85" t="b">
        <v>0</v>
      </c>
      <c r="I879" s="85" t="b">
        <v>0</v>
      </c>
      <c r="J879" s="85" t="b">
        <v>0</v>
      </c>
      <c r="K879" s="85" t="b">
        <v>0</v>
      </c>
      <c r="L879" s="85" t="b">
        <v>0</v>
      </c>
    </row>
    <row r="880" spans="1:12" ht="15">
      <c r="A880" s="85" t="s">
        <v>418</v>
      </c>
      <c r="B880" s="85" t="s">
        <v>2734</v>
      </c>
      <c r="C880" s="85">
        <v>7</v>
      </c>
      <c r="D880" s="113">
        <v>0.006745753170155567</v>
      </c>
      <c r="E880" s="113">
        <v>1.430357287504807</v>
      </c>
      <c r="F880" s="85" t="s">
        <v>2645</v>
      </c>
      <c r="G880" s="85" t="b">
        <v>0</v>
      </c>
      <c r="H880" s="85" t="b">
        <v>0</v>
      </c>
      <c r="I880" s="85" t="b">
        <v>0</v>
      </c>
      <c r="J880" s="85" t="b">
        <v>0</v>
      </c>
      <c r="K880" s="85" t="b">
        <v>0</v>
      </c>
      <c r="L880" s="85" t="b">
        <v>0</v>
      </c>
    </row>
    <row r="881" spans="1:12" ht="15">
      <c r="A881" s="85" t="s">
        <v>2734</v>
      </c>
      <c r="B881" s="85" t="s">
        <v>2736</v>
      </c>
      <c r="C881" s="85">
        <v>7</v>
      </c>
      <c r="D881" s="113">
        <v>0.006745753170155567</v>
      </c>
      <c r="E881" s="113">
        <v>1.6802347607214068</v>
      </c>
      <c r="F881" s="85" t="s">
        <v>2645</v>
      </c>
      <c r="G881" s="85" t="b">
        <v>0</v>
      </c>
      <c r="H881" s="85" t="b">
        <v>0</v>
      </c>
      <c r="I881" s="85" t="b">
        <v>0</v>
      </c>
      <c r="J881" s="85" t="b">
        <v>0</v>
      </c>
      <c r="K881" s="85" t="b">
        <v>0</v>
      </c>
      <c r="L881" s="85" t="b">
        <v>0</v>
      </c>
    </row>
    <row r="882" spans="1:12" ht="15">
      <c r="A882" s="85" t="s">
        <v>2736</v>
      </c>
      <c r="B882" s="85" t="s">
        <v>2722</v>
      </c>
      <c r="C882" s="85">
        <v>7</v>
      </c>
      <c r="D882" s="113">
        <v>0.006745753170155567</v>
      </c>
      <c r="E882" s="113">
        <v>1.4583860111050504</v>
      </c>
      <c r="F882" s="85" t="s">
        <v>2645</v>
      </c>
      <c r="G882" s="85" t="b">
        <v>0</v>
      </c>
      <c r="H882" s="85" t="b">
        <v>0</v>
      </c>
      <c r="I882" s="85" t="b">
        <v>0</v>
      </c>
      <c r="J882" s="85" t="b">
        <v>0</v>
      </c>
      <c r="K882" s="85" t="b">
        <v>0</v>
      </c>
      <c r="L882" s="85" t="b">
        <v>0</v>
      </c>
    </row>
    <row r="883" spans="1:12" ht="15">
      <c r="A883" s="85" t="s">
        <v>2723</v>
      </c>
      <c r="B883" s="85" t="s">
        <v>869</v>
      </c>
      <c r="C883" s="85">
        <v>7</v>
      </c>
      <c r="D883" s="113">
        <v>0.006745753170155567</v>
      </c>
      <c r="E883" s="113">
        <v>0.9232728094077012</v>
      </c>
      <c r="F883" s="85" t="s">
        <v>2645</v>
      </c>
      <c r="G883" s="85" t="b">
        <v>0</v>
      </c>
      <c r="H883" s="85" t="b">
        <v>0</v>
      </c>
      <c r="I883" s="85" t="b">
        <v>0</v>
      </c>
      <c r="J883" s="85" t="b">
        <v>0</v>
      </c>
      <c r="K883" s="85" t="b">
        <v>0</v>
      </c>
      <c r="L883" s="85" t="b">
        <v>0</v>
      </c>
    </row>
    <row r="884" spans="1:12" ht="15">
      <c r="A884" s="85" t="s">
        <v>869</v>
      </c>
      <c r="B884" s="85" t="s">
        <v>2212</v>
      </c>
      <c r="C884" s="85">
        <v>7</v>
      </c>
      <c r="D884" s="113">
        <v>0.006745753170155567</v>
      </c>
      <c r="E884" s="113">
        <v>0.9532360327851445</v>
      </c>
      <c r="F884" s="85" t="s">
        <v>2645</v>
      </c>
      <c r="G884" s="85" t="b">
        <v>0</v>
      </c>
      <c r="H884" s="85" t="b">
        <v>0</v>
      </c>
      <c r="I884" s="85" t="b">
        <v>0</v>
      </c>
      <c r="J884" s="85" t="b">
        <v>0</v>
      </c>
      <c r="K884" s="85" t="b">
        <v>0</v>
      </c>
      <c r="L884" s="85" t="b">
        <v>0</v>
      </c>
    </row>
    <row r="885" spans="1:12" ht="15">
      <c r="A885" s="85" t="s">
        <v>884</v>
      </c>
      <c r="B885" s="85" t="s">
        <v>2727</v>
      </c>
      <c r="C885" s="85">
        <v>7</v>
      </c>
      <c r="D885" s="113">
        <v>0.006745753170155567</v>
      </c>
      <c r="E885" s="113">
        <v>1.1293272918408257</v>
      </c>
      <c r="F885" s="85" t="s">
        <v>2645</v>
      </c>
      <c r="G885" s="85" t="b">
        <v>0</v>
      </c>
      <c r="H885" s="85" t="b">
        <v>0</v>
      </c>
      <c r="I885" s="85" t="b">
        <v>0</v>
      </c>
      <c r="J885" s="85" t="b">
        <v>0</v>
      </c>
      <c r="K885" s="85" t="b">
        <v>0</v>
      </c>
      <c r="L885" s="85" t="b">
        <v>0</v>
      </c>
    </row>
    <row r="886" spans="1:12" ht="15">
      <c r="A886" s="85" t="s">
        <v>869</v>
      </c>
      <c r="B886" s="85" t="s">
        <v>2735</v>
      </c>
      <c r="C886" s="85">
        <v>7</v>
      </c>
      <c r="D886" s="113">
        <v>0.006745753170155567</v>
      </c>
      <c r="E886" s="113">
        <v>1.1962740814714388</v>
      </c>
      <c r="F886" s="85" t="s">
        <v>2645</v>
      </c>
      <c r="G886" s="85" t="b">
        <v>0</v>
      </c>
      <c r="H886" s="85" t="b">
        <v>0</v>
      </c>
      <c r="I886" s="85" t="b">
        <v>0</v>
      </c>
      <c r="J886" s="85" t="b">
        <v>0</v>
      </c>
      <c r="K886" s="85" t="b">
        <v>0</v>
      </c>
      <c r="L886" s="85" t="b">
        <v>0</v>
      </c>
    </row>
    <row r="887" spans="1:12" ht="15">
      <c r="A887" s="85" t="s">
        <v>418</v>
      </c>
      <c r="B887" s="85" t="s">
        <v>876</v>
      </c>
      <c r="C887" s="85">
        <v>7</v>
      </c>
      <c r="D887" s="113">
        <v>0.006745753170155567</v>
      </c>
      <c r="E887" s="113">
        <v>1.4883492344824936</v>
      </c>
      <c r="F887" s="85" t="s">
        <v>2645</v>
      </c>
      <c r="G887" s="85" t="b">
        <v>0</v>
      </c>
      <c r="H887" s="85" t="b">
        <v>0</v>
      </c>
      <c r="I887" s="85" t="b">
        <v>0</v>
      </c>
      <c r="J887" s="85" t="b">
        <v>0</v>
      </c>
      <c r="K887" s="85" t="b">
        <v>0</v>
      </c>
      <c r="L887" s="85" t="b">
        <v>0</v>
      </c>
    </row>
    <row r="888" spans="1:12" ht="15">
      <c r="A888" s="85" t="s">
        <v>876</v>
      </c>
      <c r="B888" s="85" t="s">
        <v>2722</v>
      </c>
      <c r="C888" s="85">
        <v>7</v>
      </c>
      <c r="D888" s="113">
        <v>0.006745753170155567</v>
      </c>
      <c r="E888" s="113">
        <v>1.4583860111050504</v>
      </c>
      <c r="F888" s="85" t="s">
        <v>2645</v>
      </c>
      <c r="G888" s="85" t="b">
        <v>0</v>
      </c>
      <c r="H888" s="85" t="b">
        <v>0</v>
      </c>
      <c r="I888" s="85" t="b">
        <v>0</v>
      </c>
      <c r="J888" s="85" t="b">
        <v>0</v>
      </c>
      <c r="K888" s="85" t="b">
        <v>0</v>
      </c>
      <c r="L888" s="85" t="b">
        <v>0</v>
      </c>
    </row>
    <row r="889" spans="1:12" ht="15">
      <c r="A889" s="85" t="s">
        <v>334</v>
      </c>
      <c r="B889" s="85" t="s">
        <v>2724</v>
      </c>
      <c r="C889" s="85">
        <v>7</v>
      </c>
      <c r="D889" s="113">
        <v>0.006745753170155567</v>
      </c>
      <c r="E889" s="113">
        <v>1.0247304501664782</v>
      </c>
      <c r="F889" s="85" t="s">
        <v>2645</v>
      </c>
      <c r="G889" s="85" t="b">
        <v>0</v>
      </c>
      <c r="H889" s="85" t="b">
        <v>0</v>
      </c>
      <c r="I889" s="85" t="b">
        <v>0</v>
      </c>
      <c r="J889" s="85" t="b">
        <v>0</v>
      </c>
      <c r="K889" s="85" t="b">
        <v>0</v>
      </c>
      <c r="L889" s="85" t="b">
        <v>0</v>
      </c>
    </row>
    <row r="890" spans="1:12" ht="15">
      <c r="A890" s="85" t="s">
        <v>2723</v>
      </c>
      <c r="B890" s="85" t="s">
        <v>2212</v>
      </c>
      <c r="C890" s="85">
        <v>7</v>
      </c>
      <c r="D890" s="113">
        <v>0.006745753170155567</v>
      </c>
      <c r="E890" s="113">
        <v>1.1573560154410691</v>
      </c>
      <c r="F890" s="85" t="s">
        <v>2645</v>
      </c>
      <c r="G890" s="85" t="b">
        <v>0</v>
      </c>
      <c r="H890" s="85" t="b">
        <v>0</v>
      </c>
      <c r="I890" s="85" t="b">
        <v>0</v>
      </c>
      <c r="J890" s="85" t="b">
        <v>0</v>
      </c>
      <c r="K890" s="85" t="b">
        <v>0</v>
      </c>
      <c r="L890" s="85" t="b">
        <v>0</v>
      </c>
    </row>
    <row r="891" spans="1:12" ht="15">
      <c r="A891" s="85" t="s">
        <v>884</v>
      </c>
      <c r="B891" s="85" t="s">
        <v>2730</v>
      </c>
      <c r="C891" s="85">
        <v>7</v>
      </c>
      <c r="D891" s="113">
        <v>0.006745753170155567</v>
      </c>
      <c r="E891" s="113">
        <v>1.430357287504807</v>
      </c>
      <c r="F891" s="85" t="s">
        <v>2645</v>
      </c>
      <c r="G891" s="85" t="b">
        <v>0</v>
      </c>
      <c r="H891" s="85" t="b">
        <v>0</v>
      </c>
      <c r="I891" s="85" t="b">
        <v>0</v>
      </c>
      <c r="J891" s="85" t="b">
        <v>0</v>
      </c>
      <c r="K891" s="85" t="b">
        <v>0</v>
      </c>
      <c r="L891" s="85" t="b">
        <v>0</v>
      </c>
    </row>
    <row r="892" spans="1:12" ht="15">
      <c r="A892" s="85" t="s">
        <v>2730</v>
      </c>
      <c r="B892" s="85" t="s">
        <v>2732</v>
      </c>
      <c r="C892" s="85">
        <v>7</v>
      </c>
      <c r="D892" s="113">
        <v>0.006745753170155567</v>
      </c>
      <c r="E892" s="113">
        <v>1.7893792301464748</v>
      </c>
      <c r="F892" s="85" t="s">
        <v>2645</v>
      </c>
      <c r="G892" s="85" t="b">
        <v>0</v>
      </c>
      <c r="H892" s="85" t="b">
        <v>0</v>
      </c>
      <c r="I892" s="85" t="b">
        <v>0</v>
      </c>
      <c r="J892" s="85" t="b">
        <v>0</v>
      </c>
      <c r="K892" s="85" t="b">
        <v>0</v>
      </c>
      <c r="L892" s="85" t="b">
        <v>0</v>
      </c>
    </row>
    <row r="893" spans="1:12" ht="15">
      <c r="A893" s="85" t="s">
        <v>2732</v>
      </c>
      <c r="B893" s="85" t="s">
        <v>2727</v>
      </c>
      <c r="C893" s="85">
        <v>7</v>
      </c>
      <c r="D893" s="113">
        <v>0.006745753170155567</v>
      </c>
      <c r="E893" s="113">
        <v>1.4883492344824936</v>
      </c>
      <c r="F893" s="85" t="s">
        <v>2645</v>
      </c>
      <c r="G893" s="85" t="b">
        <v>0</v>
      </c>
      <c r="H893" s="85" t="b">
        <v>0</v>
      </c>
      <c r="I893" s="85" t="b">
        <v>0</v>
      </c>
      <c r="J893" s="85" t="b">
        <v>0</v>
      </c>
      <c r="K893" s="85" t="b">
        <v>0</v>
      </c>
      <c r="L893" s="85" t="b">
        <v>0</v>
      </c>
    </row>
    <row r="894" spans="1:12" ht="15">
      <c r="A894" s="85" t="s">
        <v>273</v>
      </c>
      <c r="B894" s="85" t="s">
        <v>375</v>
      </c>
      <c r="C894" s="85">
        <v>7</v>
      </c>
      <c r="D894" s="113">
        <v>0.006745753170155567</v>
      </c>
      <c r="E894" s="113">
        <v>1.2542660284491256</v>
      </c>
      <c r="F894" s="85" t="s">
        <v>2645</v>
      </c>
      <c r="G894" s="85" t="b">
        <v>0</v>
      </c>
      <c r="H894" s="85" t="b">
        <v>0</v>
      </c>
      <c r="I894" s="85" t="b">
        <v>0</v>
      </c>
      <c r="J894" s="85" t="b">
        <v>0</v>
      </c>
      <c r="K894" s="85" t="b">
        <v>0</v>
      </c>
      <c r="L894" s="85" t="b">
        <v>0</v>
      </c>
    </row>
    <row r="895" spans="1:12" ht="15">
      <c r="A895" s="85" t="s">
        <v>375</v>
      </c>
      <c r="B895" s="85" t="s">
        <v>304</v>
      </c>
      <c r="C895" s="85">
        <v>7</v>
      </c>
      <c r="D895" s="113">
        <v>0.006745753170155567</v>
      </c>
      <c r="E895" s="113">
        <v>1.5930845850025066</v>
      </c>
      <c r="F895" s="85" t="s">
        <v>2645</v>
      </c>
      <c r="G895" s="85" t="b">
        <v>0</v>
      </c>
      <c r="H895" s="85" t="b">
        <v>0</v>
      </c>
      <c r="I895" s="85" t="b">
        <v>0</v>
      </c>
      <c r="J895" s="85" t="b">
        <v>0</v>
      </c>
      <c r="K895" s="85" t="b">
        <v>0</v>
      </c>
      <c r="L895" s="85" t="b">
        <v>0</v>
      </c>
    </row>
    <row r="896" spans="1:12" ht="15">
      <c r="A896" s="85" t="s">
        <v>304</v>
      </c>
      <c r="B896" s="85" t="s">
        <v>2731</v>
      </c>
      <c r="C896" s="85">
        <v>7</v>
      </c>
      <c r="D896" s="113">
        <v>0.006745753170155567</v>
      </c>
      <c r="E896" s="113">
        <v>1.4839401155774385</v>
      </c>
      <c r="F896" s="85" t="s">
        <v>2645</v>
      </c>
      <c r="G896" s="85" t="b">
        <v>0</v>
      </c>
      <c r="H896" s="85" t="b">
        <v>0</v>
      </c>
      <c r="I896" s="85" t="b">
        <v>0</v>
      </c>
      <c r="J896" s="85" t="b">
        <v>0</v>
      </c>
      <c r="K896" s="85" t="b">
        <v>0</v>
      </c>
      <c r="L896" s="85" t="b">
        <v>0</v>
      </c>
    </row>
    <row r="897" spans="1:12" ht="15">
      <c r="A897" s="85" t="s">
        <v>2731</v>
      </c>
      <c r="B897" s="85" t="s">
        <v>902</v>
      </c>
      <c r="C897" s="85">
        <v>7</v>
      </c>
      <c r="D897" s="113">
        <v>0.006745753170155567</v>
      </c>
      <c r="E897" s="113">
        <v>1.127392792063626</v>
      </c>
      <c r="F897" s="85" t="s">
        <v>2645</v>
      </c>
      <c r="G897" s="85" t="b">
        <v>0</v>
      </c>
      <c r="H897" s="85" t="b">
        <v>0</v>
      </c>
      <c r="I897" s="85" t="b">
        <v>0</v>
      </c>
      <c r="J897" s="85" t="b">
        <v>0</v>
      </c>
      <c r="K897" s="85" t="b">
        <v>0</v>
      </c>
      <c r="L897" s="85" t="b">
        <v>0</v>
      </c>
    </row>
    <row r="898" spans="1:12" ht="15">
      <c r="A898" s="85" t="s">
        <v>869</v>
      </c>
      <c r="B898" s="85" t="s">
        <v>2726</v>
      </c>
      <c r="C898" s="85">
        <v>7</v>
      </c>
      <c r="D898" s="113">
        <v>0.006745753170155567</v>
      </c>
      <c r="E898" s="113">
        <v>0.9532360327851445</v>
      </c>
      <c r="F898" s="85" t="s">
        <v>2645</v>
      </c>
      <c r="G898" s="85" t="b">
        <v>0</v>
      </c>
      <c r="H898" s="85" t="b">
        <v>0</v>
      </c>
      <c r="I898" s="85" t="b">
        <v>0</v>
      </c>
      <c r="J898" s="85" t="b">
        <v>0</v>
      </c>
      <c r="K898" s="85" t="b">
        <v>0</v>
      </c>
      <c r="L898" s="85" t="b">
        <v>0</v>
      </c>
    </row>
    <row r="899" spans="1:12" ht="15">
      <c r="A899" s="85" t="s">
        <v>2726</v>
      </c>
      <c r="B899" s="85" t="s">
        <v>2733</v>
      </c>
      <c r="C899" s="85">
        <v>7</v>
      </c>
      <c r="D899" s="113">
        <v>0.006745753170155567</v>
      </c>
      <c r="E899" s="113">
        <v>1.4883492344824936</v>
      </c>
      <c r="F899" s="85" t="s">
        <v>2645</v>
      </c>
      <c r="G899" s="85" t="b">
        <v>0</v>
      </c>
      <c r="H899" s="85" t="b">
        <v>0</v>
      </c>
      <c r="I899" s="85" t="b">
        <v>0</v>
      </c>
      <c r="J899" s="85" t="b">
        <v>0</v>
      </c>
      <c r="K899" s="85" t="b">
        <v>0</v>
      </c>
      <c r="L899" s="85" t="b">
        <v>0</v>
      </c>
    </row>
    <row r="900" spans="1:12" ht="15">
      <c r="A900" s="85" t="s">
        <v>2733</v>
      </c>
      <c r="B900" s="85" t="s">
        <v>374</v>
      </c>
      <c r="C900" s="85">
        <v>7</v>
      </c>
      <c r="D900" s="113">
        <v>0.006745753170155567</v>
      </c>
      <c r="E900" s="113">
        <v>1.731387283168788</v>
      </c>
      <c r="F900" s="85" t="s">
        <v>2645</v>
      </c>
      <c r="G900" s="85" t="b">
        <v>0</v>
      </c>
      <c r="H900" s="85" t="b">
        <v>0</v>
      </c>
      <c r="I900" s="85" t="b">
        <v>0</v>
      </c>
      <c r="J900" s="85" t="b">
        <v>0</v>
      </c>
      <c r="K900" s="85" t="b">
        <v>0</v>
      </c>
      <c r="L900" s="85" t="b">
        <v>0</v>
      </c>
    </row>
    <row r="901" spans="1:12" ht="15">
      <c r="A901" s="85" t="s">
        <v>334</v>
      </c>
      <c r="B901" s="85" t="s">
        <v>902</v>
      </c>
      <c r="C901" s="85">
        <v>6</v>
      </c>
      <c r="D901" s="113">
        <v>0.006674698007589138</v>
      </c>
      <c r="E901" s="113">
        <v>0.7359349109195087</v>
      </c>
      <c r="F901" s="85" t="s">
        <v>2645</v>
      </c>
      <c r="G901" s="85" t="b">
        <v>0</v>
      </c>
      <c r="H901" s="85" t="b">
        <v>0</v>
      </c>
      <c r="I901" s="85" t="b">
        <v>0</v>
      </c>
      <c r="J901" s="85" t="b">
        <v>0</v>
      </c>
      <c r="K901" s="85" t="b">
        <v>0</v>
      </c>
      <c r="L901" s="85" t="b">
        <v>0</v>
      </c>
    </row>
    <row r="902" spans="1:12" ht="15">
      <c r="A902" s="85" t="s">
        <v>273</v>
      </c>
      <c r="B902" s="85" t="s">
        <v>2721</v>
      </c>
      <c r="C902" s="85">
        <v>6</v>
      </c>
      <c r="D902" s="113">
        <v>0.006674698007589138</v>
      </c>
      <c r="E902" s="113">
        <v>0.7101979840988499</v>
      </c>
      <c r="F902" s="85" t="s">
        <v>2645</v>
      </c>
      <c r="G902" s="85" t="b">
        <v>0</v>
      </c>
      <c r="H902" s="85" t="b">
        <v>0</v>
      </c>
      <c r="I902" s="85" t="b">
        <v>0</v>
      </c>
      <c r="J902" s="85" t="b">
        <v>0</v>
      </c>
      <c r="K902" s="85" t="b">
        <v>0</v>
      </c>
      <c r="L902" s="85" t="b">
        <v>0</v>
      </c>
    </row>
    <row r="903" spans="1:12" ht="15">
      <c r="A903" s="85" t="s">
        <v>2735</v>
      </c>
      <c r="B903" s="85" t="s">
        <v>888</v>
      </c>
      <c r="C903" s="85">
        <v>6</v>
      </c>
      <c r="D903" s="113">
        <v>0.006674698007589138</v>
      </c>
      <c r="E903" s="113">
        <v>1.5095385335524316</v>
      </c>
      <c r="F903" s="85" t="s">
        <v>2645</v>
      </c>
      <c r="G903" s="85" t="b">
        <v>0</v>
      </c>
      <c r="H903" s="85" t="b">
        <v>0</v>
      </c>
      <c r="I903" s="85" t="b">
        <v>0</v>
      </c>
      <c r="J903" s="85" t="b">
        <v>0</v>
      </c>
      <c r="K903" s="85" t="b">
        <v>0</v>
      </c>
      <c r="L903" s="85" t="b">
        <v>0</v>
      </c>
    </row>
    <row r="904" spans="1:12" ht="15">
      <c r="A904" s="85" t="s">
        <v>888</v>
      </c>
      <c r="B904" s="85" t="s">
        <v>902</v>
      </c>
      <c r="C904" s="85">
        <v>6</v>
      </c>
      <c r="D904" s="113">
        <v>0.006674698007589138</v>
      </c>
      <c r="E904" s="113">
        <v>1.0146885118723377</v>
      </c>
      <c r="F904" s="85" t="s">
        <v>2645</v>
      </c>
      <c r="G904" s="85" t="b">
        <v>0</v>
      </c>
      <c r="H904" s="85" t="b">
        <v>0</v>
      </c>
      <c r="I904" s="85" t="b">
        <v>0</v>
      </c>
      <c r="J904" s="85" t="b">
        <v>0</v>
      </c>
      <c r="K904" s="85" t="b">
        <v>0</v>
      </c>
      <c r="L904" s="85" t="b">
        <v>0</v>
      </c>
    </row>
    <row r="905" spans="1:12" ht="15">
      <c r="A905" s="85" t="s">
        <v>902</v>
      </c>
      <c r="B905" s="85" t="s">
        <v>2726</v>
      </c>
      <c r="C905" s="85">
        <v>6</v>
      </c>
      <c r="D905" s="113">
        <v>0.006674698007589138</v>
      </c>
      <c r="E905" s="113">
        <v>0.8862892431545312</v>
      </c>
      <c r="F905" s="85" t="s">
        <v>2645</v>
      </c>
      <c r="G905" s="85" t="b">
        <v>0</v>
      </c>
      <c r="H905" s="85" t="b">
        <v>0</v>
      </c>
      <c r="I905" s="85" t="b">
        <v>0</v>
      </c>
      <c r="J905" s="85" t="b">
        <v>0</v>
      </c>
      <c r="K905" s="85" t="b">
        <v>0</v>
      </c>
      <c r="L905" s="85" t="b">
        <v>0</v>
      </c>
    </row>
    <row r="906" spans="1:12" ht="15">
      <c r="A906" s="85" t="s">
        <v>273</v>
      </c>
      <c r="B906" s="85" t="s">
        <v>869</v>
      </c>
      <c r="C906" s="85">
        <v>5</v>
      </c>
      <c r="D906" s="113">
        <v>0.0064420399624090015</v>
      </c>
      <c r="E906" s="113">
        <v>0.5730247910735384</v>
      </c>
      <c r="F906" s="85" t="s">
        <v>2645</v>
      </c>
      <c r="G906" s="85" t="b">
        <v>0</v>
      </c>
      <c r="H906" s="85" t="b">
        <v>0</v>
      </c>
      <c r="I906" s="85" t="b">
        <v>0</v>
      </c>
      <c r="J906" s="85" t="b">
        <v>0</v>
      </c>
      <c r="K906" s="85" t="b">
        <v>0</v>
      </c>
      <c r="L906" s="85" t="b">
        <v>0</v>
      </c>
    </row>
    <row r="907" spans="1:12" ht="15">
      <c r="A907" s="85" t="s">
        <v>2726</v>
      </c>
      <c r="B907" s="85" t="s">
        <v>2738</v>
      </c>
      <c r="C907" s="85">
        <v>5</v>
      </c>
      <c r="D907" s="113">
        <v>0.0064420399624090015</v>
      </c>
      <c r="E907" s="113">
        <v>1.4883492344824936</v>
      </c>
      <c r="F907" s="85" t="s">
        <v>2645</v>
      </c>
      <c r="G907" s="85" t="b">
        <v>0</v>
      </c>
      <c r="H907" s="85" t="b">
        <v>0</v>
      </c>
      <c r="I907" s="85" t="b">
        <v>0</v>
      </c>
      <c r="J907" s="85" t="b">
        <v>0</v>
      </c>
      <c r="K907" s="85" t="b">
        <v>0</v>
      </c>
      <c r="L907" s="85" t="b">
        <v>0</v>
      </c>
    </row>
    <row r="908" spans="1:12" ht="15">
      <c r="A908" s="85" t="s">
        <v>2737</v>
      </c>
      <c r="B908" s="85" t="s">
        <v>2740</v>
      </c>
      <c r="C908" s="85">
        <v>3</v>
      </c>
      <c r="D908" s="113">
        <v>0.0053442156415544435</v>
      </c>
      <c r="E908" s="113">
        <v>2.0324172788327695</v>
      </c>
      <c r="F908" s="85" t="s">
        <v>2645</v>
      </c>
      <c r="G908" s="85" t="b">
        <v>1</v>
      </c>
      <c r="H908" s="85" t="b">
        <v>0</v>
      </c>
      <c r="I908" s="85" t="b">
        <v>0</v>
      </c>
      <c r="J908" s="85" t="b">
        <v>0</v>
      </c>
      <c r="K908" s="85" t="b">
        <v>0</v>
      </c>
      <c r="L908" s="85" t="b">
        <v>0</v>
      </c>
    </row>
    <row r="909" spans="1:12" ht="15">
      <c r="A909" s="85" t="s">
        <v>2729</v>
      </c>
      <c r="B909" s="85" t="s">
        <v>2729</v>
      </c>
      <c r="C909" s="85">
        <v>3</v>
      </c>
      <c r="D909" s="113">
        <v>0.008525024006352192</v>
      </c>
      <c r="E909" s="113">
        <v>1.5552960241131069</v>
      </c>
      <c r="F909" s="85" t="s">
        <v>2645</v>
      </c>
      <c r="G909" s="85" t="b">
        <v>0</v>
      </c>
      <c r="H909" s="85" t="b">
        <v>0</v>
      </c>
      <c r="I909" s="85" t="b">
        <v>0</v>
      </c>
      <c r="J909" s="85" t="b">
        <v>0</v>
      </c>
      <c r="K909" s="85" t="b">
        <v>0</v>
      </c>
      <c r="L909" s="85" t="b">
        <v>0</v>
      </c>
    </row>
    <row r="910" spans="1:12" ht="15">
      <c r="A910" s="85" t="s">
        <v>334</v>
      </c>
      <c r="B910" s="85" t="s">
        <v>273</v>
      </c>
      <c r="C910" s="85">
        <v>3</v>
      </c>
      <c r="D910" s="113">
        <v>0.0053442156415544435</v>
      </c>
      <c r="E910" s="113">
        <v>0.43490491525552744</v>
      </c>
      <c r="F910" s="85" t="s">
        <v>2645</v>
      </c>
      <c r="G910" s="85" t="b">
        <v>0</v>
      </c>
      <c r="H910" s="85" t="b">
        <v>0</v>
      </c>
      <c r="I910" s="85" t="b">
        <v>0</v>
      </c>
      <c r="J910" s="85" t="b">
        <v>0</v>
      </c>
      <c r="K910" s="85" t="b">
        <v>0</v>
      </c>
      <c r="L910" s="85" t="b">
        <v>0</v>
      </c>
    </row>
    <row r="911" spans="1:12" ht="15">
      <c r="A911" s="85" t="s">
        <v>888</v>
      </c>
      <c r="B911" s="85" t="s">
        <v>869</v>
      </c>
      <c r="C911" s="85">
        <v>2</v>
      </c>
      <c r="D911" s="113">
        <v>0.004345438245728212</v>
      </c>
      <c r="E911" s="113">
        <v>0.5552960241131067</v>
      </c>
      <c r="F911" s="85" t="s">
        <v>2645</v>
      </c>
      <c r="G911" s="85" t="b">
        <v>0</v>
      </c>
      <c r="H911" s="85" t="b">
        <v>0</v>
      </c>
      <c r="I911" s="85" t="b">
        <v>0</v>
      </c>
      <c r="J911" s="85" t="b">
        <v>0</v>
      </c>
      <c r="K911" s="85" t="b">
        <v>0</v>
      </c>
      <c r="L911" s="85" t="b">
        <v>0</v>
      </c>
    </row>
    <row r="912" spans="1:12" ht="15">
      <c r="A912" s="85" t="s">
        <v>288</v>
      </c>
      <c r="B912" s="85" t="s">
        <v>304</v>
      </c>
      <c r="C912" s="85">
        <v>2</v>
      </c>
      <c r="D912" s="113">
        <v>0.004345438245728212</v>
      </c>
      <c r="E912" s="113">
        <v>1.4169933259468253</v>
      </c>
      <c r="F912" s="85" t="s">
        <v>2645</v>
      </c>
      <c r="G912" s="85" t="b">
        <v>0</v>
      </c>
      <c r="H912" s="85" t="b">
        <v>0</v>
      </c>
      <c r="I912" s="85" t="b">
        <v>0</v>
      </c>
      <c r="J912" s="85" t="b">
        <v>0</v>
      </c>
      <c r="K912" s="85" t="b">
        <v>0</v>
      </c>
      <c r="L912" s="85" t="b">
        <v>0</v>
      </c>
    </row>
    <row r="913" spans="1:12" ht="15">
      <c r="A913" s="85" t="s">
        <v>2721</v>
      </c>
      <c r="B913" s="85" t="s">
        <v>273</v>
      </c>
      <c r="C913" s="85">
        <v>22</v>
      </c>
      <c r="D913" s="113">
        <v>0.002581090582207313</v>
      </c>
      <c r="E913" s="113">
        <v>1.150685605954386</v>
      </c>
      <c r="F913" s="85" t="s">
        <v>2646</v>
      </c>
      <c r="G913" s="85" t="b">
        <v>0</v>
      </c>
      <c r="H913" s="85" t="b">
        <v>0</v>
      </c>
      <c r="I913" s="85" t="b">
        <v>0</v>
      </c>
      <c r="J913" s="85" t="b">
        <v>0</v>
      </c>
      <c r="K913" s="85" t="b">
        <v>0</v>
      </c>
      <c r="L913" s="85" t="b">
        <v>0</v>
      </c>
    </row>
    <row r="914" spans="1:12" ht="15">
      <c r="A914" s="85" t="s">
        <v>2725</v>
      </c>
      <c r="B914" s="85" t="s">
        <v>418</v>
      </c>
      <c r="C914" s="85">
        <v>17</v>
      </c>
      <c r="D914" s="113">
        <v>0.0009678920259760241</v>
      </c>
      <c r="E914" s="113">
        <v>1.3907273603967614</v>
      </c>
      <c r="F914" s="85" t="s">
        <v>2646</v>
      </c>
      <c r="G914" s="85" t="b">
        <v>0</v>
      </c>
      <c r="H914" s="85" t="b">
        <v>0</v>
      </c>
      <c r="I914" s="85" t="b">
        <v>0</v>
      </c>
      <c r="J914" s="85" t="b">
        <v>0</v>
      </c>
      <c r="K914" s="85" t="b">
        <v>0</v>
      </c>
      <c r="L914" s="85" t="b">
        <v>0</v>
      </c>
    </row>
    <row r="915" spans="1:12" ht="15">
      <c r="A915" s="85" t="s">
        <v>2722</v>
      </c>
      <c r="B915" s="85" t="s">
        <v>905</v>
      </c>
      <c r="C915" s="85">
        <v>17</v>
      </c>
      <c r="D915" s="113">
        <v>0.0009678920259760241</v>
      </c>
      <c r="E915" s="113">
        <v>1.3907273603967614</v>
      </c>
      <c r="F915" s="85" t="s">
        <v>2646</v>
      </c>
      <c r="G915" s="85" t="b">
        <v>0</v>
      </c>
      <c r="H915" s="85" t="b">
        <v>0</v>
      </c>
      <c r="I915" s="85" t="b">
        <v>0</v>
      </c>
      <c r="J915" s="85" t="b">
        <v>0</v>
      </c>
      <c r="K915" s="85" t="b">
        <v>0</v>
      </c>
      <c r="L915" s="85" t="b">
        <v>0</v>
      </c>
    </row>
    <row r="916" spans="1:12" ht="15">
      <c r="A916" s="85" t="s">
        <v>905</v>
      </c>
      <c r="B916" s="85" t="s">
        <v>334</v>
      </c>
      <c r="C916" s="85">
        <v>17</v>
      </c>
      <c r="D916" s="113">
        <v>0.0009678920259760241</v>
      </c>
      <c r="E916" s="113">
        <v>1.365903776671729</v>
      </c>
      <c r="F916" s="85" t="s">
        <v>2646</v>
      </c>
      <c r="G916" s="85" t="b">
        <v>0</v>
      </c>
      <c r="H916" s="85" t="b">
        <v>0</v>
      </c>
      <c r="I916" s="85" t="b">
        <v>0</v>
      </c>
      <c r="J916" s="85" t="b">
        <v>0</v>
      </c>
      <c r="K916" s="85" t="b">
        <v>0</v>
      </c>
      <c r="L916" s="85" t="b">
        <v>0</v>
      </c>
    </row>
    <row r="917" spans="1:12" ht="15">
      <c r="A917" s="85" t="s">
        <v>2724</v>
      </c>
      <c r="B917" s="85" t="s">
        <v>2723</v>
      </c>
      <c r="C917" s="85">
        <v>17</v>
      </c>
      <c r="D917" s="113">
        <v>0.0009678920259760241</v>
      </c>
      <c r="E917" s="113">
        <v>1.3907273603967614</v>
      </c>
      <c r="F917" s="85" t="s">
        <v>2646</v>
      </c>
      <c r="G917" s="85" t="b">
        <v>0</v>
      </c>
      <c r="H917" s="85" t="b">
        <v>0</v>
      </c>
      <c r="I917" s="85" t="b">
        <v>0</v>
      </c>
      <c r="J917" s="85" t="b">
        <v>0</v>
      </c>
      <c r="K917" s="85" t="b">
        <v>0</v>
      </c>
      <c r="L917" s="85" t="b">
        <v>0</v>
      </c>
    </row>
    <row r="918" spans="1:12" ht="15">
      <c r="A918" s="85" t="s">
        <v>2212</v>
      </c>
      <c r="B918" s="85" t="s">
        <v>884</v>
      </c>
      <c r="C918" s="85">
        <v>17</v>
      </c>
      <c r="D918" s="113">
        <v>0.0009678920259760241</v>
      </c>
      <c r="E918" s="113">
        <v>1.3907273603967614</v>
      </c>
      <c r="F918" s="85" t="s">
        <v>2646</v>
      </c>
      <c r="G918" s="85" t="b">
        <v>0</v>
      </c>
      <c r="H918" s="85" t="b">
        <v>0</v>
      </c>
      <c r="I918" s="85" t="b">
        <v>0</v>
      </c>
      <c r="J918" s="85" t="b">
        <v>0</v>
      </c>
      <c r="K918" s="85" t="b">
        <v>0</v>
      </c>
      <c r="L918" s="85" t="b">
        <v>0</v>
      </c>
    </row>
    <row r="919" spans="1:12" ht="15">
      <c r="A919" s="85" t="s">
        <v>2727</v>
      </c>
      <c r="B919" s="85" t="s">
        <v>2728</v>
      </c>
      <c r="C919" s="85">
        <v>17</v>
      </c>
      <c r="D919" s="113">
        <v>0.0009678920259760241</v>
      </c>
      <c r="E919" s="113">
        <v>1.3907273603967614</v>
      </c>
      <c r="F919" s="85" t="s">
        <v>2646</v>
      </c>
      <c r="G919" s="85" t="b">
        <v>0</v>
      </c>
      <c r="H919" s="85" t="b">
        <v>0</v>
      </c>
      <c r="I919" s="85" t="b">
        <v>0</v>
      </c>
      <c r="J919" s="85" t="b">
        <v>0</v>
      </c>
      <c r="K919" s="85" t="b">
        <v>0</v>
      </c>
      <c r="L919" s="85" t="b">
        <v>0</v>
      </c>
    </row>
    <row r="920" spans="1:12" ht="15">
      <c r="A920" s="85" t="s">
        <v>2728</v>
      </c>
      <c r="B920" s="85" t="s">
        <v>2721</v>
      </c>
      <c r="C920" s="85">
        <v>17</v>
      </c>
      <c r="D920" s="113">
        <v>0.0009678920259760241</v>
      </c>
      <c r="E920" s="113">
        <v>1.2062029338042173</v>
      </c>
      <c r="F920" s="85" t="s">
        <v>2646</v>
      </c>
      <c r="G920" s="85" t="b">
        <v>0</v>
      </c>
      <c r="H920" s="85" t="b">
        <v>0</v>
      </c>
      <c r="I920" s="85" t="b">
        <v>0</v>
      </c>
      <c r="J920" s="85" t="b">
        <v>0</v>
      </c>
      <c r="K920" s="85" t="b">
        <v>0</v>
      </c>
      <c r="L920" s="85" t="b">
        <v>0</v>
      </c>
    </row>
    <row r="921" spans="1:12" ht="15">
      <c r="A921" s="85" t="s">
        <v>418</v>
      </c>
      <c r="B921" s="85" t="s">
        <v>876</v>
      </c>
      <c r="C921" s="85">
        <v>12</v>
      </c>
      <c r="D921" s="113">
        <v>0.004846548414376548</v>
      </c>
      <c r="E921" s="113">
        <v>1.3907273603967614</v>
      </c>
      <c r="F921" s="85" t="s">
        <v>2646</v>
      </c>
      <c r="G921" s="85" t="b">
        <v>0</v>
      </c>
      <c r="H921" s="85" t="b">
        <v>0</v>
      </c>
      <c r="I921" s="85" t="b">
        <v>0</v>
      </c>
      <c r="J921" s="85" t="b">
        <v>0</v>
      </c>
      <c r="K921" s="85" t="b">
        <v>0</v>
      </c>
      <c r="L921" s="85" t="b">
        <v>0</v>
      </c>
    </row>
    <row r="922" spans="1:12" ht="15">
      <c r="A922" s="85" t="s">
        <v>876</v>
      </c>
      <c r="B922" s="85" t="s">
        <v>2722</v>
      </c>
      <c r="C922" s="85">
        <v>12</v>
      </c>
      <c r="D922" s="113">
        <v>0.004846548414376548</v>
      </c>
      <c r="E922" s="113">
        <v>1.3907273603967614</v>
      </c>
      <c r="F922" s="85" t="s">
        <v>2646</v>
      </c>
      <c r="G922" s="85" t="b">
        <v>0</v>
      </c>
      <c r="H922" s="85" t="b">
        <v>0</v>
      </c>
      <c r="I922" s="85" t="b">
        <v>0</v>
      </c>
      <c r="J922" s="85" t="b">
        <v>0</v>
      </c>
      <c r="K922" s="85" t="b">
        <v>0</v>
      </c>
      <c r="L922" s="85" t="b">
        <v>0</v>
      </c>
    </row>
    <row r="923" spans="1:12" ht="15">
      <c r="A923" s="85" t="s">
        <v>334</v>
      </c>
      <c r="B923" s="85" t="s">
        <v>2724</v>
      </c>
      <c r="C923" s="85">
        <v>12</v>
      </c>
      <c r="D923" s="113">
        <v>0.004846548414376548</v>
      </c>
      <c r="E923" s="113">
        <v>1.21463610134108</v>
      </c>
      <c r="F923" s="85" t="s">
        <v>2646</v>
      </c>
      <c r="G923" s="85" t="b">
        <v>0</v>
      </c>
      <c r="H923" s="85" t="b">
        <v>0</v>
      </c>
      <c r="I923" s="85" t="b">
        <v>0</v>
      </c>
      <c r="J923" s="85" t="b">
        <v>0</v>
      </c>
      <c r="K923" s="85" t="b">
        <v>0</v>
      </c>
      <c r="L923" s="85" t="b">
        <v>0</v>
      </c>
    </row>
    <row r="924" spans="1:12" ht="15">
      <c r="A924" s="85" t="s">
        <v>2723</v>
      </c>
      <c r="B924" s="85" t="s">
        <v>2212</v>
      </c>
      <c r="C924" s="85">
        <v>12</v>
      </c>
      <c r="D924" s="113">
        <v>0.004846548414376548</v>
      </c>
      <c r="E924" s="113">
        <v>1.2394596850661121</v>
      </c>
      <c r="F924" s="85" t="s">
        <v>2646</v>
      </c>
      <c r="G924" s="85" t="b">
        <v>0</v>
      </c>
      <c r="H924" s="85" t="b">
        <v>0</v>
      </c>
      <c r="I924" s="85" t="b">
        <v>0</v>
      </c>
      <c r="J924" s="85" t="b">
        <v>0</v>
      </c>
      <c r="K924" s="85" t="b">
        <v>0</v>
      </c>
      <c r="L924" s="85" t="b">
        <v>0</v>
      </c>
    </row>
    <row r="925" spans="1:12" ht="15">
      <c r="A925" s="85" t="s">
        <v>884</v>
      </c>
      <c r="B925" s="85" t="s">
        <v>2730</v>
      </c>
      <c r="C925" s="85">
        <v>12</v>
      </c>
      <c r="D925" s="113">
        <v>0.004846548414376548</v>
      </c>
      <c r="E925" s="113">
        <v>1.3907273603967614</v>
      </c>
      <c r="F925" s="85" t="s">
        <v>2646</v>
      </c>
      <c r="G925" s="85" t="b">
        <v>0</v>
      </c>
      <c r="H925" s="85" t="b">
        <v>0</v>
      </c>
      <c r="I925" s="85" t="b">
        <v>0</v>
      </c>
      <c r="J925" s="85" t="b">
        <v>0</v>
      </c>
      <c r="K925" s="85" t="b">
        <v>0</v>
      </c>
      <c r="L925" s="85" t="b">
        <v>0</v>
      </c>
    </row>
    <row r="926" spans="1:12" ht="15">
      <c r="A926" s="85" t="s">
        <v>2730</v>
      </c>
      <c r="B926" s="85" t="s">
        <v>2732</v>
      </c>
      <c r="C926" s="85">
        <v>12</v>
      </c>
      <c r="D926" s="113">
        <v>0.004846548414376548</v>
      </c>
      <c r="E926" s="113">
        <v>1.5419950357274104</v>
      </c>
      <c r="F926" s="85" t="s">
        <v>2646</v>
      </c>
      <c r="G926" s="85" t="b">
        <v>0</v>
      </c>
      <c r="H926" s="85" t="b">
        <v>0</v>
      </c>
      <c r="I926" s="85" t="b">
        <v>0</v>
      </c>
      <c r="J926" s="85" t="b">
        <v>0</v>
      </c>
      <c r="K926" s="85" t="b">
        <v>0</v>
      </c>
      <c r="L926" s="85" t="b">
        <v>0</v>
      </c>
    </row>
    <row r="927" spans="1:12" ht="15">
      <c r="A927" s="85" t="s">
        <v>2732</v>
      </c>
      <c r="B927" s="85" t="s">
        <v>2727</v>
      </c>
      <c r="C927" s="85">
        <v>12</v>
      </c>
      <c r="D927" s="113">
        <v>0.004846548414376548</v>
      </c>
      <c r="E927" s="113">
        <v>1.3907273603967614</v>
      </c>
      <c r="F927" s="85" t="s">
        <v>2646</v>
      </c>
      <c r="G927" s="85" t="b">
        <v>0</v>
      </c>
      <c r="H927" s="85" t="b">
        <v>0</v>
      </c>
      <c r="I927" s="85" t="b">
        <v>0</v>
      </c>
      <c r="J927" s="85" t="b">
        <v>0</v>
      </c>
      <c r="K927" s="85" t="b">
        <v>0</v>
      </c>
      <c r="L927" s="85" t="b">
        <v>0</v>
      </c>
    </row>
    <row r="928" spans="1:12" ht="15">
      <c r="A928" s="85" t="s">
        <v>273</v>
      </c>
      <c r="B928" s="85" t="s">
        <v>375</v>
      </c>
      <c r="C928" s="85">
        <v>12</v>
      </c>
      <c r="D928" s="113">
        <v>0.004846548414376548</v>
      </c>
      <c r="E928" s="113">
        <v>1.2594484457574424</v>
      </c>
      <c r="F928" s="85" t="s">
        <v>2646</v>
      </c>
      <c r="G928" s="85" t="b">
        <v>0</v>
      </c>
      <c r="H928" s="85" t="b">
        <v>0</v>
      </c>
      <c r="I928" s="85" t="b">
        <v>0</v>
      </c>
      <c r="J928" s="85" t="b">
        <v>0</v>
      </c>
      <c r="K928" s="85" t="b">
        <v>0</v>
      </c>
      <c r="L928" s="85" t="b">
        <v>0</v>
      </c>
    </row>
    <row r="929" spans="1:12" ht="15">
      <c r="A929" s="85" t="s">
        <v>2731</v>
      </c>
      <c r="B929" s="85" t="s">
        <v>902</v>
      </c>
      <c r="C929" s="85">
        <v>11</v>
      </c>
      <c r="D929" s="113">
        <v>0.005396050503201587</v>
      </c>
      <c r="E929" s="113">
        <v>1.2594484457574422</v>
      </c>
      <c r="F929" s="85" t="s">
        <v>2646</v>
      </c>
      <c r="G929" s="85" t="b">
        <v>0</v>
      </c>
      <c r="H929" s="85" t="b">
        <v>0</v>
      </c>
      <c r="I929" s="85" t="b">
        <v>0</v>
      </c>
      <c r="J929" s="85" t="b">
        <v>0</v>
      </c>
      <c r="K929" s="85" t="b">
        <v>0</v>
      </c>
      <c r="L929" s="85" t="b">
        <v>0</v>
      </c>
    </row>
    <row r="930" spans="1:12" ht="15">
      <c r="A930" s="85" t="s">
        <v>902</v>
      </c>
      <c r="B930" s="85" t="s">
        <v>869</v>
      </c>
      <c r="C930" s="85">
        <v>11</v>
      </c>
      <c r="D930" s="113">
        <v>0.005396050503201587</v>
      </c>
      <c r="E930" s="113">
        <v>0.958418450093461</v>
      </c>
      <c r="F930" s="85" t="s">
        <v>2646</v>
      </c>
      <c r="G930" s="85" t="b">
        <v>0</v>
      </c>
      <c r="H930" s="85" t="b">
        <v>0</v>
      </c>
      <c r="I930" s="85" t="b">
        <v>0</v>
      </c>
      <c r="J930" s="85" t="b">
        <v>0</v>
      </c>
      <c r="K930" s="85" t="b">
        <v>0</v>
      </c>
      <c r="L930" s="85" t="b">
        <v>0</v>
      </c>
    </row>
    <row r="931" spans="1:12" ht="15">
      <c r="A931" s="85" t="s">
        <v>375</v>
      </c>
      <c r="B931" s="85" t="s">
        <v>304</v>
      </c>
      <c r="C931" s="85">
        <v>10</v>
      </c>
      <c r="D931" s="113">
        <v>0.005854873970259314</v>
      </c>
      <c r="E931" s="113">
        <v>1.4628137896797855</v>
      </c>
      <c r="F931" s="85" t="s">
        <v>2646</v>
      </c>
      <c r="G931" s="85" t="b">
        <v>0</v>
      </c>
      <c r="H931" s="85" t="b">
        <v>0</v>
      </c>
      <c r="I931" s="85" t="b">
        <v>0</v>
      </c>
      <c r="J931" s="85" t="b">
        <v>0</v>
      </c>
      <c r="K931" s="85" t="b">
        <v>0</v>
      </c>
      <c r="L931" s="85" t="b">
        <v>0</v>
      </c>
    </row>
    <row r="932" spans="1:12" ht="15">
      <c r="A932" s="85" t="s">
        <v>304</v>
      </c>
      <c r="B932" s="85" t="s">
        <v>2731</v>
      </c>
      <c r="C932" s="85">
        <v>10</v>
      </c>
      <c r="D932" s="113">
        <v>0.005854873970259314</v>
      </c>
      <c r="E932" s="113">
        <v>1.5383909114585852</v>
      </c>
      <c r="F932" s="85" t="s">
        <v>2646</v>
      </c>
      <c r="G932" s="85" t="b">
        <v>0</v>
      </c>
      <c r="H932" s="85" t="b">
        <v>0</v>
      </c>
      <c r="I932" s="85" t="b">
        <v>0</v>
      </c>
      <c r="J932" s="85" t="b">
        <v>0</v>
      </c>
      <c r="K932" s="85" t="b">
        <v>0</v>
      </c>
      <c r="L932" s="85" t="b">
        <v>0</v>
      </c>
    </row>
    <row r="933" spans="1:12" ht="15">
      <c r="A933" s="85" t="s">
        <v>869</v>
      </c>
      <c r="B933" s="85" t="s">
        <v>2726</v>
      </c>
      <c r="C933" s="85">
        <v>10</v>
      </c>
      <c r="D933" s="113">
        <v>0.005854873970259314</v>
      </c>
      <c r="E933" s="113">
        <v>1.1026623418971477</v>
      </c>
      <c r="F933" s="85" t="s">
        <v>2646</v>
      </c>
      <c r="G933" s="85" t="b">
        <v>0</v>
      </c>
      <c r="H933" s="85" t="b">
        <v>0</v>
      </c>
      <c r="I933" s="85" t="b">
        <v>0</v>
      </c>
      <c r="J933" s="85" t="b">
        <v>0</v>
      </c>
      <c r="K933" s="85" t="b">
        <v>0</v>
      </c>
      <c r="L933" s="85" t="b">
        <v>0</v>
      </c>
    </row>
    <row r="934" spans="1:12" ht="15">
      <c r="A934" s="85" t="s">
        <v>2726</v>
      </c>
      <c r="B934" s="85" t="s">
        <v>2733</v>
      </c>
      <c r="C934" s="85">
        <v>10</v>
      </c>
      <c r="D934" s="113">
        <v>0.005854873970259314</v>
      </c>
      <c r="E934" s="113">
        <v>1.403692337561129</v>
      </c>
      <c r="F934" s="85" t="s">
        <v>2646</v>
      </c>
      <c r="G934" s="85" t="b">
        <v>0</v>
      </c>
      <c r="H934" s="85" t="b">
        <v>0</v>
      </c>
      <c r="I934" s="85" t="b">
        <v>0</v>
      </c>
      <c r="J934" s="85" t="b">
        <v>0</v>
      </c>
      <c r="K934" s="85" t="b">
        <v>0</v>
      </c>
      <c r="L934" s="85" t="b">
        <v>0</v>
      </c>
    </row>
    <row r="935" spans="1:12" ht="15">
      <c r="A935" s="85" t="s">
        <v>2733</v>
      </c>
      <c r="B935" s="85" t="s">
        <v>374</v>
      </c>
      <c r="C935" s="85">
        <v>9</v>
      </c>
      <c r="D935" s="113">
        <v>0.0062139219288436486</v>
      </c>
      <c r="E935" s="113">
        <v>1.4548448600085102</v>
      </c>
      <c r="F935" s="85" t="s">
        <v>2646</v>
      </c>
      <c r="G935" s="85" t="b">
        <v>0</v>
      </c>
      <c r="H935" s="85" t="b">
        <v>0</v>
      </c>
      <c r="I935" s="85" t="b">
        <v>0</v>
      </c>
      <c r="J935" s="85" t="b">
        <v>0</v>
      </c>
      <c r="K935" s="85" t="b">
        <v>0</v>
      </c>
      <c r="L935" s="85" t="b">
        <v>0</v>
      </c>
    </row>
    <row r="936" spans="1:12" ht="15">
      <c r="A936" s="85" t="s">
        <v>869</v>
      </c>
      <c r="B936" s="85" t="s">
        <v>2735</v>
      </c>
      <c r="C936" s="85">
        <v>6</v>
      </c>
      <c r="D936" s="113">
        <v>0.0065658888264173735</v>
      </c>
      <c r="E936" s="113">
        <v>1.2787536009528289</v>
      </c>
      <c r="F936" s="85" t="s">
        <v>2646</v>
      </c>
      <c r="G936" s="85" t="b">
        <v>0</v>
      </c>
      <c r="H936" s="85" t="b">
        <v>0</v>
      </c>
      <c r="I936" s="85" t="b">
        <v>0</v>
      </c>
      <c r="J936" s="85" t="b">
        <v>0</v>
      </c>
      <c r="K936" s="85" t="b">
        <v>0</v>
      </c>
      <c r="L936" s="85" t="b">
        <v>0</v>
      </c>
    </row>
    <row r="937" spans="1:12" ht="15">
      <c r="A937" s="85" t="s">
        <v>418</v>
      </c>
      <c r="B937" s="85" t="s">
        <v>2734</v>
      </c>
      <c r="C937" s="85">
        <v>5</v>
      </c>
      <c r="D937" s="113">
        <v>0.00637961583448724</v>
      </c>
      <c r="E937" s="113">
        <v>1.3907273603967614</v>
      </c>
      <c r="F937" s="85" t="s">
        <v>2646</v>
      </c>
      <c r="G937" s="85" t="b">
        <v>0</v>
      </c>
      <c r="H937" s="85" t="b">
        <v>0</v>
      </c>
      <c r="I937" s="85" t="b">
        <v>0</v>
      </c>
      <c r="J937" s="85" t="b">
        <v>0</v>
      </c>
      <c r="K937" s="85" t="b">
        <v>0</v>
      </c>
      <c r="L937" s="85" t="b">
        <v>0</v>
      </c>
    </row>
    <row r="938" spans="1:12" ht="15">
      <c r="A938" s="85" t="s">
        <v>2734</v>
      </c>
      <c r="B938" s="85" t="s">
        <v>2736</v>
      </c>
      <c r="C938" s="85">
        <v>5</v>
      </c>
      <c r="D938" s="113">
        <v>0.00637961583448724</v>
      </c>
      <c r="E938" s="113">
        <v>1.9222062774390165</v>
      </c>
      <c r="F938" s="85" t="s">
        <v>2646</v>
      </c>
      <c r="G938" s="85" t="b">
        <v>0</v>
      </c>
      <c r="H938" s="85" t="b">
        <v>0</v>
      </c>
      <c r="I938" s="85" t="b">
        <v>0</v>
      </c>
      <c r="J938" s="85" t="b">
        <v>0</v>
      </c>
      <c r="K938" s="85" t="b">
        <v>0</v>
      </c>
      <c r="L938" s="85" t="b">
        <v>0</v>
      </c>
    </row>
    <row r="939" spans="1:12" ht="15">
      <c r="A939" s="85" t="s">
        <v>2736</v>
      </c>
      <c r="B939" s="85" t="s">
        <v>2722</v>
      </c>
      <c r="C939" s="85">
        <v>5</v>
      </c>
      <c r="D939" s="113">
        <v>0.00637961583448724</v>
      </c>
      <c r="E939" s="113">
        <v>1.3907273603967614</v>
      </c>
      <c r="F939" s="85" t="s">
        <v>2646</v>
      </c>
      <c r="G939" s="85" t="b">
        <v>0</v>
      </c>
      <c r="H939" s="85" t="b">
        <v>0</v>
      </c>
      <c r="I939" s="85" t="b">
        <v>0</v>
      </c>
      <c r="J939" s="85" t="b">
        <v>0</v>
      </c>
      <c r="K939" s="85" t="b">
        <v>0</v>
      </c>
      <c r="L939" s="85" t="b">
        <v>0</v>
      </c>
    </row>
    <row r="940" spans="1:12" ht="15">
      <c r="A940" s="85" t="s">
        <v>334</v>
      </c>
      <c r="B940" s="85" t="s">
        <v>902</v>
      </c>
      <c r="C940" s="85">
        <v>5</v>
      </c>
      <c r="D940" s="113">
        <v>0.00637961583448724</v>
      </c>
      <c r="E940" s="113">
        <v>0.703145944990155</v>
      </c>
      <c r="F940" s="85" t="s">
        <v>2646</v>
      </c>
      <c r="G940" s="85" t="b">
        <v>0</v>
      </c>
      <c r="H940" s="85" t="b">
        <v>0</v>
      </c>
      <c r="I940" s="85" t="b">
        <v>0</v>
      </c>
      <c r="J940" s="85" t="b">
        <v>0</v>
      </c>
      <c r="K940" s="85" t="b">
        <v>0</v>
      </c>
      <c r="L940" s="85" t="b">
        <v>0</v>
      </c>
    </row>
    <row r="941" spans="1:12" ht="15">
      <c r="A941" s="85" t="s">
        <v>902</v>
      </c>
      <c r="B941" s="85" t="s">
        <v>2724</v>
      </c>
      <c r="C941" s="85">
        <v>5</v>
      </c>
      <c r="D941" s="113">
        <v>0.00637961583448724</v>
      </c>
      <c r="E941" s="113">
        <v>0.7279695287151872</v>
      </c>
      <c r="F941" s="85" t="s">
        <v>2646</v>
      </c>
      <c r="G941" s="85" t="b">
        <v>0</v>
      </c>
      <c r="H941" s="85" t="b">
        <v>0</v>
      </c>
      <c r="I941" s="85" t="b">
        <v>0</v>
      </c>
      <c r="J941" s="85" t="b">
        <v>0</v>
      </c>
      <c r="K941" s="85" t="b">
        <v>0</v>
      </c>
      <c r="L941" s="85" t="b">
        <v>0</v>
      </c>
    </row>
    <row r="942" spans="1:12" ht="15">
      <c r="A942" s="85" t="s">
        <v>2723</v>
      </c>
      <c r="B942" s="85" t="s">
        <v>869</v>
      </c>
      <c r="C942" s="85">
        <v>5</v>
      </c>
      <c r="D942" s="113">
        <v>0.00637961583448724</v>
      </c>
      <c r="E942" s="113">
        <v>0.747274683910574</v>
      </c>
      <c r="F942" s="85" t="s">
        <v>2646</v>
      </c>
      <c r="G942" s="85" t="b">
        <v>0</v>
      </c>
      <c r="H942" s="85" t="b">
        <v>0</v>
      </c>
      <c r="I942" s="85" t="b">
        <v>0</v>
      </c>
      <c r="J942" s="85" t="b">
        <v>0</v>
      </c>
      <c r="K942" s="85" t="b">
        <v>0</v>
      </c>
      <c r="L942" s="85" t="b">
        <v>0</v>
      </c>
    </row>
    <row r="943" spans="1:12" ht="15">
      <c r="A943" s="85" t="s">
        <v>869</v>
      </c>
      <c r="B943" s="85" t="s">
        <v>2212</v>
      </c>
      <c r="C943" s="85">
        <v>5</v>
      </c>
      <c r="D943" s="113">
        <v>0.00637961583448724</v>
      </c>
      <c r="E943" s="113">
        <v>0.747274683910574</v>
      </c>
      <c r="F943" s="85" t="s">
        <v>2646</v>
      </c>
      <c r="G943" s="85" t="b">
        <v>0</v>
      </c>
      <c r="H943" s="85" t="b">
        <v>0</v>
      </c>
      <c r="I943" s="85" t="b">
        <v>0</v>
      </c>
      <c r="J943" s="85" t="b">
        <v>0</v>
      </c>
      <c r="K943" s="85" t="b">
        <v>0</v>
      </c>
      <c r="L943" s="85" t="b">
        <v>0</v>
      </c>
    </row>
    <row r="944" spans="1:12" ht="15">
      <c r="A944" s="85" t="s">
        <v>884</v>
      </c>
      <c r="B944" s="85" t="s">
        <v>2727</v>
      </c>
      <c r="C944" s="85">
        <v>5</v>
      </c>
      <c r="D944" s="113">
        <v>0.00637961583448724</v>
      </c>
      <c r="E944" s="113">
        <v>0.8592484433545062</v>
      </c>
      <c r="F944" s="85" t="s">
        <v>2646</v>
      </c>
      <c r="G944" s="85" t="b">
        <v>0</v>
      </c>
      <c r="H944" s="85" t="b">
        <v>0</v>
      </c>
      <c r="I944" s="85" t="b">
        <v>0</v>
      </c>
      <c r="J944" s="85" t="b">
        <v>0</v>
      </c>
      <c r="K944" s="85" t="b">
        <v>0</v>
      </c>
      <c r="L944" s="85" t="b">
        <v>0</v>
      </c>
    </row>
    <row r="945" spans="1:12" ht="15">
      <c r="A945" s="85" t="s">
        <v>273</v>
      </c>
      <c r="B945" s="85" t="s">
        <v>2721</v>
      </c>
      <c r="C945" s="85">
        <v>5</v>
      </c>
      <c r="D945" s="113">
        <v>0.00637961583448724</v>
      </c>
      <c r="E945" s="113">
        <v>0.5434451021226431</v>
      </c>
      <c r="F945" s="85" t="s">
        <v>2646</v>
      </c>
      <c r="G945" s="85" t="b">
        <v>0</v>
      </c>
      <c r="H945" s="85" t="b">
        <v>0</v>
      </c>
      <c r="I945" s="85" t="b">
        <v>0</v>
      </c>
      <c r="J945" s="85" t="b">
        <v>0</v>
      </c>
      <c r="K945" s="85" t="b">
        <v>0</v>
      </c>
      <c r="L945" s="85" t="b">
        <v>0</v>
      </c>
    </row>
    <row r="946" spans="1:12" ht="15">
      <c r="A946" s="85" t="s">
        <v>273</v>
      </c>
      <c r="B946" s="85" t="s">
        <v>869</v>
      </c>
      <c r="C946" s="85">
        <v>5</v>
      </c>
      <c r="D946" s="113">
        <v>0.00637961583448724</v>
      </c>
      <c r="E946" s="113">
        <v>0.6159957692712549</v>
      </c>
      <c r="F946" s="85" t="s">
        <v>2646</v>
      </c>
      <c r="G946" s="85" t="b">
        <v>0</v>
      </c>
      <c r="H946" s="85" t="b">
        <v>0</v>
      </c>
      <c r="I946" s="85" t="b">
        <v>0</v>
      </c>
      <c r="J946" s="85" t="b">
        <v>0</v>
      </c>
      <c r="K946" s="85" t="b">
        <v>0</v>
      </c>
      <c r="L946" s="85" t="b">
        <v>0</v>
      </c>
    </row>
    <row r="947" spans="1:12" ht="15">
      <c r="A947" s="85" t="s">
        <v>2735</v>
      </c>
      <c r="B947" s="85" t="s">
        <v>888</v>
      </c>
      <c r="C947" s="85">
        <v>5</v>
      </c>
      <c r="D947" s="113">
        <v>0.00637961583448724</v>
      </c>
      <c r="E947" s="113">
        <v>1.7638437853437667</v>
      </c>
      <c r="F947" s="85" t="s">
        <v>2646</v>
      </c>
      <c r="G947" s="85" t="b">
        <v>0</v>
      </c>
      <c r="H947" s="85" t="b">
        <v>0</v>
      </c>
      <c r="I947" s="85" t="b">
        <v>0</v>
      </c>
      <c r="J947" s="85" t="b">
        <v>0</v>
      </c>
      <c r="K947" s="85" t="b">
        <v>0</v>
      </c>
      <c r="L947" s="85" t="b">
        <v>0</v>
      </c>
    </row>
    <row r="948" spans="1:12" ht="15">
      <c r="A948" s="85" t="s">
        <v>888</v>
      </c>
      <c r="B948" s="85" t="s">
        <v>902</v>
      </c>
      <c r="C948" s="85">
        <v>5</v>
      </c>
      <c r="D948" s="113">
        <v>0.00637961583448724</v>
      </c>
      <c r="E948" s="113">
        <v>1.1802671997098175</v>
      </c>
      <c r="F948" s="85" t="s">
        <v>2646</v>
      </c>
      <c r="G948" s="85" t="b">
        <v>0</v>
      </c>
      <c r="H948" s="85" t="b">
        <v>0</v>
      </c>
      <c r="I948" s="85" t="b">
        <v>0</v>
      </c>
      <c r="J948" s="85" t="b">
        <v>0</v>
      </c>
      <c r="K948" s="85" t="b">
        <v>0</v>
      </c>
      <c r="L948" s="85" t="b">
        <v>0</v>
      </c>
    </row>
    <row r="949" spans="1:12" ht="15">
      <c r="A949" s="85" t="s">
        <v>902</v>
      </c>
      <c r="B949" s="85" t="s">
        <v>2726</v>
      </c>
      <c r="C949" s="85">
        <v>5</v>
      </c>
      <c r="D949" s="113">
        <v>0.00637961583448724</v>
      </c>
      <c r="E949" s="113">
        <v>0.7823271910377799</v>
      </c>
      <c r="F949" s="85" t="s">
        <v>2646</v>
      </c>
      <c r="G949" s="85" t="b">
        <v>0</v>
      </c>
      <c r="H949" s="85" t="b">
        <v>0</v>
      </c>
      <c r="I949" s="85" t="b">
        <v>0</v>
      </c>
      <c r="J949" s="85" t="b">
        <v>0</v>
      </c>
      <c r="K949" s="85" t="b">
        <v>0</v>
      </c>
      <c r="L949" s="85" t="b">
        <v>0</v>
      </c>
    </row>
    <row r="950" spans="1:12" ht="15">
      <c r="A950" s="85" t="s">
        <v>2726</v>
      </c>
      <c r="B950" s="85" t="s">
        <v>2721</v>
      </c>
      <c r="C950" s="85">
        <v>3</v>
      </c>
      <c r="D950" s="113">
        <v>0.005354251722823236</v>
      </c>
      <c r="E950" s="113">
        <v>0.5072329294681984</v>
      </c>
      <c r="F950" s="85" t="s">
        <v>2646</v>
      </c>
      <c r="G950" s="85" t="b">
        <v>0</v>
      </c>
      <c r="H950" s="85" t="b">
        <v>0</v>
      </c>
      <c r="I950" s="85" t="b">
        <v>0</v>
      </c>
      <c r="J950" s="85" t="b">
        <v>0</v>
      </c>
      <c r="K950" s="85" t="b">
        <v>0</v>
      </c>
      <c r="L950" s="85" t="b">
        <v>0</v>
      </c>
    </row>
    <row r="951" spans="1:12" ht="15">
      <c r="A951" s="85" t="s">
        <v>2721</v>
      </c>
      <c r="B951" s="85" t="s">
        <v>374</v>
      </c>
      <c r="C951" s="85">
        <v>3</v>
      </c>
      <c r="D951" s="113">
        <v>0.005354251722823236</v>
      </c>
      <c r="E951" s="113">
        <v>0.6041429424762549</v>
      </c>
      <c r="F951" s="85" t="s">
        <v>2646</v>
      </c>
      <c r="G951" s="85" t="b">
        <v>0</v>
      </c>
      <c r="H951" s="85" t="b">
        <v>0</v>
      </c>
      <c r="I951" s="85" t="b">
        <v>0</v>
      </c>
      <c r="J951" s="85" t="b">
        <v>0</v>
      </c>
      <c r="K951" s="85" t="b">
        <v>0</v>
      </c>
      <c r="L951" s="85" t="b">
        <v>0</v>
      </c>
    </row>
    <row r="952" spans="1:12" ht="15">
      <c r="A952" s="85" t="s">
        <v>2726</v>
      </c>
      <c r="B952" s="85" t="s">
        <v>2738</v>
      </c>
      <c r="C952" s="85">
        <v>2</v>
      </c>
      <c r="D952" s="113">
        <v>0.004377259217611582</v>
      </c>
      <c r="E952" s="113">
        <v>1.445085022719354</v>
      </c>
      <c r="F952" s="85" t="s">
        <v>2646</v>
      </c>
      <c r="G952" s="85" t="b">
        <v>0</v>
      </c>
      <c r="H952" s="85" t="b">
        <v>0</v>
      </c>
      <c r="I952" s="85" t="b">
        <v>0</v>
      </c>
      <c r="J952" s="85" t="b">
        <v>0</v>
      </c>
      <c r="K952" s="85" t="b">
        <v>0</v>
      </c>
      <c r="L952" s="85" t="b">
        <v>0</v>
      </c>
    </row>
    <row r="953" spans="1:12" ht="15">
      <c r="A953" s="85" t="s">
        <v>2721</v>
      </c>
      <c r="B953" s="85" t="s">
        <v>273</v>
      </c>
      <c r="C953" s="85">
        <v>14</v>
      </c>
      <c r="D953" s="113">
        <v>0.007129327331502702</v>
      </c>
      <c r="E953" s="113">
        <v>1.1976858726505148</v>
      </c>
      <c r="F953" s="85" t="s">
        <v>2647</v>
      </c>
      <c r="G953" s="85" t="b">
        <v>0</v>
      </c>
      <c r="H953" s="85" t="b">
        <v>0</v>
      </c>
      <c r="I953" s="85" t="b">
        <v>0</v>
      </c>
      <c r="J953" s="85" t="b">
        <v>0</v>
      </c>
      <c r="K953" s="85" t="b">
        <v>0</v>
      </c>
      <c r="L953" s="85" t="b">
        <v>0</v>
      </c>
    </row>
    <row r="954" spans="1:12" ht="15">
      <c r="A954" s="85" t="s">
        <v>2725</v>
      </c>
      <c r="B954" s="85" t="s">
        <v>418</v>
      </c>
      <c r="C954" s="85">
        <v>12</v>
      </c>
      <c r="D954" s="113">
        <v>0.005031178830162321</v>
      </c>
      <c r="E954" s="113">
        <v>1.5250448070368452</v>
      </c>
      <c r="F954" s="85" t="s">
        <v>2647</v>
      </c>
      <c r="G954" s="85" t="b">
        <v>0</v>
      </c>
      <c r="H954" s="85" t="b">
        <v>0</v>
      </c>
      <c r="I954" s="85" t="b">
        <v>0</v>
      </c>
      <c r="J954" s="85" t="b">
        <v>0</v>
      </c>
      <c r="K954" s="85" t="b">
        <v>0</v>
      </c>
      <c r="L954" s="85" t="b">
        <v>0</v>
      </c>
    </row>
    <row r="955" spans="1:12" ht="15">
      <c r="A955" s="85" t="s">
        <v>2722</v>
      </c>
      <c r="B955" s="85" t="s">
        <v>905</v>
      </c>
      <c r="C955" s="85">
        <v>11</v>
      </c>
      <c r="D955" s="113">
        <v>0.005601614331894981</v>
      </c>
      <c r="E955" s="113">
        <v>1.458098017406232</v>
      </c>
      <c r="F955" s="85" t="s">
        <v>2647</v>
      </c>
      <c r="G955" s="85" t="b">
        <v>0</v>
      </c>
      <c r="H955" s="85" t="b">
        <v>0</v>
      </c>
      <c r="I955" s="85" t="b">
        <v>0</v>
      </c>
      <c r="J955" s="85" t="b">
        <v>0</v>
      </c>
      <c r="K955" s="85" t="b">
        <v>0</v>
      </c>
      <c r="L955" s="85" t="b">
        <v>0</v>
      </c>
    </row>
    <row r="956" spans="1:12" ht="15">
      <c r="A956" s="85" t="s">
        <v>905</v>
      </c>
      <c r="B956" s="85" t="s">
        <v>334</v>
      </c>
      <c r="C956" s="85">
        <v>11</v>
      </c>
      <c r="D956" s="113">
        <v>0.005601614331894981</v>
      </c>
      <c r="E956" s="113">
        <v>1.348953547981164</v>
      </c>
      <c r="F956" s="85" t="s">
        <v>2647</v>
      </c>
      <c r="G956" s="85" t="b">
        <v>0</v>
      </c>
      <c r="H956" s="85" t="b">
        <v>0</v>
      </c>
      <c r="I956" s="85" t="b">
        <v>0</v>
      </c>
      <c r="J956" s="85" t="b">
        <v>0</v>
      </c>
      <c r="K956" s="85" t="b">
        <v>0</v>
      </c>
      <c r="L956" s="85" t="b">
        <v>0</v>
      </c>
    </row>
    <row r="957" spans="1:12" ht="15">
      <c r="A957" s="85" t="s">
        <v>2724</v>
      </c>
      <c r="B957" s="85" t="s">
        <v>2723</v>
      </c>
      <c r="C957" s="85">
        <v>11</v>
      </c>
      <c r="D957" s="113">
        <v>0.005601614331894981</v>
      </c>
      <c r="E957" s="113">
        <v>1.4203094565168324</v>
      </c>
      <c r="F957" s="85" t="s">
        <v>2647</v>
      </c>
      <c r="G957" s="85" t="b">
        <v>0</v>
      </c>
      <c r="H957" s="85" t="b">
        <v>0</v>
      </c>
      <c r="I957" s="85" t="b">
        <v>0</v>
      </c>
      <c r="J957" s="85" t="b">
        <v>0</v>
      </c>
      <c r="K957" s="85" t="b">
        <v>0</v>
      </c>
      <c r="L957" s="85" t="b">
        <v>0</v>
      </c>
    </row>
    <row r="958" spans="1:12" ht="15">
      <c r="A958" s="85" t="s">
        <v>2212</v>
      </c>
      <c r="B958" s="85" t="s">
        <v>884</v>
      </c>
      <c r="C958" s="85">
        <v>11</v>
      </c>
      <c r="D958" s="113">
        <v>0.005601614331894981</v>
      </c>
      <c r="E958" s="113">
        <v>1.428134794028789</v>
      </c>
      <c r="F958" s="85" t="s">
        <v>2647</v>
      </c>
      <c r="G958" s="85" t="b">
        <v>0</v>
      </c>
      <c r="H958" s="85" t="b">
        <v>0</v>
      </c>
      <c r="I958" s="85" t="b">
        <v>0</v>
      </c>
      <c r="J958" s="85" t="b">
        <v>0</v>
      </c>
      <c r="K958" s="85" t="b">
        <v>0</v>
      </c>
      <c r="L958" s="85" t="b">
        <v>0</v>
      </c>
    </row>
    <row r="959" spans="1:12" ht="15">
      <c r="A959" s="85" t="s">
        <v>2727</v>
      </c>
      <c r="B959" s="85" t="s">
        <v>2728</v>
      </c>
      <c r="C959" s="85">
        <v>11</v>
      </c>
      <c r="D959" s="113">
        <v>0.005601614331894981</v>
      </c>
      <c r="E959" s="113">
        <v>1.562833367926245</v>
      </c>
      <c r="F959" s="85" t="s">
        <v>2647</v>
      </c>
      <c r="G959" s="85" t="b">
        <v>0</v>
      </c>
      <c r="H959" s="85" t="b">
        <v>0</v>
      </c>
      <c r="I959" s="85" t="b">
        <v>0</v>
      </c>
      <c r="J959" s="85" t="b">
        <v>0</v>
      </c>
      <c r="K959" s="85" t="b">
        <v>0</v>
      </c>
      <c r="L959" s="85" t="b">
        <v>0</v>
      </c>
    </row>
    <row r="960" spans="1:12" ht="15">
      <c r="A960" s="85" t="s">
        <v>2728</v>
      </c>
      <c r="B960" s="85" t="s">
        <v>2721</v>
      </c>
      <c r="C960" s="85">
        <v>11</v>
      </c>
      <c r="D960" s="113">
        <v>0.005601614331894981</v>
      </c>
      <c r="E960" s="113">
        <v>1.3737771317061962</v>
      </c>
      <c r="F960" s="85" t="s">
        <v>2647</v>
      </c>
      <c r="G960" s="85" t="b">
        <v>0</v>
      </c>
      <c r="H960" s="85" t="b">
        <v>0</v>
      </c>
      <c r="I960" s="85" t="b">
        <v>0</v>
      </c>
      <c r="J960" s="85" t="b">
        <v>0</v>
      </c>
      <c r="K960" s="85" t="b">
        <v>0</v>
      </c>
      <c r="L960" s="85" t="b">
        <v>0</v>
      </c>
    </row>
    <row r="961" spans="1:12" ht="15">
      <c r="A961" s="85" t="s">
        <v>902</v>
      </c>
      <c r="B961" s="85" t="s">
        <v>869</v>
      </c>
      <c r="C961" s="85">
        <v>11</v>
      </c>
      <c r="D961" s="113">
        <v>0.005601614331894981</v>
      </c>
      <c r="E961" s="113">
        <v>1.135073728036083</v>
      </c>
      <c r="F961" s="85" t="s">
        <v>2647</v>
      </c>
      <c r="G961" s="85" t="b">
        <v>0</v>
      </c>
      <c r="H961" s="85" t="b">
        <v>0</v>
      </c>
      <c r="I961" s="85" t="b">
        <v>0</v>
      </c>
      <c r="J961" s="85" t="b">
        <v>0</v>
      </c>
      <c r="K961" s="85" t="b">
        <v>0</v>
      </c>
      <c r="L961" s="85" t="b">
        <v>0</v>
      </c>
    </row>
    <row r="962" spans="1:12" ht="15">
      <c r="A962" s="85" t="s">
        <v>418</v>
      </c>
      <c r="B962" s="85" t="s">
        <v>876</v>
      </c>
      <c r="C962" s="85">
        <v>9</v>
      </c>
      <c r="D962" s="113">
        <v>0.006450642764228169</v>
      </c>
      <c r="E962" s="113">
        <v>1.5250448070368452</v>
      </c>
      <c r="F962" s="85" t="s">
        <v>2647</v>
      </c>
      <c r="G962" s="85" t="b">
        <v>0</v>
      </c>
      <c r="H962" s="85" t="b">
        <v>0</v>
      </c>
      <c r="I962" s="85" t="b">
        <v>0</v>
      </c>
      <c r="J962" s="85" t="b">
        <v>0</v>
      </c>
      <c r="K962" s="85" t="b">
        <v>0</v>
      </c>
      <c r="L962" s="85" t="b">
        <v>0</v>
      </c>
    </row>
    <row r="963" spans="1:12" ht="15">
      <c r="A963" s="85" t="s">
        <v>876</v>
      </c>
      <c r="B963" s="85" t="s">
        <v>2722</v>
      </c>
      <c r="C963" s="85">
        <v>9</v>
      </c>
      <c r="D963" s="113">
        <v>0.006450642764228169</v>
      </c>
      <c r="E963" s="113">
        <v>1.458098017406232</v>
      </c>
      <c r="F963" s="85" t="s">
        <v>2647</v>
      </c>
      <c r="G963" s="85" t="b">
        <v>0</v>
      </c>
      <c r="H963" s="85" t="b">
        <v>0</v>
      </c>
      <c r="I963" s="85" t="b">
        <v>0</v>
      </c>
      <c r="J963" s="85" t="b">
        <v>0</v>
      </c>
      <c r="K963" s="85" t="b">
        <v>0</v>
      </c>
      <c r="L963" s="85" t="b">
        <v>0</v>
      </c>
    </row>
    <row r="964" spans="1:12" ht="15">
      <c r="A964" s="85" t="s">
        <v>334</v>
      </c>
      <c r="B964" s="85" t="s">
        <v>2724</v>
      </c>
      <c r="C964" s="85">
        <v>8</v>
      </c>
      <c r="D964" s="113">
        <v>0.0067082384402164285</v>
      </c>
      <c r="E964" s="113">
        <v>1.1728622889254827</v>
      </c>
      <c r="F964" s="85" t="s">
        <v>2647</v>
      </c>
      <c r="G964" s="85" t="b">
        <v>0</v>
      </c>
      <c r="H964" s="85" t="b">
        <v>0</v>
      </c>
      <c r="I964" s="85" t="b">
        <v>0</v>
      </c>
      <c r="J964" s="85" t="b">
        <v>0</v>
      </c>
      <c r="K964" s="85" t="b">
        <v>0</v>
      </c>
      <c r="L964" s="85" t="b">
        <v>0</v>
      </c>
    </row>
    <row r="965" spans="1:12" ht="15">
      <c r="A965" s="85" t="s">
        <v>2723</v>
      </c>
      <c r="B965" s="85" t="s">
        <v>2212</v>
      </c>
      <c r="C965" s="85">
        <v>8</v>
      </c>
      <c r="D965" s="113">
        <v>0.0067082384402164285</v>
      </c>
      <c r="E965" s="113">
        <v>1.3197953192399505</v>
      </c>
      <c r="F965" s="85" t="s">
        <v>2647</v>
      </c>
      <c r="G965" s="85" t="b">
        <v>0</v>
      </c>
      <c r="H965" s="85" t="b">
        <v>0</v>
      </c>
      <c r="I965" s="85" t="b">
        <v>0</v>
      </c>
      <c r="J965" s="85" t="b">
        <v>0</v>
      </c>
      <c r="K965" s="85" t="b">
        <v>0</v>
      </c>
      <c r="L965" s="85" t="b">
        <v>0</v>
      </c>
    </row>
    <row r="966" spans="1:12" ht="15">
      <c r="A966" s="85" t="s">
        <v>884</v>
      </c>
      <c r="B966" s="85" t="s">
        <v>2730</v>
      </c>
      <c r="C966" s="85">
        <v>8</v>
      </c>
      <c r="D966" s="113">
        <v>0.0067082384402164285</v>
      </c>
      <c r="E966" s="113">
        <v>1.3769822715814075</v>
      </c>
      <c r="F966" s="85" t="s">
        <v>2647</v>
      </c>
      <c r="G966" s="85" t="b">
        <v>0</v>
      </c>
      <c r="H966" s="85" t="b">
        <v>0</v>
      </c>
      <c r="I966" s="85" t="b">
        <v>0</v>
      </c>
      <c r="J966" s="85" t="b">
        <v>0</v>
      </c>
      <c r="K966" s="85" t="b">
        <v>0</v>
      </c>
      <c r="L966" s="85" t="b">
        <v>0</v>
      </c>
    </row>
    <row r="967" spans="1:12" ht="15">
      <c r="A967" s="85" t="s">
        <v>2730</v>
      </c>
      <c r="B967" s="85" t="s">
        <v>2732</v>
      </c>
      <c r="C967" s="85">
        <v>8</v>
      </c>
      <c r="D967" s="113">
        <v>0.0067082384402164285</v>
      </c>
      <c r="E967" s="113">
        <v>1.6499835436451453</v>
      </c>
      <c r="F967" s="85" t="s">
        <v>2647</v>
      </c>
      <c r="G967" s="85" t="b">
        <v>0</v>
      </c>
      <c r="H967" s="85" t="b">
        <v>0</v>
      </c>
      <c r="I967" s="85" t="b">
        <v>0</v>
      </c>
      <c r="J967" s="85" t="b">
        <v>0</v>
      </c>
      <c r="K967" s="85" t="b">
        <v>0</v>
      </c>
      <c r="L967" s="85" t="b">
        <v>0</v>
      </c>
    </row>
    <row r="968" spans="1:12" ht="15">
      <c r="A968" s="85" t="s">
        <v>2732</v>
      </c>
      <c r="B968" s="85" t="s">
        <v>2727</v>
      </c>
      <c r="C968" s="85">
        <v>8</v>
      </c>
      <c r="D968" s="113">
        <v>0.0067082384402164285</v>
      </c>
      <c r="E968" s="113">
        <v>1.5250448070368452</v>
      </c>
      <c r="F968" s="85" t="s">
        <v>2647</v>
      </c>
      <c r="G968" s="85" t="b">
        <v>0</v>
      </c>
      <c r="H968" s="85" t="b">
        <v>0</v>
      </c>
      <c r="I968" s="85" t="b">
        <v>0</v>
      </c>
      <c r="J968" s="85" t="b">
        <v>0</v>
      </c>
      <c r="K968" s="85" t="b">
        <v>0</v>
      </c>
      <c r="L968" s="85" t="b">
        <v>0</v>
      </c>
    </row>
    <row r="969" spans="1:12" ht="15">
      <c r="A969" s="85" t="s">
        <v>273</v>
      </c>
      <c r="B969" s="85" t="s">
        <v>375</v>
      </c>
      <c r="C969" s="85">
        <v>8</v>
      </c>
      <c r="D969" s="113">
        <v>0.0067082384402164285</v>
      </c>
      <c r="E969" s="113">
        <v>1.3031960574204888</v>
      </c>
      <c r="F969" s="85" t="s">
        <v>2647</v>
      </c>
      <c r="G969" s="85" t="b">
        <v>0</v>
      </c>
      <c r="H969" s="85" t="b">
        <v>0</v>
      </c>
      <c r="I969" s="85" t="b">
        <v>0</v>
      </c>
      <c r="J969" s="85" t="b">
        <v>0</v>
      </c>
      <c r="K969" s="85" t="b">
        <v>0</v>
      </c>
      <c r="L969" s="85" t="b">
        <v>0</v>
      </c>
    </row>
    <row r="970" spans="1:12" ht="15">
      <c r="A970" s="85" t="s">
        <v>375</v>
      </c>
      <c r="B970" s="85" t="s">
        <v>304</v>
      </c>
      <c r="C970" s="85">
        <v>8</v>
      </c>
      <c r="D970" s="113">
        <v>0.0067082384402164285</v>
      </c>
      <c r="E970" s="113">
        <v>1.6499835436451453</v>
      </c>
      <c r="F970" s="85" t="s">
        <v>2647</v>
      </c>
      <c r="G970" s="85" t="b">
        <v>0</v>
      </c>
      <c r="H970" s="85" t="b">
        <v>0</v>
      </c>
      <c r="I970" s="85" t="b">
        <v>0</v>
      </c>
      <c r="J970" s="85" t="b">
        <v>0</v>
      </c>
      <c r="K970" s="85" t="b">
        <v>0</v>
      </c>
      <c r="L970" s="85" t="b">
        <v>0</v>
      </c>
    </row>
    <row r="971" spans="1:12" ht="15">
      <c r="A971" s="85" t="s">
        <v>304</v>
      </c>
      <c r="B971" s="85" t="s">
        <v>2731</v>
      </c>
      <c r="C971" s="85">
        <v>8</v>
      </c>
      <c r="D971" s="113">
        <v>0.0067082384402164285</v>
      </c>
      <c r="E971" s="113">
        <v>1.6499835436451453</v>
      </c>
      <c r="F971" s="85" t="s">
        <v>2647</v>
      </c>
      <c r="G971" s="85" t="b">
        <v>0</v>
      </c>
      <c r="H971" s="85" t="b">
        <v>0</v>
      </c>
      <c r="I971" s="85" t="b">
        <v>0</v>
      </c>
      <c r="J971" s="85" t="b">
        <v>0</v>
      </c>
      <c r="K971" s="85" t="b">
        <v>0</v>
      </c>
      <c r="L971" s="85" t="b">
        <v>0</v>
      </c>
    </row>
    <row r="972" spans="1:12" ht="15">
      <c r="A972" s="85" t="s">
        <v>2731</v>
      </c>
      <c r="B972" s="85" t="s">
        <v>902</v>
      </c>
      <c r="C972" s="85">
        <v>8</v>
      </c>
      <c r="D972" s="113">
        <v>0.0067082384402164285</v>
      </c>
      <c r="E972" s="113">
        <v>1.348953547981164</v>
      </c>
      <c r="F972" s="85" t="s">
        <v>2647</v>
      </c>
      <c r="G972" s="85" t="b">
        <v>0</v>
      </c>
      <c r="H972" s="85" t="b">
        <v>0</v>
      </c>
      <c r="I972" s="85" t="b">
        <v>0</v>
      </c>
      <c r="J972" s="85" t="b">
        <v>0</v>
      </c>
      <c r="K972" s="85" t="b">
        <v>0</v>
      </c>
      <c r="L972" s="85" t="b">
        <v>0</v>
      </c>
    </row>
    <row r="973" spans="1:12" ht="15">
      <c r="A973" s="85" t="s">
        <v>869</v>
      </c>
      <c r="B973" s="85" t="s">
        <v>2726</v>
      </c>
      <c r="C973" s="85">
        <v>8</v>
      </c>
      <c r="D973" s="113">
        <v>0.0067082384402164285</v>
      </c>
      <c r="E973" s="113">
        <v>1.1381001826662709</v>
      </c>
      <c r="F973" s="85" t="s">
        <v>2647</v>
      </c>
      <c r="G973" s="85" t="b">
        <v>0</v>
      </c>
      <c r="H973" s="85" t="b">
        <v>0</v>
      </c>
      <c r="I973" s="85" t="b">
        <v>0</v>
      </c>
      <c r="J973" s="85" t="b">
        <v>0</v>
      </c>
      <c r="K973" s="85" t="b">
        <v>0</v>
      </c>
      <c r="L973" s="85" t="b">
        <v>0</v>
      </c>
    </row>
    <row r="974" spans="1:12" ht="15">
      <c r="A974" s="85" t="s">
        <v>2726</v>
      </c>
      <c r="B974" s="85" t="s">
        <v>2733</v>
      </c>
      <c r="C974" s="85">
        <v>8</v>
      </c>
      <c r="D974" s="113">
        <v>0.0067082384402164285</v>
      </c>
      <c r="E974" s="113">
        <v>1.4391301783302521</v>
      </c>
      <c r="F974" s="85" t="s">
        <v>2647</v>
      </c>
      <c r="G974" s="85" t="b">
        <v>0</v>
      </c>
      <c r="H974" s="85" t="b">
        <v>0</v>
      </c>
      <c r="I974" s="85" t="b">
        <v>0</v>
      </c>
      <c r="J974" s="85" t="b">
        <v>0</v>
      </c>
      <c r="K974" s="85" t="b">
        <v>0</v>
      </c>
      <c r="L974" s="85" t="b">
        <v>0</v>
      </c>
    </row>
    <row r="975" spans="1:12" ht="15">
      <c r="A975" s="85" t="s">
        <v>2733</v>
      </c>
      <c r="B975" s="85" t="s">
        <v>374</v>
      </c>
      <c r="C975" s="85">
        <v>8</v>
      </c>
      <c r="D975" s="113">
        <v>0.0067082384402164285</v>
      </c>
      <c r="E975" s="113">
        <v>1.6499835436451453</v>
      </c>
      <c r="F975" s="85" t="s">
        <v>2647</v>
      </c>
      <c r="G975" s="85" t="b">
        <v>0</v>
      </c>
      <c r="H975" s="85" t="b">
        <v>0</v>
      </c>
      <c r="I975" s="85" t="b">
        <v>0</v>
      </c>
      <c r="J975" s="85" t="b">
        <v>0</v>
      </c>
      <c r="K975" s="85" t="b">
        <v>0</v>
      </c>
      <c r="L975" s="85" t="b">
        <v>0</v>
      </c>
    </row>
    <row r="976" spans="1:12" ht="15">
      <c r="A976" s="85" t="s">
        <v>2729</v>
      </c>
      <c r="B976" s="85" t="s">
        <v>2729</v>
      </c>
      <c r="C976" s="85">
        <v>6</v>
      </c>
      <c r="D976" s="113">
        <v>0.013632035849133212</v>
      </c>
      <c r="E976" s="113">
        <v>1.224014811372864</v>
      </c>
      <c r="F976" s="85" t="s">
        <v>2647</v>
      </c>
      <c r="G976" s="85" t="b">
        <v>0</v>
      </c>
      <c r="H976" s="85" t="b">
        <v>0</v>
      </c>
      <c r="I976" s="85" t="b">
        <v>0</v>
      </c>
      <c r="J976" s="85" t="b">
        <v>0</v>
      </c>
      <c r="K976" s="85" t="b">
        <v>0</v>
      </c>
      <c r="L976" s="85" t="b">
        <v>0</v>
      </c>
    </row>
    <row r="977" spans="1:12" ht="15">
      <c r="A977" s="85" t="s">
        <v>902</v>
      </c>
      <c r="B977" s="85" t="s">
        <v>2724</v>
      </c>
      <c r="C977" s="85">
        <v>4</v>
      </c>
      <c r="D977" s="113">
        <v>0.0062210715597651785</v>
      </c>
      <c r="E977" s="113">
        <v>0.8718322932615016</v>
      </c>
      <c r="F977" s="85" t="s">
        <v>2647</v>
      </c>
      <c r="G977" s="85" t="b">
        <v>0</v>
      </c>
      <c r="H977" s="85" t="b">
        <v>0</v>
      </c>
      <c r="I977" s="85" t="b">
        <v>0</v>
      </c>
      <c r="J977" s="85" t="b">
        <v>0</v>
      </c>
      <c r="K977" s="85" t="b">
        <v>0</v>
      </c>
      <c r="L977" s="85" t="b">
        <v>0</v>
      </c>
    </row>
    <row r="978" spans="1:12" ht="15">
      <c r="A978" s="85" t="s">
        <v>869</v>
      </c>
      <c r="B978" s="85" t="s">
        <v>2741</v>
      </c>
      <c r="C978" s="85">
        <v>4</v>
      </c>
      <c r="D978" s="113">
        <v>0.0062210715597651785</v>
      </c>
      <c r="E978" s="113">
        <v>1.348953547981164</v>
      </c>
      <c r="F978" s="85" t="s">
        <v>2647</v>
      </c>
      <c r="G978" s="85" t="b">
        <v>0</v>
      </c>
      <c r="H978" s="85" t="b">
        <v>0</v>
      </c>
      <c r="I978" s="85" t="b">
        <v>0</v>
      </c>
      <c r="J978" s="85" t="b">
        <v>0</v>
      </c>
      <c r="K978" s="85" t="b">
        <v>0</v>
      </c>
      <c r="L978" s="85" t="b">
        <v>0</v>
      </c>
    </row>
    <row r="979" spans="1:12" ht="15">
      <c r="A979" s="85" t="s">
        <v>334</v>
      </c>
      <c r="B979" s="85" t="s">
        <v>273</v>
      </c>
      <c r="C979" s="85">
        <v>3</v>
      </c>
      <c r="D979" s="113">
        <v>0.005558223217026026</v>
      </c>
      <c r="E979" s="113">
        <v>0.5038555079669071</v>
      </c>
      <c r="F979" s="85" t="s">
        <v>2647</v>
      </c>
      <c r="G979" s="85" t="b">
        <v>0</v>
      </c>
      <c r="H979" s="85" t="b">
        <v>0</v>
      </c>
      <c r="I979" s="85" t="b">
        <v>0</v>
      </c>
      <c r="J979" s="85" t="b">
        <v>0</v>
      </c>
      <c r="K979" s="85" t="b">
        <v>0</v>
      </c>
      <c r="L979" s="85" t="b">
        <v>0</v>
      </c>
    </row>
    <row r="980" spans="1:12" ht="15">
      <c r="A980" s="85" t="s">
        <v>2737</v>
      </c>
      <c r="B980" s="85" t="s">
        <v>2753</v>
      </c>
      <c r="C980" s="85">
        <v>3</v>
      </c>
      <c r="D980" s="113">
        <v>0.005558223217026026</v>
      </c>
      <c r="E980" s="113">
        <v>1.9052560487484513</v>
      </c>
      <c r="F980" s="85" t="s">
        <v>2647</v>
      </c>
      <c r="G980" s="85" t="b">
        <v>1</v>
      </c>
      <c r="H980" s="85" t="b">
        <v>0</v>
      </c>
      <c r="I980" s="85" t="b">
        <v>0</v>
      </c>
      <c r="J980" s="85" t="b">
        <v>0</v>
      </c>
      <c r="K980" s="85" t="b">
        <v>0</v>
      </c>
      <c r="L980" s="85" t="b">
        <v>0</v>
      </c>
    </row>
    <row r="981" spans="1:12" ht="15">
      <c r="A981" s="85" t="s">
        <v>418</v>
      </c>
      <c r="B981" s="85" t="s">
        <v>2734</v>
      </c>
      <c r="C981" s="85">
        <v>3</v>
      </c>
      <c r="D981" s="113">
        <v>0.005558223217026026</v>
      </c>
      <c r="E981" s="113">
        <v>1.3031960574204888</v>
      </c>
      <c r="F981" s="85" t="s">
        <v>2647</v>
      </c>
      <c r="G981" s="85" t="b">
        <v>0</v>
      </c>
      <c r="H981" s="85" t="b">
        <v>0</v>
      </c>
      <c r="I981" s="85" t="b">
        <v>0</v>
      </c>
      <c r="J981" s="85" t="b">
        <v>0</v>
      </c>
      <c r="K981" s="85" t="b">
        <v>0</v>
      </c>
      <c r="L981" s="85" t="b">
        <v>0</v>
      </c>
    </row>
    <row r="982" spans="1:12" ht="15">
      <c r="A982" s="85" t="s">
        <v>2734</v>
      </c>
      <c r="B982" s="85" t="s">
        <v>2736</v>
      </c>
      <c r="C982" s="85">
        <v>3</v>
      </c>
      <c r="D982" s="113">
        <v>0.005558223217026026</v>
      </c>
      <c r="E982" s="113">
        <v>1.7591280130702132</v>
      </c>
      <c r="F982" s="85" t="s">
        <v>2647</v>
      </c>
      <c r="G982" s="85" t="b">
        <v>0</v>
      </c>
      <c r="H982" s="85" t="b">
        <v>0</v>
      </c>
      <c r="I982" s="85" t="b">
        <v>0</v>
      </c>
      <c r="J982" s="85" t="b">
        <v>0</v>
      </c>
      <c r="K982" s="85" t="b">
        <v>0</v>
      </c>
      <c r="L982" s="85" t="b">
        <v>0</v>
      </c>
    </row>
    <row r="983" spans="1:12" ht="15">
      <c r="A983" s="85" t="s">
        <v>2736</v>
      </c>
      <c r="B983" s="85" t="s">
        <v>2722</v>
      </c>
      <c r="C983" s="85">
        <v>3</v>
      </c>
      <c r="D983" s="113">
        <v>0.005558223217026026</v>
      </c>
      <c r="E983" s="113">
        <v>1.4580980174062321</v>
      </c>
      <c r="F983" s="85" t="s">
        <v>2647</v>
      </c>
      <c r="G983" s="85" t="b">
        <v>0</v>
      </c>
      <c r="H983" s="85" t="b">
        <v>0</v>
      </c>
      <c r="I983" s="85" t="b">
        <v>0</v>
      </c>
      <c r="J983" s="85" t="b">
        <v>0</v>
      </c>
      <c r="K983" s="85" t="b">
        <v>0</v>
      </c>
      <c r="L983" s="85" t="b">
        <v>0</v>
      </c>
    </row>
    <row r="984" spans="1:12" ht="15">
      <c r="A984" s="85" t="s">
        <v>334</v>
      </c>
      <c r="B984" s="85" t="s">
        <v>902</v>
      </c>
      <c r="C984" s="85">
        <v>3</v>
      </c>
      <c r="D984" s="113">
        <v>0.005558223217026026</v>
      </c>
      <c r="E984" s="113">
        <v>0.5708022975975203</v>
      </c>
      <c r="F984" s="85" t="s">
        <v>2647</v>
      </c>
      <c r="G984" s="85" t="b">
        <v>0</v>
      </c>
      <c r="H984" s="85" t="b">
        <v>0</v>
      </c>
      <c r="I984" s="85" t="b">
        <v>0</v>
      </c>
      <c r="J984" s="85" t="b">
        <v>0</v>
      </c>
      <c r="K984" s="85" t="b">
        <v>0</v>
      </c>
      <c r="L984" s="85" t="b">
        <v>0</v>
      </c>
    </row>
    <row r="985" spans="1:12" ht="15">
      <c r="A985" s="85" t="s">
        <v>2723</v>
      </c>
      <c r="B985" s="85" t="s">
        <v>869</v>
      </c>
      <c r="C985" s="85">
        <v>3</v>
      </c>
      <c r="D985" s="113">
        <v>0.005558223217026026</v>
      </c>
      <c r="E985" s="113">
        <v>0.6799467670225884</v>
      </c>
      <c r="F985" s="85" t="s">
        <v>2647</v>
      </c>
      <c r="G985" s="85" t="b">
        <v>0</v>
      </c>
      <c r="H985" s="85" t="b">
        <v>0</v>
      </c>
      <c r="I985" s="85" t="b">
        <v>0</v>
      </c>
      <c r="J985" s="85" t="b">
        <v>0</v>
      </c>
      <c r="K985" s="85" t="b">
        <v>0</v>
      </c>
      <c r="L985" s="85" t="b">
        <v>0</v>
      </c>
    </row>
    <row r="986" spans="1:12" ht="15">
      <c r="A986" s="85" t="s">
        <v>869</v>
      </c>
      <c r="B986" s="85" t="s">
        <v>2212</v>
      </c>
      <c r="C986" s="85">
        <v>3</v>
      </c>
      <c r="D986" s="113">
        <v>0.005558223217026026</v>
      </c>
      <c r="E986" s="113">
        <v>0.7846821175426014</v>
      </c>
      <c r="F986" s="85" t="s">
        <v>2647</v>
      </c>
      <c r="G986" s="85" t="b">
        <v>0</v>
      </c>
      <c r="H986" s="85" t="b">
        <v>0</v>
      </c>
      <c r="I986" s="85" t="b">
        <v>0</v>
      </c>
      <c r="J986" s="85" t="b">
        <v>0</v>
      </c>
      <c r="K986" s="85" t="b">
        <v>0</v>
      </c>
      <c r="L986" s="85" t="b">
        <v>0</v>
      </c>
    </row>
    <row r="987" spans="1:12" ht="15">
      <c r="A987" s="85" t="s">
        <v>884</v>
      </c>
      <c r="B987" s="85" t="s">
        <v>2727</v>
      </c>
      <c r="C987" s="85">
        <v>3</v>
      </c>
      <c r="D987" s="113">
        <v>0.005558223217026026</v>
      </c>
      <c r="E987" s="113">
        <v>0.8260748027008264</v>
      </c>
      <c r="F987" s="85" t="s">
        <v>2647</v>
      </c>
      <c r="G987" s="85" t="b">
        <v>0</v>
      </c>
      <c r="H987" s="85" t="b">
        <v>0</v>
      </c>
      <c r="I987" s="85" t="b">
        <v>0</v>
      </c>
      <c r="J987" s="85" t="b">
        <v>0</v>
      </c>
      <c r="K987" s="85" t="b">
        <v>0</v>
      </c>
      <c r="L987" s="85" t="b">
        <v>0</v>
      </c>
    </row>
    <row r="988" spans="1:12" ht="15">
      <c r="A988" s="85" t="s">
        <v>273</v>
      </c>
      <c r="B988" s="85" t="s">
        <v>2721</v>
      </c>
      <c r="C988" s="85">
        <v>3</v>
      </c>
      <c r="D988" s="113">
        <v>0.005558223217026026</v>
      </c>
      <c r="E988" s="113">
        <v>0.5498683907618773</v>
      </c>
      <c r="F988" s="85" t="s">
        <v>2647</v>
      </c>
      <c r="G988" s="85" t="b">
        <v>0</v>
      </c>
      <c r="H988" s="85" t="b">
        <v>0</v>
      </c>
      <c r="I988" s="85" t="b">
        <v>0</v>
      </c>
      <c r="J988" s="85" t="b">
        <v>0</v>
      </c>
      <c r="K988" s="85" t="b">
        <v>0</v>
      </c>
      <c r="L988" s="85" t="b">
        <v>0</v>
      </c>
    </row>
    <row r="989" spans="1:12" ht="15">
      <c r="A989" s="85" t="s">
        <v>273</v>
      </c>
      <c r="B989" s="85" t="s">
        <v>869</v>
      </c>
      <c r="C989" s="85">
        <v>3</v>
      </c>
      <c r="D989" s="113">
        <v>0.005558223217026026</v>
      </c>
      <c r="E989" s="113">
        <v>0.5250448070368452</v>
      </c>
      <c r="F989" s="85" t="s">
        <v>2647</v>
      </c>
      <c r="G989" s="85" t="b">
        <v>0</v>
      </c>
      <c r="H989" s="85" t="b">
        <v>0</v>
      </c>
      <c r="I989" s="85" t="b">
        <v>0</v>
      </c>
      <c r="J989" s="85" t="b">
        <v>0</v>
      </c>
      <c r="K989" s="85" t="b">
        <v>0</v>
      </c>
      <c r="L989" s="85" t="b">
        <v>0</v>
      </c>
    </row>
    <row r="990" spans="1:12" ht="15">
      <c r="A990" s="85" t="s">
        <v>869</v>
      </c>
      <c r="B990" s="85" t="s">
        <v>2735</v>
      </c>
      <c r="C990" s="85">
        <v>3</v>
      </c>
      <c r="D990" s="113">
        <v>0.005558223217026026</v>
      </c>
      <c r="E990" s="113">
        <v>1.224014811372864</v>
      </c>
      <c r="F990" s="85" t="s">
        <v>2647</v>
      </c>
      <c r="G990" s="85" t="b">
        <v>0</v>
      </c>
      <c r="H990" s="85" t="b">
        <v>0</v>
      </c>
      <c r="I990" s="85" t="b">
        <v>0</v>
      </c>
      <c r="J990" s="85" t="b">
        <v>0</v>
      </c>
      <c r="K990" s="85" t="b">
        <v>0</v>
      </c>
      <c r="L990" s="85" t="b">
        <v>0</v>
      </c>
    </row>
    <row r="991" spans="1:12" ht="15">
      <c r="A991" s="85" t="s">
        <v>2735</v>
      </c>
      <c r="B991" s="85" t="s">
        <v>888</v>
      </c>
      <c r="C991" s="85">
        <v>3</v>
      </c>
      <c r="D991" s="113">
        <v>0.005558223217026026</v>
      </c>
      <c r="E991" s="113">
        <v>1.8772273251482077</v>
      </c>
      <c r="F991" s="85" t="s">
        <v>2647</v>
      </c>
      <c r="G991" s="85" t="b">
        <v>0</v>
      </c>
      <c r="H991" s="85" t="b">
        <v>0</v>
      </c>
      <c r="I991" s="85" t="b">
        <v>0</v>
      </c>
      <c r="J991" s="85" t="b">
        <v>0</v>
      </c>
      <c r="K991" s="85" t="b">
        <v>0</v>
      </c>
      <c r="L991" s="85" t="b">
        <v>0</v>
      </c>
    </row>
    <row r="992" spans="1:12" ht="15">
      <c r="A992" s="85" t="s">
        <v>888</v>
      </c>
      <c r="B992" s="85" t="s">
        <v>902</v>
      </c>
      <c r="C992" s="85">
        <v>3</v>
      </c>
      <c r="D992" s="113">
        <v>0.005558223217026026</v>
      </c>
      <c r="E992" s="113">
        <v>1.224014811372864</v>
      </c>
      <c r="F992" s="85" t="s">
        <v>2647</v>
      </c>
      <c r="G992" s="85" t="b">
        <v>0</v>
      </c>
      <c r="H992" s="85" t="b">
        <v>0</v>
      </c>
      <c r="I992" s="85" t="b">
        <v>0</v>
      </c>
      <c r="J992" s="85" t="b">
        <v>0</v>
      </c>
      <c r="K992" s="85" t="b">
        <v>0</v>
      </c>
      <c r="L992" s="85" t="b">
        <v>0</v>
      </c>
    </row>
    <row r="993" spans="1:12" ht="15">
      <c r="A993" s="85" t="s">
        <v>902</v>
      </c>
      <c r="B993" s="85" t="s">
        <v>2726</v>
      </c>
      <c r="C993" s="85">
        <v>3</v>
      </c>
      <c r="D993" s="113">
        <v>0.005558223217026026</v>
      </c>
      <c r="E993" s="113">
        <v>0.7121314503939897</v>
      </c>
      <c r="F993" s="85" t="s">
        <v>2647</v>
      </c>
      <c r="G993" s="85" t="b">
        <v>0</v>
      </c>
      <c r="H993" s="85" t="b">
        <v>0</v>
      </c>
      <c r="I993" s="85" t="b">
        <v>0</v>
      </c>
      <c r="J993" s="85" t="b">
        <v>0</v>
      </c>
      <c r="K993" s="85" t="b">
        <v>0</v>
      </c>
      <c r="L993" s="85" t="b">
        <v>0</v>
      </c>
    </row>
    <row r="994" spans="1:12" ht="15">
      <c r="A994" s="85" t="s">
        <v>2723</v>
      </c>
      <c r="B994" s="85" t="s">
        <v>902</v>
      </c>
      <c r="C994" s="85">
        <v>3</v>
      </c>
      <c r="D994" s="113">
        <v>0.005558223217026026</v>
      </c>
      <c r="E994" s="113">
        <v>0.6799467670225884</v>
      </c>
      <c r="F994" s="85" t="s">
        <v>2647</v>
      </c>
      <c r="G994" s="85" t="b">
        <v>0</v>
      </c>
      <c r="H994" s="85" t="b">
        <v>0</v>
      </c>
      <c r="I994" s="85" t="b">
        <v>0</v>
      </c>
      <c r="J994" s="85" t="b">
        <v>0</v>
      </c>
      <c r="K994" s="85" t="b">
        <v>0</v>
      </c>
      <c r="L994" s="85" t="b">
        <v>0</v>
      </c>
    </row>
    <row r="995" spans="1:12" ht="15">
      <c r="A995" s="85" t="s">
        <v>2741</v>
      </c>
      <c r="B995" s="85" t="s">
        <v>2742</v>
      </c>
      <c r="C995" s="85">
        <v>3</v>
      </c>
      <c r="D995" s="113">
        <v>0.005558223217026026</v>
      </c>
      <c r="E995" s="113">
        <v>2.002166061756508</v>
      </c>
      <c r="F995" s="85" t="s">
        <v>2647</v>
      </c>
      <c r="G995" s="85" t="b">
        <v>0</v>
      </c>
      <c r="H995" s="85" t="b">
        <v>0</v>
      </c>
      <c r="I995" s="85" t="b">
        <v>0</v>
      </c>
      <c r="J995" s="85" t="b">
        <v>0</v>
      </c>
      <c r="K995" s="85" t="b">
        <v>0</v>
      </c>
      <c r="L995" s="85" t="b">
        <v>0</v>
      </c>
    </row>
    <row r="996" spans="1:12" ht="15">
      <c r="A996" s="85" t="s">
        <v>2742</v>
      </c>
      <c r="B996" s="85" t="s">
        <v>884</v>
      </c>
      <c r="C996" s="85">
        <v>3</v>
      </c>
      <c r="D996" s="113">
        <v>0.005558223217026026</v>
      </c>
      <c r="E996" s="113">
        <v>1.428134794028789</v>
      </c>
      <c r="F996" s="85" t="s">
        <v>2647</v>
      </c>
      <c r="G996" s="85" t="b">
        <v>0</v>
      </c>
      <c r="H996" s="85" t="b">
        <v>0</v>
      </c>
      <c r="I996" s="85" t="b">
        <v>0</v>
      </c>
      <c r="J996" s="85" t="b">
        <v>0</v>
      </c>
      <c r="K996" s="85" t="b">
        <v>0</v>
      </c>
      <c r="L996" s="85" t="b">
        <v>0</v>
      </c>
    </row>
    <row r="997" spans="1:12" ht="15">
      <c r="A997" s="85" t="s">
        <v>884</v>
      </c>
      <c r="B997" s="85" t="s">
        <v>2743</v>
      </c>
      <c r="C997" s="85">
        <v>3</v>
      </c>
      <c r="D997" s="113">
        <v>0.005558223217026026</v>
      </c>
      <c r="E997" s="113">
        <v>1.428134794028789</v>
      </c>
      <c r="F997" s="85" t="s">
        <v>2647</v>
      </c>
      <c r="G997" s="85" t="b">
        <v>0</v>
      </c>
      <c r="H997" s="85" t="b">
        <v>0</v>
      </c>
      <c r="I997" s="85" t="b">
        <v>0</v>
      </c>
      <c r="J997" s="85" t="b">
        <v>0</v>
      </c>
      <c r="K997" s="85" t="b">
        <v>0</v>
      </c>
      <c r="L997" s="85" t="b">
        <v>0</v>
      </c>
    </row>
    <row r="998" spans="1:12" ht="15">
      <c r="A998" s="85" t="s">
        <v>2726</v>
      </c>
      <c r="B998" s="85" t="s">
        <v>2738</v>
      </c>
      <c r="C998" s="85">
        <v>2</v>
      </c>
      <c r="D998" s="113">
        <v>0.004544011949711072</v>
      </c>
      <c r="E998" s="113">
        <v>1.4902827007776334</v>
      </c>
      <c r="F998" s="85" t="s">
        <v>2647</v>
      </c>
      <c r="G998" s="85" t="b">
        <v>0</v>
      </c>
      <c r="H998" s="85" t="b">
        <v>0</v>
      </c>
      <c r="I998" s="85" t="b">
        <v>0</v>
      </c>
      <c r="J998" s="85" t="b">
        <v>0</v>
      </c>
      <c r="K998" s="85" t="b">
        <v>0</v>
      </c>
      <c r="L998" s="85" t="b">
        <v>0</v>
      </c>
    </row>
    <row r="999" spans="1:12" ht="15">
      <c r="A999" s="85" t="s">
        <v>2734</v>
      </c>
      <c r="B999" s="85" t="s">
        <v>2744</v>
      </c>
      <c r="C999" s="85">
        <v>2</v>
      </c>
      <c r="D999" s="113">
        <v>0.004544011949711072</v>
      </c>
      <c r="E999" s="113">
        <v>1.7591280130702132</v>
      </c>
      <c r="F999" s="85" t="s">
        <v>2647</v>
      </c>
      <c r="G999" s="85" t="b">
        <v>0</v>
      </c>
      <c r="H999" s="85" t="b">
        <v>0</v>
      </c>
      <c r="I999" s="85" t="b">
        <v>0</v>
      </c>
      <c r="J999" s="85" t="b">
        <v>0</v>
      </c>
      <c r="K999" s="85" t="b">
        <v>0</v>
      </c>
      <c r="L999" s="85" t="b">
        <v>0</v>
      </c>
    </row>
    <row r="1000" spans="1:12" ht="15">
      <c r="A1000" s="85" t="s">
        <v>2744</v>
      </c>
      <c r="B1000" s="85" t="s">
        <v>2739</v>
      </c>
      <c r="C1000" s="85">
        <v>2</v>
      </c>
      <c r="D1000" s="113">
        <v>0.004544011949711072</v>
      </c>
      <c r="E1000" s="113">
        <v>2.303196057420489</v>
      </c>
      <c r="F1000" s="85" t="s">
        <v>2647</v>
      </c>
      <c r="G1000" s="85" t="b">
        <v>0</v>
      </c>
      <c r="H1000" s="85" t="b">
        <v>0</v>
      </c>
      <c r="I1000" s="85" t="b">
        <v>0</v>
      </c>
      <c r="J1000" s="85" t="b">
        <v>0</v>
      </c>
      <c r="K1000" s="85" t="b">
        <v>0</v>
      </c>
      <c r="L1000" s="85" t="b">
        <v>0</v>
      </c>
    </row>
    <row r="1001" spans="1:12" ht="15">
      <c r="A1001" s="85" t="s">
        <v>2739</v>
      </c>
      <c r="B1001" s="85" t="s">
        <v>2747</v>
      </c>
      <c r="C1001" s="85">
        <v>2</v>
      </c>
      <c r="D1001" s="113">
        <v>0.004544011949711072</v>
      </c>
      <c r="E1001" s="113">
        <v>2.303196057420489</v>
      </c>
      <c r="F1001" s="85" t="s">
        <v>2647</v>
      </c>
      <c r="G1001" s="85" t="b">
        <v>0</v>
      </c>
      <c r="H1001" s="85" t="b">
        <v>0</v>
      </c>
      <c r="I1001" s="85" t="b">
        <v>0</v>
      </c>
      <c r="J1001" s="85" t="b">
        <v>0</v>
      </c>
      <c r="K1001" s="85" t="b">
        <v>0</v>
      </c>
      <c r="L1001" s="85" t="b">
        <v>0</v>
      </c>
    </row>
    <row r="1002" spans="1:12" ht="15">
      <c r="A1002" s="85" t="s">
        <v>2747</v>
      </c>
      <c r="B1002" s="85" t="s">
        <v>2748</v>
      </c>
      <c r="C1002" s="85">
        <v>2</v>
      </c>
      <c r="D1002" s="113">
        <v>0.004544011949711072</v>
      </c>
      <c r="E1002" s="113">
        <v>2.303196057420489</v>
      </c>
      <c r="F1002" s="85" t="s">
        <v>2647</v>
      </c>
      <c r="G1002" s="85" t="b">
        <v>0</v>
      </c>
      <c r="H1002" s="85" t="b">
        <v>0</v>
      </c>
      <c r="I1002" s="85" t="b">
        <v>0</v>
      </c>
      <c r="J1002" s="85" t="b">
        <v>0</v>
      </c>
      <c r="K1002" s="85" t="b">
        <v>0</v>
      </c>
      <c r="L1002" s="85" t="b">
        <v>0</v>
      </c>
    </row>
    <row r="1003" spans="1:12" ht="15">
      <c r="A1003" s="85" t="s">
        <v>2748</v>
      </c>
      <c r="B1003" s="85" t="s">
        <v>2734</v>
      </c>
      <c r="C1003" s="85">
        <v>2</v>
      </c>
      <c r="D1003" s="113">
        <v>0.004544011949711072</v>
      </c>
      <c r="E1003" s="113">
        <v>1.9052560487484513</v>
      </c>
      <c r="F1003" s="85" t="s">
        <v>2647</v>
      </c>
      <c r="G1003" s="85" t="b">
        <v>0</v>
      </c>
      <c r="H1003" s="85" t="b">
        <v>0</v>
      </c>
      <c r="I1003" s="85" t="b">
        <v>0</v>
      </c>
      <c r="J1003" s="85" t="b">
        <v>0</v>
      </c>
      <c r="K1003" s="85" t="b">
        <v>0</v>
      </c>
      <c r="L1003" s="85" t="b">
        <v>0</v>
      </c>
    </row>
    <row r="1004" spans="1:12" ht="15">
      <c r="A1004" s="85" t="s">
        <v>2734</v>
      </c>
      <c r="B1004" s="85" t="s">
        <v>2749</v>
      </c>
      <c r="C1004" s="85">
        <v>2</v>
      </c>
      <c r="D1004" s="113">
        <v>0.004544011949711072</v>
      </c>
      <c r="E1004" s="113">
        <v>1.7591280130702132</v>
      </c>
      <c r="F1004" s="85" t="s">
        <v>2647</v>
      </c>
      <c r="G1004" s="85" t="b">
        <v>0</v>
      </c>
      <c r="H1004" s="85" t="b">
        <v>0</v>
      </c>
      <c r="I1004" s="85" t="b">
        <v>0</v>
      </c>
      <c r="J1004" s="85" t="b">
        <v>0</v>
      </c>
      <c r="K1004" s="85" t="b">
        <v>0</v>
      </c>
      <c r="L1004" s="85" t="b">
        <v>0</v>
      </c>
    </row>
    <row r="1005" spans="1:12" ht="15">
      <c r="A1005" s="85" t="s">
        <v>2749</v>
      </c>
      <c r="B1005" s="85" t="s">
        <v>2750</v>
      </c>
      <c r="C1005" s="85">
        <v>2</v>
      </c>
      <c r="D1005" s="113">
        <v>0.004544011949711072</v>
      </c>
      <c r="E1005" s="113">
        <v>2.303196057420489</v>
      </c>
      <c r="F1005" s="85" t="s">
        <v>2647</v>
      </c>
      <c r="G1005" s="85" t="b">
        <v>0</v>
      </c>
      <c r="H1005" s="85" t="b">
        <v>0</v>
      </c>
      <c r="I1005" s="85" t="b">
        <v>0</v>
      </c>
      <c r="J1005" s="85" t="b">
        <v>0</v>
      </c>
      <c r="K1005" s="85" t="b">
        <v>0</v>
      </c>
      <c r="L1005" s="85" t="b">
        <v>0</v>
      </c>
    </row>
    <row r="1006" spans="1:12" ht="15">
      <c r="A1006" s="85" t="s">
        <v>2750</v>
      </c>
      <c r="B1006" s="85" t="s">
        <v>2745</v>
      </c>
      <c r="C1006" s="85">
        <v>2</v>
      </c>
      <c r="D1006" s="113">
        <v>0.004544011949711072</v>
      </c>
      <c r="E1006" s="113">
        <v>2.303196057420489</v>
      </c>
      <c r="F1006" s="85" t="s">
        <v>2647</v>
      </c>
      <c r="G1006" s="85" t="b">
        <v>0</v>
      </c>
      <c r="H1006" s="85" t="b">
        <v>0</v>
      </c>
      <c r="I1006" s="85" t="b">
        <v>0</v>
      </c>
      <c r="J1006" s="85" t="b">
        <v>0</v>
      </c>
      <c r="K1006" s="85" t="b">
        <v>0</v>
      </c>
      <c r="L1006" s="85" t="b">
        <v>0</v>
      </c>
    </row>
    <row r="1007" spans="1:12" ht="15">
      <c r="A1007" s="85" t="s">
        <v>2745</v>
      </c>
      <c r="B1007" s="85" t="s">
        <v>2722</v>
      </c>
      <c r="C1007" s="85">
        <v>2</v>
      </c>
      <c r="D1007" s="113">
        <v>0.004544011949711072</v>
      </c>
      <c r="E1007" s="113">
        <v>1.4580980174062321</v>
      </c>
      <c r="F1007" s="85" t="s">
        <v>2647</v>
      </c>
      <c r="G1007" s="85" t="b">
        <v>0</v>
      </c>
      <c r="H1007" s="85" t="b">
        <v>0</v>
      </c>
      <c r="I1007" s="85" t="b">
        <v>0</v>
      </c>
      <c r="J1007" s="85" t="b">
        <v>0</v>
      </c>
      <c r="K1007" s="85" t="b">
        <v>0</v>
      </c>
      <c r="L1007" s="85" t="b">
        <v>0</v>
      </c>
    </row>
    <row r="1008" spans="1:12" ht="15">
      <c r="A1008" s="85" t="s">
        <v>2722</v>
      </c>
      <c r="B1008" s="85" t="s">
        <v>2746</v>
      </c>
      <c r="C1008" s="85">
        <v>2</v>
      </c>
      <c r="D1008" s="113">
        <v>0.004544011949711072</v>
      </c>
      <c r="E1008" s="113">
        <v>1.4580980174062321</v>
      </c>
      <c r="F1008" s="85" t="s">
        <v>2647</v>
      </c>
      <c r="G1008" s="85" t="b">
        <v>0</v>
      </c>
      <c r="H1008" s="85" t="b">
        <v>0</v>
      </c>
      <c r="I1008" s="85" t="b">
        <v>0</v>
      </c>
      <c r="J1008" s="85" t="b">
        <v>0</v>
      </c>
      <c r="K1008" s="85" t="b">
        <v>0</v>
      </c>
      <c r="L1008" s="85" t="b">
        <v>0</v>
      </c>
    </row>
    <row r="1009" spans="1:12" ht="15">
      <c r="A1009" s="85" t="s">
        <v>2746</v>
      </c>
      <c r="B1009" s="85" t="s">
        <v>2751</v>
      </c>
      <c r="C1009" s="85">
        <v>2</v>
      </c>
      <c r="D1009" s="113">
        <v>0.004544011949711072</v>
      </c>
      <c r="E1009" s="113">
        <v>2.303196057420489</v>
      </c>
      <c r="F1009" s="85" t="s">
        <v>2647</v>
      </c>
      <c r="G1009" s="85" t="b">
        <v>0</v>
      </c>
      <c r="H1009" s="85" t="b">
        <v>0</v>
      </c>
      <c r="I1009" s="85" t="b">
        <v>0</v>
      </c>
      <c r="J1009" s="85" t="b">
        <v>0</v>
      </c>
      <c r="K1009" s="85" t="b">
        <v>0</v>
      </c>
      <c r="L1009" s="85" t="b">
        <v>0</v>
      </c>
    </row>
    <row r="1010" spans="1:12" ht="15">
      <c r="A1010" s="85" t="s">
        <v>2751</v>
      </c>
      <c r="B1010" s="85" t="s">
        <v>2729</v>
      </c>
      <c r="C1010" s="85">
        <v>2</v>
      </c>
      <c r="D1010" s="113">
        <v>0.004544011949711072</v>
      </c>
      <c r="E1010" s="113">
        <v>1.5250448070368452</v>
      </c>
      <c r="F1010" s="85" t="s">
        <v>2647</v>
      </c>
      <c r="G1010" s="85" t="b">
        <v>0</v>
      </c>
      <c r="H1010" s="85" t="b">
        <v>0</v>
      </c>
      <c r="I1010" s="85" t="b">
        <v>0</v>
      </c>
      <c r="J1010" s="85" t="b">
        <v>0</v>
      </c>
      <c r="K1010" s="85" t="b">
        <v>0</v>
      </c>
      <c r="L1010" s="85" t="b">
        <v>0</v>
      </c>
    </row>
    <row r="1011" spans="1:12" ht="15">
      <c r="A1011" s="85" t="s">
        <v>2729</v>
      </c>
      <c r="B1011" s="85" t="s">
        <v>334</v>
      </c>
      <c r="C1011" s="85">
        <v>2</v>
      </c>
      <c r="D1011" s="113">
        <v>0.004544011949711072</v>
      </c>
      <c r="E1011" s="113">
        <v>0.5708022975975203</v>
      </c>
      <c r="F1011" s="85" t="s">
        <v>2647</v>
      </c>
      <c r="G1011" s="85" t="b">
        <v>0</v>
      </c>
      <c r="H1011" s="85" t="b">
        <v>0</v>
      </c>
      <c r="I1011" s="85" t="b">
        <v>0</v>
      </c>
      <c r="J1011" s="85" t="b">
        <v>0</v>
      </c>
      <c r="K1011" s="85" t="b">
        <v>0</v>
      </c>
      <c r="L1011" s="85" t="b">
        <v>0</v>
      </c>
    </row>
    <row r="1012" spans="1:12" ht="15">
      <c r="A1012" s="85" t="s">
        <v>2729</v>
      </c>
      <c r="B1012" s="85" t="s">
        <v>2723</v>
      </c>
      <c r="C1012" s="85">
        <v>2</v>
      </c>
      <c r="D1012" s="113">
        <v>0.004544011949711072</v>
      </c>
      <c r="E1012" s="113">
        <v>0.6799467670225884</v>
      </c>
      <c r="F1012" s="85" t="s">
        <v>2647</v>
      </c>
      <c r="G1012" s="85" t="b">
        <v>0</v>
      </c>
      <c r="H1012" s="85" t="b">
        <v>0</v>
      </c>
      <c r="I1012" s="85" t="b">
        <v>0</v>
      </c>
      <c r="J1012" s="85" t="b">
        <v>0</v>
      </c>
      <c r="K1012" s="85" t="b">
        <v>0</v>
      </c>
      <c r="L1012" s="85" t="b">
        <v>0</v>
      </c>
    </row>
    <row r="1013" spans="1:12" ht="15">
      <c r="A1013" s="85" t="s">
        <v>2743</v>
      </c>
      <c r="B1013" s="85" t="s">
        <v>2726</v>
      </c>
      <c r="C1013" s="85">
        <v>2</v>
      </c>
      <c r="D1013" s="113">
        <v>0.004544011949711072</v>
      </c>
      <c r="E1013" s="113">
        <v>1.314191441721952</v>
      </c>
      <c r="F1013" s="85" t="s">
        <v>2647</v>
      </c>
      <c r="G1013" s="85" t="b">
        <v>0</v>
      </c>
      <c r="H1013" s="85" t="b">
        <v>0</v>
      </c>
      <c r="I1013" s="85" t="b">
        <v>0</v>
      </c>
      <c r="J1013" s="85" t="b">
        <v>0</v>
      </c>
      <c r="K1013" s="85" t="b">
        <v>0</v>
      </c>
      <c r="L1013" s="85" t="b">
        <v>0</v>
      </c>
    </row>
    <row r="1014" spans="1:12" ht="15">
      <c r="A1014" s="85" t="s">
        <v>2726</v>
      </c>
      <c r="B1014" s="85" t="s">
        <v>2729</v>
      </c>
      <c r="C1014" s="85">
        <v>2</v>
      </c>
      <c r="D1014" s="113">
        <v>0.004544011949711072</v>
      </c>
      <c r="E1014" s="113">
        <v>0.7121314503939897</v>
      </c>
      <c r="F1014" s="85" t="s">
        <v>2647</v>
      </c>
      <c r="G1014" s="85" t="b">
        <v>0</v>
      </c>
      <c r="H1014" s="85" t="b">
        <v>0</v>
      </c>
      <c r="I1014" s="85" t="b">
        <v>0</v>
      </c>
      <c r="J1014" s="85" t="b">
        <v>0</v>
      </c>
      <c r="K1014" s="85" t="b">
        <v>0</v>
      </c>
      <c r="L1014" s="85" t="b">
        <v>0</v>
      </c>
    </row>
    <row r="1015" spans="1:12" ht="15">
      <c r="A1015" s="85" t="s">
        <v>2721</v>
      </c>
      <c r="B1015" s="85" t="s">
        <v>273</v>
      </c>
      <c r="C1015" s="85">
        <v>21</v>
      </c>
      <c r="D1015" s="113">
        <v>0.005059677390566069</v>
      </c>
      <c r="E1015" s="113">
        <v>1.182557301304913</v>
      </c>
      <c r="F1015" s="85" t="s">
        <v>2648</v>
      </c>
      <c r="G1015" s="85" t="b">
        <v>0</v>
      </c>
      <c r="H1015" s="85" t="b">
        <v>0</v>
      </c>
      <c r="I1015" s="85" t="b">
        <v>0</v>
      </c>
      <c r="J1015" s="85" t="b">
        <v>0</v>
      </c>
      <c r="K1015" s="85" t="b">
        <v>0</v>
      </c>
      <c r="L1015" s="85" t="b">
        <v>0</v>
      </c>
    </row>
    <row r="1016" spans="1:12" ht="15">
      <c r="A1016" s="85" t="s">
        <v>2725</v>
      </c>
      <c r="B1016" s="85" t="s">
        <v>418</v>
      </c>
      <c r="C1016" s="85">
        <v>16</v>
      </c>
      <c r="D1016" s="113">
        <v>0.0018067116096205313</v>
      </c>
      <c r="E1016" s="113">
        <v>1.4343692742987126</v>
      </c>
      <c r="F1016" s="85" t="s">
        <v>2648</v>
      </c>
      <c r="G1016" s="85" t="b">
        <v>0</v>
      </c>
      <c r="H1016" s="85" t="b">
        <v>0</v>
      </c>
      <c r="I1016" s="85" t="b">
        <v>0</v>
      </c>
      <c r="J1016" s="85" t="b">
        <v>0</v>
      </c>
      <c r="K1016" s="85" t="b">
        <v>0</v>
      </c>
      <c r="L1016" s="85" t="b">
        <v>0</v>
      </c>
    </row>
    <row r="1017" spans="1:12" ht="15">
      <c r="A1017" s="85" t="s">
        <v>2722</v>
      </c>
      <c r="B1017" s="85" t="s">
        <v>905</v>
      </c>
      <c r="C1017" s="85">
        <v>16</v>
      </c>
      <c r="D1017" s="113">
        <v>0.0018067116096205313</v>
      </c>
      <c r="E1017" s="113">
        <v>1.3832167518513312</v>
      </c>
      <c r="F1017" s="85" t="s">
        <v>2648</v>
      </c>
      <c r="G1017" s="85" t="b">
        <v>0</v>
      </c>
      <c r="H1017" s="85" t="b">
        <v>0</v>
      </c>
      <c r="I1017" s="85" t="b">
        <v>0</v>
      </c>
      <c r="J1017" s="85" t="b">
        <v>0</v>
      </c>
      <c r="K1017" s="85" t="b">
        <v>0</v>
      </c>
      <c r="L1017" s="85" t="b">
        <v>0</v>
      </c>
    </row>
    <row r="1018" spans="1:12" ht="15">
      <c r="A1018" s="85" t="s">
        <v>905</v>
      </c>
      <c r="B1018" s="85" t="s">
        <v>334</v>
      </c>
      <c r="C1018" s="85">
        <v>16</v>
      </c>
      <c r="D1018" s="113">
        <v>0.0018067116096205313</v>
      </c>
      <c r="E1018" s="113">
        <v>1.3832167518513312</v>
      </c>
      <c r="F1018" s="85" t="s">
        <v>2648</v>
      </c>
      <c r="G1018" s="85" t="b">
        <v>0</v>
      </c>
      <c r="H1018" s="85" t="b">
        <v>0</v>
      </c>
      <c r="I1018" s="85" t="b">
        <v>0</v>
      </c>
      <c r="J1018" s="85" t="b">
        <v>0</v>
      </c>
      <c r="K1018" s="85" t="b">
        <v>0</v>
      </c>
      <c r="L1018" s="85" t="b">
        <v>0</v>
      </c>
    </row>
    <row r="1019" spans="1:12" ht="15">
      <c r="A1019" s="85" t="s">
        <v>2724</v>
      </c>
      <c r="B1019" s="85" t="s">
        <v>2723</v>
      </c>
      <c r="C1019" s="85">
        <v>16</v>
      </c>
      <c r="D1019" s="113">
        <v>0.0018067116096205313</v>
      </c>
      <c r="E1019" s="113">
        <v>1.3832167518513312</v>
      </c>
      <c r="F1019" s="85" t="s">
        <v>2648</v>
      </c>
      <c r="G1019" s="85" t="b">
        <v>0</v>
      </c>
      <c r="H1019" s="85" t="b">
        <v>0</v>
      </c>
      <c r="I1019" s="85" t="b">
        <v>0</v>
      </c>
      <c r="J1019" s="85" t="b">
        <v>0</v>
      </c>
      <c r="K1019" s="85" t="b">
        <v>0</v>
      </c>
      <c r="L1019" s="85" t="b">
        <v>0</v>
      </c>
    </row>
    <row r="1020" spans="1:12" ht="15">
      <c r="A1020" s="85" t="s">
        <v>2212</v>
      </c>
      <c r="B1020" s="85" t="s">
        <v>884</v>
      </c>
      <c r="C1020" s="85">
        <v>16</v>
      </c>
      <c r="D1020" s="113">
        <v>0.0018067116096205313</v>
      </c>
      <c r="E1020" s="113">
        <v>1.3832167518513312</v>
      </c>
      <c r="F1020" s="85" t="s">
        <v>2648</v>
      </c>
      <c r="G1020" s="85" t="b">
        <v>0</v>
      </c>
      <c r="H1020" s="85" t="b">
        <v>0</v>
      </c>
      <c r="I1020" s="85" t="b">
        <v>0</v>
      </c>
      <c r="J1020" s="85" t="b">
        <v>0</v>
      </c>
      <c r="K1020" s="85" t="b">
        <v>0</v>
      </c>
      <c r="L1020" s="85" t="b">
        <v>0</v>
      </c>
    </row>
    <row r="1021" spans="1:12" ht="15">
      <c r="A1021" s="85" t="s">
        <v>2727</v>
      </c>
      <c r="B1021" s="85" t="s">
        <v>2728</v>
      </c>
      <c r="C1021" s="85">
        <v>16</v>
      </c>
      <c r="D1021" s="113">
        <v>0.0018067116096205313</v>
      </c>
      <c r="E1021" s="113">
        <v>1.4343692742987126</v>
      </c>
      <c r="F1021" s="85" t="s">
        <v>2648</v>
      </c>
      <c r="G1021" s="85" t="b">
        <v>0</v>
      </c>
      <c r="H1021" s="85" t="b">
        <v>0</v>
      </c>
      <c r="I1021" s="85" t="b">
        <v>0</v>
      </c>
      <c r="J1021" s="85" t="b">
        <v>0</v>
      </c>
      <c r="K1021" s="85" t="b">
        <v>0</v>
      </c>
      <c r="L1021" s="85" t="b">
        <v>0</v>
      </c>
    </row>
    <row r="1022" spans="1:12" ht="15">
      <c r="A1022" s="85" t="s">
        <v>2728</v>
      </c>
      <c r="B1022" s="85" t="s">
        <v>2721</v>
      </c>
      <c r="C1022" s="85">
        <v>15</v>
      </c>
      <c r="D1022" s="113">
        <v>0.002621895564490888</v>
      </c>
      <c r="E1022" s="113">
        <v>1.2125205246823563</v>
      </c>
      <c r="F1022" s="85" t="s">
        <v>2648</v>
      </c>
      <c r="G1022" s="85" t="b">
        <v>0</v>
      </c>
      <c r="H1022" s="85" t="b">
        <v>0</v>
      </c>
      <c r="I1022" s="85" t="b">
        <v>0</v>
      </c>
      <c r="J1022" s="85" t="b">
        <v>0</v>
      </c>
      <c r="K1022" s="85" t="b">
        <v>0</v>
      </c>
      <c r="L1022" s="85" t="b">
        <v>0</v>
      </c>
    </row>
    <row r="1023" spans="1:12" ht="15">
      <c r="A1023" s="85" t="s">
        <v>902</v>
      </c>
      <c r="B1023" s="85" t="s">
        <v>869</v>
      </c>
      <c r="C1023" s="85">
        <v>10</v>
      </c>
      <c r="D1023" s="113">
        <v>0.005635154638042077</v>
      </c>
      <c r="E1023" s="113">
        <v>0.8085425610130014</v>
      </c>
      <c r="F1023" s="85" t="s">
        <v>2648</v>
      </c>
      <c r="G1023" s="85" t="b">
        <v>0</v>
      </c>
      <c r="H1023" s="85" t="b">
        <v>0</v>
      </c>
      <c r="I1023" s="85" t="b">
        <v>0</v>
      </c>
      <c r="J1023" s="85" t="b">
        <v>0</v>
      </c>
      <c r="K1023" s="85" t="b">
        <v>0</v>
      </c>
      <c r="L1023" s="85" t="b">
        <v>0</v>
      </c>
    </row>
    <row r="1024" spans="1:12" ht="15">
      <c r="A1024" s="85" t="s">
        <v>418</v>
      </c>
      <c r="B1024" s="85" t="s">
        <v>876</v>
      </c>
      <c r="C1024" s="85">
        <v>8</v>
      </c>
      <c r="D1024" s="113">
        <v>0.006219558818743708</v>
      </c>
      <c r="E1024" s="113">
        <v>1.4343692742987126</v>
      </c>
      <c r="F1024" s="85" t="s">
        <v>2648</v>
      </c>
      <c r="G1024" s="85" t="b">
        <v>0</v>
      </c>
      <c r="H1024" s="85" t="b">
        <v>0</v>
      </c>
      <c r="I1024" s="85" t="b">
        <v>0</v>
      </c>
      <c r="J1024" s="85" t="b">
        <v>0</v>
      </c>
      <c r="K1024" s="85" t="b">
        <v>0</v>
      </c>
      <c r="L1024" s="85" t="b">
        <v>0</v>
      </c>
    </row>
    <row r="1025" spans="1:12" ht="15">
      <c r="A1025" s="85" t="s">
        <v>876</v>
      </c>
      <c r="B1025" s="85" t="s">
        <v>2722</v>
      </c>
      <c r="C1025" s="85">
        <v>8</v>
      </c>
      <c r="D1025" s="113">
        <v>0.006219558818743708</v>
      </c>
      <c r="E1025" s="113">
        <v>1.3832167518513312</v>
      </c>
      <c r="F1025" s="85" t="s">
        <v>2648</v>
      </c>
      <c r="G1025" s="85" t="b">
        <v>0</v>
      </c>
      <c r="H1025" s="85" t="b">
        <v>0</v>
      </c>
      <c r="I1025" s="85" t="b">
        <v>0</v>
      </c>
      <c r="J1025" s="85" t="b">
        <v>0</v>
      </c>
      <c r="K1025" s="85" t="b">
        <v>0</v>
      </c>
      <c r="L1025" s="85" t="b">
        <v>0</v>
      </c>
    </row>
    <row r="1026" spans="1:12" ht="15">
      <c r="A1026" s="85" t="s">
        <v>334</v>
      </c>
      <c r="B1026" s="85" t="s">
        <v>2724</v>
      </c>
      <c r="C1026" s="85">
        <v>8</v>
      </c>
      <c r="D1026" s="113">
        <v>0.006219558818743708</v>
      </c>
      <c r="E1026" s="113">
        <v>1.0821867561873502</v>
      </c>
      <c r="F1026" s="85" t="s">
        <v>2648</v>
      </c>
      <c r="G1026" s="85" t="b">
        <v>0</v>
      </c>
      <c r="H1026" s="85" t="b">
        <v>0</v>
      </c>
      <c r="I1026" s="85" t="b">
        <v>0</v>
      </c>
      <c r="J1026" s="85" t="b">
        <v>0</v>
      </c>
      <c r="K1026" s="85" t="b">
        <v>0</v>
      </c>
      <c r="L1026" s="85" t="b">
        <v>0</v>
      </c>
    </row>
    <row r="1027" spans="1:12" ht="15">
      <c r="A1027" s="85" t="s">
        <v>2723</v>
      </c>
      <c r="B1027" s="85" t="s">
        <v>2212</v>
      </c>
      <c r="C1027" s="85">
        <v>8</v>
      </c>
      <c r="D1027" s="113">
        <v>0.006219558818743708</v>
      </c>
      <c r="E1027" s="113">
        <v>1.0821867561873502</v>
      </c>
      <c r="F1027" s="85" t="s">
        <v>2648</v>
      </c>
      <c r="G1027" s="85" t="b">
        <v>0</v>
      </c>
      <c r="H1027" s="85" t="b">
        <v>0</v>
      </c>
      <c r="I1027" s="85" t="b">
        <v>0</v>
      </c>
      <c r="J1027" s="85" t="b">
        <v>0</v>
      </c>
      <c r="K1027" s="85" t="b">
        <v>0</v>
      </c>
      <c r="L1027" s="85" t="b">
        <v>0</v>
      </c>
    </row>
    <row r="1028" spans="1:12" ht="15">
      <c r="A1028" s="85" t="s">
        <v>884</v>
      </c>
      <c r="B1028" s="85" t="s">
        <v>2730</v>
      </c>
      <c r="C1028" s="85">
        <v>8</v>
      </c>
      <c r="D1028" s="113">
        <v>0.006219558818743708</v>
      </c>
      <c r="E1028" s="113">
        <v>1.3832167518513312</v>
      </c>
      <c r="F1028" s="85" t="s">
        <v>2648</v>
      </c>
      <c r="G1028" s="85" t="b">
        <v>0</v>
      </c>
      <c r="H1028" s="85" t="b">
        <v>0</v>
      </c>
      <c r="I1028" s="85" t="b">
        <v>0</v>
      </c>
      <c r="J1028" s="85" t="b">
        <v>0</v>
      </c>
      <c r="K1028" s="85" t="b">
        <v>0</v>
      </c>
      <c r="L1028" s="85" t="b">
        <v>0</v>
      </c>
    </row>
    <row r="1029" spans="1:12" ht="15">
      <c r="A1029" s="85" t="s">
        <v>2730</v>
      </c>
      <c r="B1029" s="85" t="s">
        <v>2732</v>
      </c>
      <c r="C1029" s="85">
        <v>8</v>
      </c>
      <c r="D1029" s="113">
        <v>0.006219558818743708</v>
      </c>
      <c r="E1029" s="113">
        <v>1.735399269962694</v>
      </c>
      <c r="F1029" s="85" t="s">
        <v>2648</v>
      </c>
      <c r="G1029" s="85" t="b">
        <v>0</v>
      </c>
      <c r="H1029" s="85" t="b">
        <v>0</v>
      </c>
      <c r="I1029" s="85" t="b">
        <v>0</v>
      </c>
      <c r="J1029" s="85" t="b">
        <v>0</v>
      </c>
      <c r="K1029" s="85" t="b">
        <v>0</v>
      </c>
      <c r="L1029" s="85" t="b">
        <v>0</v>
      </c>
    </row>
    <row r="1030" spans="1:12" ht="15">
      <c r="A1030" s="85" t="s">
        <v>2732</v>
      </c>
      <c r="B1030" s="85" t="s">
        <v>2727</v>
      </c>
      <c r="C1030" s="85">
        <v>8</v>
      </c>
      <c r="D1030" s="113">
        <v>0.006219558818743708</v>
      </c>
      <c r="E1030" s="113">
        <v>1.4343692742987126</v>
      </c>
      <c r="F1030" s="85" t="s">
        <v>2648</v>
      </c>
      <c r="G1030" s="85" t="b">
        <v>0</v>
      </c>
      <c r="H1030" s="85" t="b">
        <v>0</v>
      </c>
      <c r="I1030" s="85" t="b">
        <v>0</v>
      </c>
      <c r="J1030" s="85" t="b">
        <v>0</v>
      </c>
      <c r="K1030" s="85" t="b">
        <v>0</v>
      </c>
      <c r="L1030" s="85" t="b">
        <v>0</v>
      </c>
    </row>
    <row r="1031" spans="1:12" ht="15">
      <c r="A1031" s="85" t="s">
        <v>273</v>
      </c>
      <c r="B1031" s="85" t="s">
        <v>375</v>
      </c>
      <c r="C1031" s="85">
        <v>8</v>
      </c>
      <c r="D1031" s="113">
        <v>0.006219558818743708</v>
      </c>
      <c r="E1031" s="113">
        <v>1.2405492482825997</v>
      </c>
      <c r="F1031" s="85" t="s">
        <v>2648</v>
      </c>
      <c r="G1031" s="85" t="b">
        <v>0</v>
      </c>
      <c r="H1031" s="85" t="b">
        <v>0</v>
      </c>
      <c r="I1031" s="85" t="b">
        <v>0</v>
      </c>
      <c r="J1031" s="85" t="b">
        <v>0</v>
      </c>
      <c r="K1031" s="85" t="b">
        <v>0</v>
      </c>
      <c r="L1031" s="85" t="b">
        <v>0</v>
      </c>
    </row>
    <row r="1032" spans="1:12" ht="15">
      <c r="A1032" s="85" t="s">
        <v>2731</v>
      </c>
      <c r="B1032" s="85" t="s">
        <v>902</v>
      </c>
      <c r="C1032" s="85">
        <v>8</v>
      </c>
      <c r="D1032" s="113">
        <v>0.006219558818743708</v>
      </c>
      <c r="E1032" s="113">
        <v>1.2235159089838192</v>
      </c>
      <c r="F1032" s="85" t="s">
        <v>2648</v>
      </c>
      <c r="G1032" s="85" t="b">
        <v>0</v>
      </c>
      <c r="H1032" s="85" t="b">
        <v>0</v>
      </c>
      <c r="I1032" s="85" t="b">
        <v>0</v>
      </c>
      <c r="J1032" s="85" t="b">
        <v>0</v>
      </c>
      <c r="K1032" s="85" t="b">
        <v>0</v>
      </c>
      <c r="L1032" s="85" t="b">
        <v>0</v>
      </c>
    </row>
    <row r="1033" spans="1:12" ht="15">
      <c r="A1033" s="85" t="s">
        <v>869</v>
      </c>
      <c r="B1033" s="85" t="s">
        <v>2726</v>
      </c>
      <c r="C1033" s="85">
        <v>8</v>
      </c>
      <c r="D1033" s="113">
        <v>0.006219558818743708</v>
      </c>
      <c r="E1033" s="113">
        <v>0.8713333908724569</v>
      </c>
      <c r="F1033" s="85" t="s">
        <v>2648</v>
      </c>
      <c r="G1033" s="85" t="b">
        <v>0</v>
      </c>
      <c r="H1033" s="85" t="b">
        <v>0</v>
      </c>
      <c r="I1033" s="85" t="b">
        <v>0</v>
      </c>
      <c r="J1033" s="85" t="b">
        <v>0</v>
      </c>
      <c r="K1033" s="85" t="b">
        <v>0</v>
      </c>
      <c r="L1033" s="85" t="b">
        <v>0</v>
      </c>
    </row>
    <row r="1034" spans="1:12" ht="15">
      <c r="A1034" s="85" t="s">
        <v>2726</v>
      </c>
      <c r="B1034" s="85" t="s">
        <v>2733</v>
      </c>
      <c r="C1034" s="85">
        <v>8</v>
      </c>
      <c r="D1034" s="113">
        <v>0.006219558818743708</v>
      </c>
      <c r="E1034" s="113">
        <v>1.3832167518513312</v>
      </c>
      <c r="F1034" s="85" t="s">
        <v>2648</v>
      </c>
      <c r="G1034" s="85" t="b">
        <v>0</v>
      </c>
      <c r="H1034" s="85" t="b">
        <v>0</v>
      </c>
      <c r="I1034" s="85" t="b">
        <v>0</v>
      </c>
      <c r="J1034" s="85" t="b">
        <v>0</v>
      </c>
      <c r="K1034" s="85" t="b">
        <v>0</v>
      </c>
      <c r="L1034" s="85" t="b">
        <v>0</v>
      </c>
    </row>
    <row r="1035" spans="1:12" ht="15">
      <c r="A1035" s="85" t="s">
        <v>418</v>
      </c>
      <c r="B1035" s="85" t="s">
        <v>2734</v>
      </c>
      <c r="C1035" s="85">
        <v>8</v>
      </c>
      <c r="D1035" s="113">
        <v>0.006219558818743708</v>
      </c>
      <c r="E1035" s="113">
        <v>1.3374592612906562</v>
      </c>
      <c r="F1035" s="85" t="s">
        <v>2648</v>
      </c>
      <c r="G1035" s="85" t="b">
        <v>0</v>
      </c>
      <c r="H1035" s="85" t="b">
        <v>0</v>
      </c>
      <c r="I1035" s="85" t="b">
        <v>0</v>
      </c>
      <c r="J1035" s="85" t="b">
        <v>0</v>
      </c>
      <c r="K1035" s="85" t="b">
        <v>0</v>
      </c>
      <c r="L1035" s="85" t="b">
        <v>0</v>
      </c>
    </row>
    <row r="1036" spans="1:12" ht="15">
      <c r="A1036" s="85" t="s">
        <v>2734</v>
      </c>
      <c r="B1036" s="85" t="s">
        <v>2736</v>
      </c>
      <c r="C1036" s="85">
        <v>8</v>
      </c>
      <c r="D1036" s="113">
        <v>0.006219558818743708</v>
      </c>
      <c r="E1036" s="113">
        <v>1.5593080109070125</v>
      </c>
      <c r="F1036" s="85" t="s">
        <v>2648</v>
      </c>
      <c r="G1036" s="85" t="b">
        <v>0</v>
      </c>
      <c r="H1036" s="85" t="b">
        <v>0</v>
      </c>
      <c r="I1036" s="85" t="b">
        <v>0</v>
      </c>
      <c r="J1036" s="85" t="b">
        <v>0</v>
      </c>
      <c r="K1036" s="85" t="b">
        <v>0</v>
      </c>
      <c r="L1036" s="85" t="b">
        <v>0</v>
      </c>
    </row>
    <row r="1037" spans="1:12" ht="15">
      <c r="A1037" s="85" t="s">
        <v>2736</v>
      </c>
      <c r="B1037" s="85" t="s">
        <v>2722</v>
      </c>
      <c r="C1037" s="85">
        <v>8</v>
      </c>
      <c r="D1037" s="113">
        <v>0.006219558818743708</v>
      </c>
      <c r="E1037" s="113">
        <v>1.3832167518513312</v>
      </c>
      <c r="F1037" s="85" t="s">
        <v>2648</v>
      </c>
      <c r="G1037" s="85" t="b">
        <v>0</v>
      </c>
      <c r="H1037" s="85" t="b">
        <v>0</v>
      </c>
      <c r="I1037" s="85" t="b">
        <v>0</v>
      </c>
      <c r="J1037" s="85" t="b">
        <v>0</v>
      </c>
      <c r="K1037" s="85" t="b">
        <v>0</v>
      </c>
      <c r="L1037" s="85" t="b">
        <v>0</v>
      </c>
    </row>
    <row r="1038" spans="1:12" ht="15">
      <c r="A1038" s="85" t="s">
        <v>902</v>
      </c>
      <c r="B1038" s="85" t="s">
        <v>2724</v>
      </c>
      <c r="C1038" s="85">
        <v>8</v>
      </c>
      <c r="D1038" s="113">
        <v>0.006219558818743708</v>
      </c>
      <c r="E1038" s="113">
        <v>0.9224859133198382</v>
      </c>
      <c r="F1038" s="85" t="s">
        <v>2648</v>
      </c>
      <c r="G1038" s="85" t="b">
        <v>0</v>
      </c>
      <c r="H1038" s="85" t="b">
        <v>0</v>
      </c>
      <c r="I1038" s="85" t="b">
        <v>0</v>
      </c>
      <c r="J1038" s="85" t="b">
        <v>0</v>
      </c>
      <c r="K1038" s="85" t="b">
        <v>0</v>
      </c>
      <c r="L1038" s="85" t="b">
        <v>0</v>
      </c>
    </row>
    <row r="1039" spans="1:12" ht="15">
      <c r="A1039" s="85" t="s">
        <v>2723</v>
      </c>
      <c r="B1039" s="85" t="s">
        <v>869</v>
      </c>
      <c r="C1039" s="85">
        <v>8</v>
      </c>
      <c r="D1039" s="113">
        <v>0.006219558818743708</v>
      </c>
      <c r="E1039" s="113">
        <v>0.8713333908724569</v>
      </c>
      <c r="F1039" s="85" t="s">
        <v>2648</v>
      </c>
      <c r="G1039" s="85" t="b">
        <v>0</v>
      </c>
      <c r="H1039" s="85" t="b">
        <v>0</v>
      </c>
      <c r="I1039" s="85" t="b">
        <v>0</v>
      </c>
      <c r="J1039" s="85" t="b">
        <v>0</v>
      </c>
      <c r="K1039" s="85" t="b">
        <v>0</v>
      </c>
      <c r="L1039" s="85" t="b">
        <v>0</v>
      </c>
    </row>
    <row r="1040" spans="1:12" ht="15">
      <c r="A1040" s="85" t="s">
        <v>869</v>
      </c>
      <c r="B1040" s="85" t="s">
        <v>2212</v>
      </c>
      <c r="C1040" s="85">
        <v>8</v>
      </c>
      <c r="D1040" s="113">
        <v>0.006219558818743708</v>
      </c>
      <c r="E1040" s="113">
        <v>0.9224859133198382</v>
      </c>
      <c r="F1040" s="85" t="s">
        <v>2648</v>
      </c>
      <c r="G1040" s="85" t="b">
        <v>0</v>
      </c>
      <c r="H1040" s="85" t="b">
        <v>0</v>
      </c>
      <c r="I1040" s="85" t="b">
        <v>0</v>
      </c>
      <c r="J1040" s="85" t="b">
        <v>0</v>
      </c>
      <c r="K1040" s="85" t="b">
        <v>0</v>
      </c>
      <c r="L1040" s="85" t="b">
        <v>0</v>
      </c>
    </row>
    <row r="1041" spans="1:12" ht="15">
      <c r="A1041" s="85" t="s">
        <v>884</v>
      </c>
      <c r="B1041" s="85" t="s">
        <v>2727</v>
      </c>
      <c r="C1041" s="85">
        <v>8</v>
      </c>
      <c r="D1041" s="113">
        <v>0.006219558818743708</v>
      </c>
      <c r="E1041" s="113">
        <v>1.0821867561873502</v>
      </c>
      <c r="F1041" s="85" t="s">
        <v>2648</v>
      </c>
      <c r="G1041" s="85" t="b">
        <v>0</v>
      </c>
      <c r="H1041" s="85" t="b">
        <v>0</v>
      </c>
      <c r="I1041" s="85" t="b">
        <v>0</v>
      </c>
      <c r="J1041" s="85" t="b">
        <v>0</v>
      </c>
      <c r="K1041" s="85" t="b">
        <v>0</v>
      </c>
      <c r="L1041" s="85" t="b">
        <v>0</v>
      </c>
    </row>
    <row r="1042" spans="1:12" ht="15">
      <c r="A1042" s="85" t="s">
        <v>869</v>
      </c>
      <c r="B1042" s="85" t="s">
        <v>2735</v>
      </c>
      <c r="C1042" s="85">
        <v>8</v>
      </c>
      <c r="D1042" s="113">
        <v>0.006219558818743708</v>
      </c>
      <c r="E1042" s="113">
        <v>1.2235159089838192</v>
      </c>
      <c r="F1042" s="85" t="s">
        <v>2648</v>
      </c>
      <c r="G1042" s="85" t="b">
        <v>0</v>
      </c>
      <c r="H1042" s="85" t="b">
        <v>0</v>
      </c>
      <c r="I1042" s="85" t="b">
        <v>0</v>
      </c>
      <c r="J1042" s="85" t="b">
        <v>0</v>
      </c>
      <c r="K1042" s="85" t="b">
        <v>0</v>
      </c>
      <c r="L1042" s="85" t="b">
        <v>0</v>
      </c>
    </row>
    <row r="1043" spans="1:12" ht="15">
      <c r="A1043" s="85" t="s">
        <v>2735</v>
      </c>
      <c r="B1043" s="85" t="s">
        <v>888</v>
      </c>
      <c r="C1043" s="85">
        <v>8</v>
      </c>
      <c r="D1043" s="113">
        <v>0.006219558818743708</v>
      </c>
      <c r="E1043" s="113">
        <v>1.735399269962694</v>
      </c>
      <c r="F1043" s="85" t="s">
        <v>2648</v>
      </c>
      <c r="G1043" s="85" t="b">
        <v>0</v>
      </c>
      <c r="H1043" s="85" t="b">
        <v>0</v>
      </c>
      <c r="I1043" s="85" t="b">
        <v>0</v>
      </c>
      <c r="J1043" s="85" t="b">
        <v>0</v>
      </c>
      <c r="K1043" s="85" t="b">
        <v>0</v>
      </c>
      <c r="L1043" s="85" t="b">
        <v>0</v>
      </c>
    </row>
    <row r="1044" spans="1:12" ht="15">
      <c r="A1044" s="85" t="s">
        <v>888</v>
      </c>
      <c r="B1044" s="85" t="s">
        <v>902</v>
      </c>
      <c r="C1044" s="85">
        <v>8</v>
      </c>
      <c r="D1044" s="113">
        <v>0.006219558818743708</v>
      </c>
      <c r="E1044" s="113">
        <v>1.2235159089838192</v>
      </c>
      <c r="F1044" s="85" t="s">
        <v>2648</v>
      </c>
      <c r="G1044" s="85" t="b">
        <v>0</v>
      </c>
      <c r="H1044" s="85" t="b">
        <v>0</v>
      </c>
      <c r="I1044" s="85" t="b">
        <v>0</v>
      </c>
      <c r="J1044" s="85" t="b">
        <v>0</v>
      </c>
      <c r="K1044" s="85" t="b">
        <v>0</v>
      </c>
      <c r="L1044" s="85" t="b">
        <v>0</v>
      </c>
    </row>
    <row r="1045" spans="1:12" ht="15">
      <c r="A1045" s="85" t="s">
        <v>902</v>
      </c>
      <c r="B1045" s="85" t="s">
        <v>2726</v>
      </c>
      <c r="C1045" s="85">
        <v>8</v>
      </c>
      <c r="D1045" s="113">
        <v>0.006219558818743708</v>
      </c>
      <c r="E1045" s="113">
        <v>0.8713333908724569</v>
      </c>
      <c r="F1045" s="85" t="s">
        <v>2648</v>
      </c>
      <c r="G1045" s="85" t="b">
        <v>0</v>
      </c>
      <c r="H1045" s="85" t="b">
        <v>0</v>
      </c>
      <c r="I1045" s="85" t="b">
        <v>0</v>
      </c>
      <c r="J1045" s="85" t="b">
        <v>0</v>
      </c>
      <c r="K1045" s="85" t="b">
        <v>0</v>
      </c>
      <c r="L1045" s="85" t="b">
        <v>0</v>
      </c>
    </row>
    <row r="1046" spans="1:12" ht="15">
      <c r="A1046" s="85" t="s">
        <v>375</v>
      </c>
      <c r="B1046" s="85" t="s">
        <v>304</v>
      </c>
      <c r="C1046" s="85">
        <v>7</v>
      </c>
      <c r="D1046" s="113">
        <v>0.006338236767380452</v>
      </c>
      <c r="E1046" s="113">
        <v>1.677407322985007</v>
      </c>
      <c r="F1046" s="85" t="s">
        <v>2648</v>
      </c>
      <c r="G1046" s="85" t="b">
        <v>0</v>
      </c>
      <c r="H1046" s="85" t="b">
        <v>0</v>
      </c>
      <c r="I1046" s="85" t="b">
        <v>0</v>
      </c>
      <c r="J1046" s="85" t="b">
        <v>0</v>
      </c>
      <c r="K1046" s="85" t="b">
        <v>0</v>
      </c>
      <c r="L1046" s="85" t="b">
        <v>0</v>
      </c>
    </row>
    <row r="1047" spans="1:12" ht="15">
      <c r="A1047" s="85" t="s">
        <v>304</v>
      </c>
      <c r="B1047" s="85" t="s">
        <v>2731</v>
      </c>
      <c r="C1047" s="85">
        <v>7</v>
      </c>
      <c r="D1047" s="113">
        <v>0.006338236767380452</v>
      </c>
      <c r="E1047" s="113">
        <v>1.7353992699626937</v>
      </c>
      <c r="F1047" s="85" t="s">
        <v>2648</v>
      </c>
      <c r="G1047" s="85" t="b">
        <v>0</v>
      </c>
      <c r="H1047" s="85" t="b">
        <v>0</v>
      </c>
      <c r="I1047" s="85" t="b">
        <v>0</v>
      </c>
      <c r="J1047" s="85" t="b">
        <v>0</v>
      </c>
      <c r="K1047" s="85" t="b">
        <v>0</v>
      </c>
      <c r="L1047" s="85" t="b">
        <v>0</v>
      </c>
    </row>
    <row r="1048" spans="1:12" ht="15">
      <c r="A1048" s="85" t="s">
        <v>2733</v>
      </c>
      <c r="B1048" s="85" t="s">
        <v>374</v>
      </c>
      <c r="C1048" s="85">
        <v>7</v>
      </c>
      <c r="D1048" s="113">
        <v>0.006338236767380452</v>
      </c>
      <c r="E1048" s="113">
        <v>1.6262548005376256</v>
      </c>
      <c r="F1048" s="85" t="s">
        <v>2648</v>
      </c>
      <c r="G1048" s="85" t="b">
        <v>0</v>
      </c>
      <c r="H1048" s="85" t="b">
        <v>0</v>
      </c>
      <c r="I1048" s="85" t="b">
        <v>0</v>
      </c>
      <c r="J1048" s="85" t="b">
        <v>0</v>
      </c>
      <c r="K1048" s="85" t="b">
        <v>0</v>
      </c>
      <c r="L1048" s="85" t="b">
        <v>0</v>
      </c>
    </row>
    <row r="1049" spans="1:12" ht="15">
      <c r="A1049" s="85" t="s">
        <v>334</v>
      </c>
      <c r="B1049" s="85" t="s">
        <v>902</v>
      </c>
      <c r="C1049" s="85">
        <v>7</v>
      </c>
      <c r="D1049" s="113">
        <v>0.006338236767380452</v>
      </c>
      <c r="E1049" s="113">
        <v>0.8133414438947701</v>
      </c>
      <c r="F1049" s="85" t="s">
        <v>2648</v>
      </c>
      <c r="G1049" s="85" t="b">
        <v>0</v>
      </c>
      <c r="H1049" s="85" t="b">
        <v>0</v>
      </c>
      <c r="I1049" s="85" t="b">
        <v>0</v>
      </c>
      <c r="J1049" s="85" t="b">
        <v>0</v>
      </c>
      <c r="K1049" s="85" t="b">
        <v>0</v>
      </c>
      <c r="L1049" s="85" t="b">
        <v>0</v>
      </c>
    </row>
    <row r="1050" spans="1:12" ht="15">
      <c r="A1050" s="85" t="s">
        <v>273</v>
      </c>
      <c r="B1050" s="85" t="s">
        <v>2721</v>
      </c>
      <c r="C1050" s="85">
        <v>7</v>
      </c>
      <c r="D1050" s="113">
        <v>0.006338236767380452</v>
      </c>
      <c r="E1050" s="113">
        <v>0.6877072796248189</v>
      </c>
      <c r="F1050" s="85" t="s">
        <v>2648</v>
      </c>
      <c r="G1050" s="85" t="b">
        <v>0</v>
      </c>
      <c r="H1050" s="85" t="b">
        <v>0</v>
      </c>
      <c r="I1050" s="85" t="b">
        <v>0</v>
      </c>
      <c r="J1050" s="85" t="b">
        <v>0</v>
      </c>
      <c r="K1050" s="85" t="b">
        <v>0</v>
      </c>
      <c r="L1050" s="85" t="b">
        <v>0</v>
      </c>
    </row>
    <row r="1051" spans="1:12" ht="15">
      <c r="A1051" s="85" t="s">
        <v>273</v>
      </c>
      <c r="B1051" s="85" t="s">
        <v>869</v>
      </c>
      <c r="C1051" s="85">
        <v>7</v>
      </c>
      <c r="D1051" s="113">
        <v>0.006338236767380452</v>
      </c>
      <c r="E1051" s="113">
        <v>0.6706739403260386</v>
      </c>
      <c r="F1051" s="85" t="s">
        <v>2648</v>
      </c>
      <c r="G1051" s="85" t="b">
        <v>0</v>
      </c>
      <c r="H1051" s="85" t="b">
        <v>0</v>
      </c>
      <c r="I1051" s="85" t="b">
        <v>0</v>
      </c>
      <c r="J1051" s="85" t="b">
        <v>0</v>
      </c>
      <c r="K1051" s="85" t="b">
        <v>0</v>
      </c>
      <c r="L1051" s="85" t="b">
        <v>0</v>
      </c>
    </row>
    <row r="1052" spans="1:12" ht="15">
      <c r="A1052" s="85" t="s">
        <v>2726</v>
      </c>
      <c r="B1052" s="85" t="s">
        <v>2738</v>
      </c>
      <c r="C1052" s="85">
        <v>6</v>
      </c>
      <c r="D1052" s="113">
        <v>0.0063194868174789726</v>
      </c>
      <c r="E1052" s="113">
        <v>1.3832167518513312</v>
      </c>
      <c r="F1052" s="85" t="s">
        <v>2648</v>
      </c>
      <c r="G1052" s="85" t="b">
        <v>0</v>
      </c>
      <c r="H1052" s="85" t="b">
        <v>0</v>
      </c>
      <c r="I1052" s="85" t="b">
        <v>0</v>
      </c>
      <c r="J1052" s="85" t="b">
        <v>0</v>
      </c>
      <c r="K1052" s="85" t="b">
        <v>0</v>
      </c>
      <c r="L1052" s="85" t="b">
        <v>0</v>
      </c>
    </row>
    <row r="1053" spans="1:12" ht="15">
      <c r="A1053" s="85" t="s">
        <v>2729</v>
      </c>
      <c r="B1053" s="85" t="s">
        <v>2729</v>
      </c>
      <c r="C1053" s="85">
        <v>6</v>
      </c>
      <c r="D1053" s="113">
        <v>0.012638973634957945</v>
      </c>
      <c r="E1053" s="113">
        <v>1.2582780152430313</v>
      </c>
      <c r="F1053" s="85" t="s">
        <v>2648</v>
      </c>
      <c r="G1053" s="85" t="b">
        <v>0</v>
      </c>
      <c r="H1053" s="85" t="b">
        <v>0</v>
      </c>
      <c r="I1053" s="85" t="b">
        <v>0</v>
      </c>
      <c r="J1053" s="85" t="b">
        <v>0</v>
      </c>
      <c r="K1053" s="85" t="b">
        <v>0</v>
      </c>
      <c r="L1053" s="85" t="b">
        <v>0</v>
      </c>
    </row>
    <row r="1054" spans="1:12" ht="15">
      <c r="A1054" s="85" t="s">
        <v>334</v>
      </c>
      <c r="B1054" s="85" t="s">
        <v>273</v>
      </c>
      <c r="C1054" s="85">
        <v>3</v>
      </c>
      <c r="D1054" s="113">
        <v>0.0051533195389645275</v>
      </c>
      <c r="E1054" s="113">
        <v>0.46239799789895614</v>
      </c>
      <c r="F1054" s="85" t="s">
        <v>2648</v>
      </c>
      <c r="G1054" s="85" t="b">
        <v>0</v>
      </c>
      <c r="H1054" s="85" t="b">
        <v>0</v>
      </c>
      <c r="I1054" s="85" t="b">
        <v>0</v>
      </c>
      <c r="J1054" s="85" t="b">
        <v>0</v>
      </c>
      <c r="K1054" s="85" t="b">
        <v>0</v>
      </c>
      <c r="L1054" s="85" t="b">
        <v>0</v>
      </c>
    </row>
    <row r="1055" spans="1:12" ht="15">
      <c r="A1055" s="85" t="s">
        <v>2734</v>
      </c>
      <c r="B1055" s="85" t="s">
        <v>2744</v>
      </c>
      <c r="C1055" s="85">
        <v>2</v>
      </c>
      <c r="D1055" s="113">
        <v>0.004212991211652649</v>
      </c>
      <c r="E1055" s="113">
        <v>1.5593080109070125</v>
      </c>
      <c r="F1055" s="85" t="s">
        <v>2648</v>
      </c>
      <c r="G1055" s="85" t="b">
        <v>0</v>
      </c>
      <c r="H1055" s="85" t="b">
        <v>0</v>
      </c>
      <c r="I1055" s="85" t="b">
        <v>0</v>
      </c>
      <c r="J1055" s="85" t="b">
        <v>0</v>
      </c>
      <c r="K1055" s="85" t="b">
        <v>0</v>
      </c>
      <c r="L1055" s="85" t="b">
        <v>0</v>
      </c>
    </row>
    <row r="1056" spans="1:12" ht="15">
      <c r="A1056" s="85" t="s">
        <v>2744</v>
      </c>
      <c r="B1056" s="85" t="s">
        <v>2739</v>
      </c>
      <c r="C1056" s="85">
        <v>2</v>
      </c>
      <c r="D1056" s="113">
        <v>0.004212991211652649</v>
      </c>
      <c r="E1056" s="113">
        <v>2.337459261290656</v>
      </c>
      <c r="F1056" s="85" t="s">
        <v>2648</v>
      </c>
      <c r="G1056" s="85" t="b">
        <v>0</v>
      </c>
      <c r="H1056" s="85" t="b">
        <v>0</v>
      </c>
      <c r="I1056" s="85" t="b">
        <v>0</v>
      </c>
      <c r="J1056" s="85" t="b">
        <v>0</v>
      </c>
      <c r="K1056" s="85" t="b">
        <v>0</v>
      </c>
      <c r="L1056" s="85" t="b">
        <v>0</v>
      </c>
    </row>
    <row r="1057" spans="1:12" ht="15">
      <c r="A1057" s="85" t="s">
        <v>2739</v>
      </c>
      <c r="B1057" s="85" t="s">
        <v>2747</v>
      </c>
      <c r="C1057" s="85">
        <v>2</v>
      </c>
      <c r="D1057" s="113">
        <v>0.004212991211652649</v>
      </c>
      <c r="E1057" s="113">
        <v>2.337459261290656</v>
      </c>
      <c r="F1057" s="85" t="s">
        <v>2648</v>
      </c>
      <c r="G1057" s="85" t="b">
        <v>0</v>
      </c>
      <c r="H1057" s="85" t="b">
        <v>0</v>
      </c>
      <c r="I1057" s="85" t="b">
        <v>0</v>
      </c>
      <c r="J1057" s="85" t="b">
        <v>0</v>
      </c>
      <c r="K1057" s="85" t="b">
        <v>0</v>
      </c>
      <c r="L1057" s="85" t="b">
        <v>0</v>
      </c>
    </row>
    <row r="1058" spans="1:12" ht="15">
      <c r="A1058" s="85" t="s">
        <v>2747</v>
      </c>
      <c r="B1058" s="85" t="s">
        <v>2748</v>
      </c>
      <c r="C1058" s="85">
        <v>2</v>
      </c>
      <c r="D1058" s="113">
        <v>0.004212991211652649</v>
      </c>
      <c r="E1058" s="113">
        <v>2.337459261290656</v>
      </c>
      <c r="F1058" s="85" t="s">
        <v>2648</v>
      </c>
      <c r="G1058" s="85" t="b">
        <v>0</v>
      </c>
      <c r="H1058" s="85" t="b">
        <v>0</v>
      </c>
      <c r="I1058" s="85" t="b">
        <v>0</v>
      </c>
      <c r="J1058" s="85" t="b">
        <v>0</v>
      </c>
      <c r="K1058" s="85" t="b">
        <v>0</v>
      </c>
      <c r="L1058" s="85" t="b">
        <v>0</v>
      </c>
    </row>
    <row r="1059" spans="1:12" ht="15">
      <c r="A1059" s="85" t="s">
        <v>2748</v>
      </c>
      <c r="B1059" s="85" t="s">
        <v>2734</v>
      </c>
      <c r="C1059" s="85">
        <v>2</v>
      </c>
      <c r="D1059" s="113">
        <v>0.004212991211652649</v>
      </c>
      <c r="E1059" s="113">
        <v>1.6384892569546374</v>
      </c>
      <c r="F1059" s="85" t="s">
        <v>2648</v>
      </c>
      <c r="G1059" s="85" t="b">
        <v>0</v>
      </c>
      <c r="H1059" s="85" t="b">
        <v>0</v>
      </c>
      <c r="I1059" s="85" t="b">
        <v>0</v>
      </c>
      <c r="J1059" s="85" t="b">
        <v>0</v>
      </c>
      <c r="K1059" s="85" t="b">
        <v>0</v>
      </c>
      <c r="L1059" s="85" t="b">
        <v>0</v>
      </c>
    </row>
    <row r="1060" spans="1:12" ht="15">
      <c r="A1060" s="85" t="s">
        <v>2734</v>
      </c>
      <c r="B1060" s="85" t="s">
        <v>2749</v>
      </c>
      <c r="C1060" s="85">
        <v>2</v>
      </c>
      <c r="D1060" s="113">
        <v>0.004212991211652649</v>
      </c>
      <c r="E1060" s="113">
        <v>1.5593080109070125</v>
      </c>
      <c r="F1060" s="85" t="s">
        <v>2648</v>
      </c>
      <c r="G1060" s="85" t="b">
        <v>0</v>
      </c>
      <c r="H1060" s="85" t="b">
        <v>0</v>
      </c>
      <c r="I1060" s="85" t="b">
        <v>0</v>
      </c>
      <c r="J1060" s="85" t="b">
        <v>0</v>
      </c>
      <c r="K1060" s="85" t="b">
        <v>0</v>
      </c>
      <c r="L1060" s="85" t="b">
        <v>0</v>
      </c>
    </row>
    <row r="1061" spans="1:12" ht="15">
      <c r="A1061" s="85" t="s">
        <v>2749</v>
      </c>
      <c r="B1061" s="85" t="s">
        <v>2750</v>
      </c>
      <c r="C1061" s="85">
        <v>2</v>
      </c>
      <c r="D1061" s="113">
        <v>0.004212991211652649</v>
      </c>
      <c r="E1061" s="113">
        <v>2.337459261290656</v>
      </c>
      <c r="F1061" s="85" t="s">
        <v>2648</v>
      </c>
      <c r="G1061" s="85" t="b">
        <v>0</v>
      </c>
      <c r="H1061" s="85" t="b">
        <v>0</v>
      </c>
      <c r="I1061" s="85" t="b">
        <v>0</v>
      </c>
      <c r="J1061" s="85" t="b">
        <v>0</v>
      </c>
      <c r="K1061" s="85" t="b">
        <v>0</v>
      </c>
      <c r="L1061" s="85" t="b">
        <v>0</v>
      </c>
    </row>
    <row r="1062" spans="1:12" ht="15">
      <c r="A1062" s="85" t="s">
        <v>2750</v>
      </c>
      <c r="B1062" s="85" t="s">
        <v>2745</v>
      </c>
      <c r="C1062" s="85">
        <v>2</v>
      </c>
      <c r="D1062" s="113">
        <v>0.004212991211652649</v>
      </c>
      <c r="E1062" s="113">
        <v>2.337459261290656</v>
      </c>
      <c r="F1062" s="85" t="s">
        <v>2648</v>
      </c>
      <c r="G1062" s="85" t="b">
        <v>0</v>
      </c>
      <c r="H1062" s="85" t="b">
        <v>0</v>
      </c>
      <c r="I1062" s="85" t="b">
        <v>0</v>
      </c>
      <c r="J1062" s="85" t="b">
        <v>0</v>
      </c>
      <c r="K1062" s="85" t="b">
        <v>0</v>
      </c>
      <c r="L1062" s="85" t="b">
        <v>0</v>
      </c>
    </row>
    <row r="1063" spans="1:12" ht="15">
      <c r="A1063" s="85" t="s">
        <v>2745</v>
      </c>
      <c r="B1063" s="85" t="s">
        <v>2722</v>
      </c>
      <c r="C1063" s="85">
        <v>2</v>
      </c>
      <c r="D1063" s="113">
        <v>0.004212991211652649</v>
      </c>
      <c r="E1063" s="113">
        <v>1.3832167518513312</v>
      </c>
      <c r="F1063" s="85" t="s">
        <v>2648</v>
      </c>
      <c r="G1063" s="85" t="b">
        <v>0</v>
      </c>
      <c r="H1063" s="85" t="b">
        <v>0</v>
      </c>
      <c r="I1063" s="85" t="b">
        <v>0</v>
      </c>
      <c r="J1063" s="85" t="b">
        <v>0</v>
      </c>
      <c r="K1063" s="85" t="b">
        <v>0</v>
      </c>
      <c r="L1063" s="85" t="b">
        <v>0</v>
      </c>
    </row>
    <row r="1064" spans="1:12" ht="15">
      <c r="A1064" s="85" t="s">
        <v>2722</v>
      </c>
      <c r="B1064" s="85" t="s">
        <v>2746</v>
      </c>
      <c r="C1064" s="85">
        <v>2</v>
      </c>
      <c r="D1064" s="113">
        <v>0.004212991211652649</v>
      </c>
      <c r="E1064" s="113">
        <v>1.3832167518513312</v>
      </c>
      <c r="F1064" s="85" t="s">
        <v>2648</v>
      </c>
      <c r="G1064" s="85" t="b">
        <v>0</v>
      </c>
      <c r="H1064" s="85" t="b">
        <v>0</v>
      </c>
      <c r="I1064" s="85" t="b">
        <v>0</v>
      </c>
      <c r="J1064" s="85" t="b">
        <v>0</v>
      </c>
      <c r="K1064" s="85" t="b">
        <v>0</v>
      </c>
      <c r="L1064" s="85" t="b">
        <v>0</v>
      </c>
    </row>
    <row r="1065" spans="1:12" ht="15">
      <c r="A1065" s="85" t="s">
        <v>2746</v>
      </c>
      <c r="B1065" s="85" t="s">
        <v>2751</v>
      </c>
      <c r="C1065" s="85">
        <v>2</v>
      </c>
      <c r="D1065" s="113">
        <v>0.004212991211652649</v>
      </c>
      <c r="E1065" s="113">
        <v>2.337459261290656</v>
      </c>
      <c r="F1065" s="85" t="s">
        <v>2648</v>
      </c>
      <c r="G1065" s="85" t="b">
        <v>0</v>
      </c>
      <c r="H1065" s="85" t="b">
        <v>0</v>
      </c>
      <c r="I1065" s="85" t="b">
        <v>0</v>
      </c>
      <c r="J1065" s="85" t="b">
        <v>0</v>
      </c>
      <c r="K1065" s="85" t="b">
        <v>0</v>
      </c>
      <c r="L1065" s="85" t="b">
        <v>0</v>
      </c>
    </row>
    <row r="1066" spans="1:12" ht="15">
      <c r="A1066" s="85" t="s">
        <v>2751</v>
      </c>
      <c r="B1066" s="85" t="s">
        <v>2729</v>
      </c>
      <c r="C1066" s="85">
        <v>2</v>
      </c>
      <c r="D1066" s="113">
        <v>0.004212991211652649</v>
      </c>
      <c r="E1066" s="113">
        <v>1.5593080109070125</v>
      </c>
      <c r="F1066" s="85" t="s">
        <v>2648</v>
      </c>
      <c r="G1066" s="85" t="b">
        <v>0</v>
      </c>
      <c r="H1066" s="85" t="b">
        <v>0</v>
      </c>
      <c r="I1066" s="85" t="b">
        <v>0</v>
      </c>
      <c r="J1066" s="85" t="b">
        <v>0</v>
      </c>
      <c r="K1066" s="85" t="b">
        <v>0</v>
      </c>
      <c r="L1066" s="85" t="b">
        <v>0</v>
      </c>
    </row>
    <row r="1067" spans="1:12" ht="15">
      <c r="A1067" s="85" t="s">
        <v>2729</v>
      </c>
      <c r="B1067" s="85" t="s">
        <v>334</v>
      </c>
      <c r="C1067" s="85">
        <v>2</v>
      </c>
      <c r="D1067" s="113">
        <v>0.004212991211652649</v>
      </c>
      <c r="E1067" s="113">
        <v>0.6050655014676877</v>
      </c>
      <c r="F1067" s="85" t="s">
        <v>2648</v>
      </c>
      <c r="G1067" s="85" t="b">
        <v>0</v>
      </c>
      <c r="H1067" s="85" t="b">
        <v>0</v>
      </c>
      <c r="I1067" s="85" t="b">
        <v>0</v>
      </c>
      <c r="J1067" s="85" t="b">
        <v>0</v>
      </c>
      <c r="K1067" s="85" t="b">
        <v>0</v>
      </c>
      <c r="L1067" s="85" t="b">
        <v>0</v>
      </c>
    </row>
    <row r="1068" spans="1:12" ht="15">
      <c r="A1068" s="85" t="s">
        <v>2729</v>
      </c>
      <c r="B1068" s="85" t="s">
        <v>2723</v>
      </c>
      <c r="C1068" s="85">
        <v>2</v>
      </c>
      <c r="D1068" s="113">
        <v>0.004212991211652649</v>
      </c>
      <c r="E1068" s="113">
        <v>0.6050655014676877</v>
      </c>
      <c r="F1068" s="85" t="s">
        <v>2648</v>
      </c>
      <c r="G1068" s="85" t="b">
        <v>0</v>
      </c>
      <c r="H1068" s="85" t="b">
        <v>0</v>
      </c>
      <c r="I1068" s="85" t="b">
        <v>0</v>
      </c>
      <c r="J1068" s="85" t="b">
        <v>0</v>
      </c>
      <c r="K1068" s="85" t="b">
        <v>0</v>
      </c>
      <c r="L1068" s="85" t="b">
        <v>0</v>
      </c>
    </row>
    <row r="1069" spans="1:12" ht="15">
      <c r="A1069" s="85" t="s">
        <v>2723</v>
      </c>
      <c r="B1069" s="85" t="s">
        <v>902</v>
      </c>
      <c r="C1069" s="85">
        <v>2</v>
      </c>
      <c r="D1069" s="113">
        <v>0.004212991211652649</v>
      </c>
      <c r="E1069" s="113">
        <v>0.26927339954449453</v>
      </c>
      <c r="F1069" s="85" t="s">
        <v>2648</v>
      </c>
      <c r="G1069" s="85" t="b">
        <v>0</v>
      </c>
      <c r="H1069" s="85" t="b">
        <v>0</v>
      </c>
      <c r="I1069" s="85" t="b">
        <v>0</v>
      </c>
      <c r="J1069" s="85" t="b">
        <v>0</v>
      </c>
      <c r="K1069" s="85" t="b">
        <v>0</v>
      </c>
      <c r="L1069" s="85" t="b">
        <v>0</v>
      </c>
    </row>
    <row r="1070" spans="1:12" ht="15">
      <c r="A1070" s="85" t="s">
        <v>869</v>
      </c>
      <c r="B1070" s="85" t="s">
        <v>2741</v>
      </c>
      <c r="C1070" s="85">
        <v>2</v>
      </c>
      <c r="D1070" s="113">
        <v>0.004212991211652649</v>
      </c>
      <c r="E1070" s="113">
        <v>1.2235159089838192</v>
      </c>
      <c r="F1070" s="85" t="s">
        <v>2648</v>
      </c>
      <c r="G1070" s="85" t="b">
        <v>0</v>
      </c>
      <c r="H1070" s="85" t="b">
        <v>0</v>
      </c>
      <c r="I1070" s="85" t="b">
        <v>0</v>
      </c>
      <c r="J1070" s="85" t="b">
        <v>0</v>
      </c>
      <c r="K1070" s="85" t="b">
        <v>0</v>
      </c>
      <c r="L1070" s="85" t="b">
        <v>0</v>
      </c>
    </row>
    <row r="1071" spans="1:12" ht="15">
      <c r="A1071" s="85" t="s">
        <v>2741</v>
      </c>
      <c r="B1071" s="85" t="s">
        <v>2742</v>
      </c>
      <c r="C1071" s="85">
        <v>2</v>
      </c>
      <c r="D1071" s="113">
        <v>0.004212991211652649</v>
      </c>
      <c r="E1071" s="113">
        <v>2.337459261290656</v>
      </c>
      <c r="F1071" s="85" t="s">
        <v>2648</v>
      </c>
      <c r="G1071" s="85" t="b">
        <v>0</v>
      </c>
      <c r="H1071" s="85" t="b">
        <v>0</v>
      </c>
      <c r="I1071" s="85" t="b">
        <v>0</v>
      </c>
      <c r="J1071" s="85" t="b">
        <v>0</v>
      </c>
      <c r="K1071" s="85" t="b">
        <v>0</v>
      </c>
      <c r="L1071" s="85" t="b">
        <v>0</v>
      </c>
    </row>
    <row r="1072" spans="1:12" ht="15">
      <c r="A1072" s="85" t="s">
        <v>2742</v>
      </c>
      <c r="B1072" s="85" t="s">
        <v>884</v>
      </c>
      <c r="C1072" s="85">
        <v>2</v>
      </c>
      <c r="D1072" s="113">
        <v>0.004212991211652649</v>
      </c>
      <c r="E1072" s="113">
        <v>1.3832167518513312</v>
      </c>
      <c r="F1072" s="85" t="s">
        <v>2648</v>
      </c>
      <c r="G1072" s="85" t="b">
        <v>0</v>
      </c>
      <c r="H1072" s="85" t="b">
        <v>0</v>
      </c>
      <c r="I1072" s="85" t="b">
        <v>0</v>
      </c>
      <c r="J1072" s="85" t="b">
        <v>0</v>
      </c>
      <c r="K1072" s="85" t="b">
        <v>0</v>
      </c>
      <c r="L1072" s="85" t="b">
        <v>0</v>
      </c>
    </row>
    <row r="1073" spans="1:12" ht="15">
      <c r="A1073" s="85" t="s">
        <v>884</v>
      </c>
      <c r="B1073" s="85" t="s">
        <v>2743</v>
      </c>
      <c r="C1073" s="85">
        <v>2</v>
      </c>
      <c r="D1073" s="113">
        <v>0.004212991211652649</v>
      </c>
      <c r="E1073" s="113">
        <v>1.3832167518513312</v>
      </c>
      <c r="F1073" s="85" t="s">
        <v>2648</v>
      </c>
      <c r="G1073" s="85" t="b">
        <v>0</v>
      </c>
      <c r="H1073" s="85" t="b">
        <v>0</v>
      </c>
      <c r="I1073" s="85" t="b">
        <v>0</v>
      </c>
      <c r="J1073" s="85" t="b">
        <v>0</v>
      </c>
      <c r="K1073" s="85" t="b">
        <v>0</v>
      </c>
      <c r="L1073" s="85" t="b">
        <v>0</v>
      </c>
    </row>
    <row r="1074" spans="1:12" ht="15">
      <c r="A1074" s="85" t="s">
        <v>2743</v>
      </c>
      <c r="B1074" s="85" t="s">
        <v>2726</v>
      </c>
      <c r="C1074" s="85">
        <v>2</v>
      </c>
      <c r="D1074" s="113">
        <v>0.004212991211652649</v>
      </c>
      <c r="E1074" s="113">
        <v>1.3832167518513312</v>
      </c>
      <c r="F1074" s="85" t="s">
        <v>2648</v>
      </c>
      <c r="G1074" s="85" t="b">
        <v>0</v>
      </c>
      <c r="H1074" s="85" t="b">
        <v>0</v>
      </c>
      <c r="I1074" s="85" t="b">
        <v>0</v>
      </c>
      <c r="J1074" s="85" t="b">
        <v>0</v>
      </c>
      <c r="K1074" s="85" t="b">
        <v>0</v>
      </c>
      <c r="L1074" s="85" t="b">
        <v>0</v>
      </c>
    </row>
    <row r="1075" spans="1:12" ht="15">
      <c r="A1075" s="85" t="s">
        <v>2726</v>
      </c>
      <c r="B1075" s="85" t="s">
        <v>2729</v>
      </c>
      <c r="C1075" s="85">
        <v>2</v>
      </c>
      <c r="D1075" s="113">
        <v>0.004212991211652649</v>
      </c>
      <c r="E1075" s="113">
        <v>0.6050655014676877</v>
      </c>
      <c r="F1075" s="85" t="s">
        <v>2648</v>
      </c>
      <c r="G1075" s="85" t="b">
        <v>0</v>
      </c>
      <c r="H1075" s="85" t="b">
        <v>0</v>
      </c>
      <c r="I1075" s="85" t="b">
        <v>0</v>
      </c>
      <c r="J1075" s="85" t="b">
        <v>0</v>
      </c>
      <c r="K1075" s="85" t="b">
        <v>0</v>
      </c>
      <c r="L1075" s="85" t="b">
        <v>0</v>
      </c>
    </row>
    <row r="1076" spans="1:12" ht="15">
      <c r="A1076" s="85" t="s">
        <v>2726</v>
      </c>
      <c r="B1076" s="85" t="s">
        <v>2721</v>
      </c>
      <c r="C1076" s="85">
        <v>2</v>
      </c>
      <c r="D1076" s="113">
        <v>0.004212991211652649</v>
      </c>
      <c r="E1076" s="113">
        <v>0.2863067388432749</v>
      </c>
      <c r="F1076" s="85" t="s">
        <v>2648</v>
      </c>
      <c r="G1076" s="85" t="b">
        <v>0</v>
      </c>
      <c r="H1076" s="85" t="b">
        <v>0</v>
      </c>
      <c r="I1076" s="85" t="b">
        <v>0</v>
      </c>
      <c r="J1076" s="85" t="b">
        <v>0</v>
      </c>
      <c r="K1076" s="85" t="b">
        <v>0</v>
      </c>
      <c r="L1076" s="85" t="b">
        <v>0</v>
      </c>
    </row>
    <row r="1077" spans="1:12" ht="15">
      <c r="A1077" s="85" t="s">
        <v>2721</v>
      </c>
      <c r="B1077" s="85" t="s">
        <v>374</v>
      </c>
      <c r="C1077" s="85">
        <v>2</v>
      </c>
      <c r="D1077" s="113">
        <v>0.004212991211652649</v>
      </c>
      <c r="E1077" s="113">
        <v>0.6050655014676877</v>
      </c>
      <c r="F1077" s="85" t="s">
        <v>2648</v>
      </c>
      <c r="G1077" s="85" t="b">
        <v>0</v>
      </c>
      <c r="H1077" s="85" t="b">
        <v>0</v>
      </c>
      <c r="I1077" s="85" t="b">
        <v>0</v>
      </c>
      <c r="J1077" s="85" t="b">
        <v>0</v>
      </c>
      <c r="K1077" s="85" t="b">
        <v>0</v>
      </c>
      <c r="L1077" s="85" t="b">
        <v>0</v>
      </c>
    </row>
    <row r="1078" spans="1:12" ht="15">
      <c r="A1078" s="85" t="s">
        <v>2725</v>
      </c>
      <c r="B1078" s="85" t="s">
        <v>418</v>
      </c>
      <c r="C1078" s="85">
        <v>12</v>
      </c>
      <c r="D1078" s="113">
        <v>0.0013543677763329315</v>
      </c>
      <c r="E1078" s="113">
        <v>1.3906407699305383</v>
      </c>
      <c r="F1078" s="85" t="s">
        <v>2649</v>
      </c>
      <c r="G1078" s="85" t="b">
        <v>0</v>
      </c>
      <c r="H1078" s="85" t="b">
        <v>0</v>
      </c>
      <c r="I1078" s="85" t="b">
        <v>0</v>
      </c>
      <c r="J1078" s="85" t="b">
        <v>0</v>
      </c>
      <c r="K1078" s="85" t="b">
        <v>0</v>
      </c>
      <c r="L1078" s="85" t="b">
        <v>0</v>
      </c>
    </row>
    <row r="1079" spans="1:12" ht="15">
      <c r="A1079" s="85" t="s">
        <v>2722</v>
      </c>
      <c r="B1079" s="85" t="s">
        <v>905</v>
      </c>
      <c r="C1079" s="85">
        <v>12</v>
      </c>
      <c r="D1079" s="113">
        <v>0.0013543677763329315</v>
      </c>
      <c r="E1079" s="113">
        <v>1.3906407699305383</v>
      </c>
      <c r="F1079" s="85" t="s">
        <v>2649</v>
      </c>
      <c r="G1079" s="85" t="b">
        <v>0</v>
      </c>
      <c r="H1079" s="85" t="b">
        <v>0</v>
      </c>
      <c r="I1079" s="85" t="b">
        <v>0</v>
      </c>
      <c r="J1079" s="85" t="b">
        <v>0</v>
      </c>
      <c r="K1079" s="85" t="b">
        <v>0</v>
      </c>
      <c r="L1079" s="85" t="b">
        <v>0</v>
      </c>
    </row>
    <row r="1080" spans="1:12" ht="15">
      <c r="A1080" s="85" t="s">
        <v>905</v>
      </c>
      <c r="B1080" s="85" t="s">
        <v>334</v>
      </c>
      <c r="C1080" s="85">
        <v>12</v>
      </c>
      <c r="D1080" s="113">
        <v>0.0013543677763329315</v>
      </c>
      <c r="E1080" s="113">
        <v>1.3558786636713263</v>
      </c>
      <c r="F1080" s="85" t="s">
        <v>2649</v>
      </c>
      <c r="G1080" s="85" t="b">
        <v>0</v>
      </c>
      <c r="H1080" s="85" t="b">
        <v>0</v>
      </c>
      <c r="I1080" s="85" t="b">
        <v>0</v>
      </c>
      <c r="J1080" s="85" t="b">
        <v>0</v>
      </c>
      <c r="K1080" s="85" t="b">
        <v>0</v>
      </c>
      <c r="L1080" s="85" t="b">
        <v>0</v>
      </c>
    </row>
    <row r="1081" spans="1:12" ht="15">
      <c r="A1081" s="85" t="s">
        <v>2724</v>
      </c>
      <c r="B1081" s="85" t="s">
        <v>2723</v>
      </c>
      <c r="C1081" s="85">
        <v>12</v>
      </c>
      <c r="D1081" s="113">
        <v>0.0013543677763329315</v>
      </c>
      <c r="E1081" s="113">
        <v>1.3906407699305383</v>
      </c>
      <c r="F1081" s="85" t="s">
        <v>2649</v>
      </c>
      <c r="G1081" s="85" t="b">
        <v>0</v>
      </c>
      <c r="H1081" s="85" t="b">
        <v>0</v>
      </c>
      <c r="I1081" s="85" t="b">
        <v>0</v>
      </c>
      <c r="J1081" s="85" t="b">
        <v>0</v>
      </c>
      <c r="K1081" s="85" t="b">
        <v>0</v>
      </c>
      <c r="L1081" s="85" t="b">
        <v>0</v>
      </c>
    </row>
    <row r="1082" spans="1:12" ht="15">
      <c r="A1082" s="85" t="s">
        <v>2212</v>
      </c>
      <c r="B1082" s="85" t="s">
        <v>884</v>
      </c>
      <c r="C1082" s="85">
        <v>12</v>
      </c>
      <c r="D1082" s="113">
        <v>0.0013543677763329315</v>
      </c>
      <c r="E1082" s="113">
        <v>1.3558786636713263</v>
      </c>
      <c r="F1082" s="85" t="s">
        <v>2649</v>
      </c>
      <c r="G1082" s="85" t="b">
        <v>0</v>
      </c>
      <c r="H1082" s="85" t="b">
        <v>0</v>
      </c>
      <c r="I1082" s="85" t="b">
        <v>0</v>
      </c>
      <c r="J1082" s="85" t="b">
        <v>0</v>
      </c>
      <c r="K1082" s="85" t="b">
        <v>0</v>
      </c>
      <c r="L1082" s="85" t="b">
        <v>0</v>
      </c>
    </row>
    <row r="1083" spans="1:12" ht="15">
      <c r="A1083" s="85" t="s">
        <v>2727</v>
      </c>
      <c r="B1083" s="85" t="s">
        <v>2728</v>
      </c>
      <c r="C1083" s="85">
        <v>12</v>
      </c>
      <c r="D1083" s="113">
        <v>0.0013543677763329315</v>
      </c>
      <c r="E1083" s="113">
        <v>1.3906407699305383</v>
      </c>
      <c r="F1083" s="85" t="s">
        <v>2649</v>
      </c>
      <c r="G1083" s="85" t="b">
        <v>0</v>
      </c>
      <c r="H1083" s="85" t="b">
        <v>0</v>
      </c>
      <c r="I1083" s="85" t="b">
        <v>0</v>
      </c>
      <c r="J1083" s="85" t="b">
        <v>0</v>
      </c>
      <c r="K1083" s="85" t="b">
        <v>0</v>
      </c>
      <c r="L1083" s="85" t="b">
        <v>0</v>
      </c>
    </row>
    <row r="1084" spans="1:12" ht="15">
      <c r="A1084" s="85" t="s">
        <v>2721</v>
      </c>
      <c r="B1084" s="85" t="s">
        <v>273</v>
      </c>
      <c r="C1084" s="85">
        <v>12</v>
      </c>
      <c r="D1084" s="113">
        <v>0.0013543677763329315</v>
      </c>
      <c r="E1084" s="113">
        <v>1.1687920203141817</v>
      </c>
      <c r="F1084" s="85" t="s">
        <v>2649</v>
      </c>
      <c r="G1084" s="85" t="b">
        <v>0</v>
      </c>
      <c r="H1084" s="85" t="b">
        <v>0</v>
      </c>
      <c r="I1084" s="85" t="b">
        <v>0</v>
      </c>
      <c r="J1084" s="85" t="b">
        <v>0</v>
      </c>
      <c r="K1084" s="85" t="b">
        <v>0</v>
      </c>
      <c r="L1084" s="85" t="b">
        <v>0</v>
      </c>
    </row>
    <row r="1085" spans="1:12" ht="15">
      <c r="A1085" s="85" t="s">
        <v>418</v>
      </c>
      <c r="B1085" s="85" t="s">
        <v>876</v>
      </c>
      <c r="C1085" s="85">
        <v>10</v>
      </c>
      <c r="D1085" s="113">
        <v>0.0036994594904817134</v>
      </c>
      <c r="E1085" s="113">
        <v>1.3906407699305383</v>
      </c>
      <c r="F1085" s="85" t="s">
        <v>2649</v>
      </c>
      <c r="G1085" s="85" t="b">
        <v>0</v>
      </c>
      <c r="H1085" s="85" t="b">
        <v>0</v>
      </c>
      <c r="I1085" s="85" t="b">
        <v>0</v>
      </c>
      <c r="J1085" s="85" t="b">
        <v>0</v>
      </c>
      <c r="K1085" s="85" t="b">
        <v>0</v>
      </c>
      <c r="L1085" s="85" t="b">
        <v>0</v>
      </c>
    </row>
    <row r="1086" spans="1:12" ht="15">
      <c r="A1086" s="85" t="s">
        <v>876</v>
      </c>
      <c r="B1086" s="85" t="s">
        <v>2722</v>
      </c>
      <c r="C1086" s="85">
        <v>10</v>
      </c>
      <c r="D1086" s="113">
        <v>0.0036994594904817134</v>
      </c>
      <c r="E1086" s="113">
        <v>1.3906407699305383</v>
      </c>
      <c r="F1086" s="85" t="s">
        <v>2649</v>
      </c>
      <c r="G1086" s="85" t="b">
        <v>0</v>
      </c>
      <c r="H1086" s="85" t="b">
        <v>0</v>
      </c>
      <c r="I1086" s="85" t="b">
        <v>0</v>
      </c>
      <c r="J1086" s="85" t="b">
        <v>0</v>
      </c>
      <c r="K1086" s="85" t="b">
        <v>0</v>
      </c>
      <c r="L1086" s="85" t="b">
        <v>0</v>
      </c>
    </row>
    <row r="1087" spans="1:12" ht="15">
      <c r="A1087" s="85" t="s">
        <v>2728</v>
      </c>
      <c r="B1087" s="85" t="s">
        <v>2721</v>
      </c>
      <c r="C1087" s="85">
        <v>10</v>
      </c>
      <c r="D1087" s="113">
        <v>0.0036994594904817134</v>
      </c>
      <c r="E1087" s="113">
        <v>1.214549510874857</v>
      </c>
      <c r="F1087" s="85" t="s">
        <v>2649</v>
      </c>
      <c r="G1087" s="85" t="b">
        <v>0</v>
      </c>
      <c r="H1087" s="85" t="b">
        <v>0</v>
      </c>
      <c r="I1087" s="85" t="b">
        <v>0</v>
      </c>
      <c r="J1087" s="85" t="b">
        <v>0</v>
      </c>
      <c r="K1087" s="85" t="b">
        <v>0</v>
      </c>
      <c r="L1087" s="85" t="b">
        <v>0</v>
      </c>
    </row>
    <row r="1088" spans="1:12" ht="15">
      <c r="A1088" s="85" t="s">
        <v>334</v>
      </c>
      <c r="B1088" s="85" t="s">
        <v>2724</v>
      </c>
      <c r="C1088" s="85">
        <v>8</v>
      </c>
      <c r="D1088" s="113">
        <v>0.005476710787399823</v>
      </c>
      <c r="E1088" s="113">
        <v>1.1797874046156451</v>
      </c>
      <c r="F1088" s="85" t="s">
        <v>2649</v>
      </c>
      <c r="G1088" s="85" t="b">
        <v>0</v>
      </c>
      <c r="H1088" s="85" t="b">
        <v>0</v>
      </c>
      <c r="I1088" s="85" t="b">
        <v>0</v>
      </c>
      <c r="J1088" s="85" t="b">
        <v>0</v>
      </c>
      <c r="K1088" s="85" t="b">
        <v>0</v>
      </c>
      <c r="L1088" s="85" t="b">
        <v>0</v>
      </c>
    </row>
    <row r="1089" spans="1:12" ht="15">
      <c r="A1089" s="85" t="s">
        <v>2723</v>
      </c>
      <c r="B1089" s="85" t="s">
        <v>2212</v>
      </c>
      <c r="C1089" s="85">
        <v>8</v>
      </c>
      <c r="D1089" s="113">
        <v>0.005476710787399823</v>
      </c>
      <c r="E1089" s="113">
        <v>1.1797874046156451</v>
      </c>
      <c r="F1089" s="85" t="s">
        <v>2649</v>
      </c>
      <c r="G1089" s="85" t="b">
        <v>0</v>
      </c>
      <c r="H1089" s="85" t="b">
        <v>0</v>
      </c>
      <c r="I1089" s="85" t="b">
        <v>0</v>
      </c>
      <c r="J1089" s="85" t="b">
        <v>0</v>
      </c>
      <c r="K1089" s="85" t="b">
        <v>0</v>
      </c>
      <c r="L1089" s="85" t="b">
        <v>0</v>
      </c>
    </row>
    <row r="1090" spans="1:12" ht="15">
      <c r="A1090" s="85" t="s">
        <v>884</v>
      </c>
      <c r="B1090" s="85" t="s">
        <v>2730</v>
      </c>
      <c r="C1090" s="85">
        <v>8</v>
      </c>
      <c r="D1090" s="113">
        <v>0.005476710787399823</v>
      </c>
      <c r="E1090" s="113">
        <v>1.3906407699305383</v>
      </c>
      <c r="F1090" s="85" t="s">
        <v>2649</v>
      </c>
      <c r="G1090" s="85" t="b">
        <v>0</v>
      </c>
      <c r="H1090" s="85" t="b">
        <v>0</v>
      </c>
      <c r="I1090" s="85" t="b">
        <v>0</v>
      </c>
      <c r="J1090" s="85" t="b">
        <v>0</v>
      </c>
      <c r="K1090" s="85" t="b">
        <v>0</v>
      </c>
      <c r="L1090" s="85" t="b">
        <v>0</v>
      </c>
    </row>
    <row r="1091" spans="1:12" ht="15">
      <c r="A1091" s="85" t="s">
        <v>2730</v>
      </c>
      <c r="B1091" s="85" t="s">
        <v>2732</v>
      </c>
      <c r="C1091" s="85">
        <v>8</v>
      </c>
      <c r="D1091" s="113">
        <v>0.005476710787399823</v>
      </c>
      <c r="E1091" s="113">
        <v>1.5667320289862194</v>
      </c>
      <c r="F1091" s="85" t="s">
        <v>2649</v>
      </c>
      <c r="G1091" s="85" t="b">
        <v>0</v>
      </c>
      <c r="H1091" s="85" t="b">
        <v>0</v>
      </c>
      <c r="I1091" s="85" t="b">
        <v>0</v>
      </c>
      <c r="J1091" s="85" t="b">
        <v>0</v>
      </c>
      <c r="K1091" s="85" t="b">
        <v>0</v>
      </c>
      <c r="L1091" s="85" t="b">
        <v>0</v>
      </c>
    </row>
    <row r="1092" spans="1:12" ht="15">
      <c r="A1092" s="85" t="s">
        <v>2732</v>
      </c>
      <c r="B1092" s="85" t="s">
        <v>2727</v>
      </c>
      <c r="C1092" s="85">
        <v>8</v>
      </c>
      <c r="D1092" s="113">
        <v>0.005476710787399823</v>
      </c>
      <c r="E1092" s="113">
        <v>1.3906407699305383</v>
      </c>
      <c r="F1092" s="85" t="s">
        <v>2649</v>
      </c>
      <c r="G1092" s="85" t="b">
        <v>0</v>
      </c>
      <c r="H1092" s="85" t="b">
        <v>0</v>
      </c>
      <c r="I1092" s="85" t="b">
        <v>0</v>
      </c>
      <c r="J1092" s="85" t="b">
        <v>0</v>
      </c>
      <c r="K1092" s="85" t="b">
        <v>0</v>
      </c>
      <c r="L1092" s="85" t="b">
        <v>0</v>
      </c>
    </row>
    <row r="1093" spans="1:12" ht="15">
      <c r="A1093" s="85" t="s">
        <v>273</v>
      </c>
      <c r="B1093" s="85" t="s">
        <v>375</v>
      </c>
      <c r="C1093" s="85">
        <v>8</v>
      </c>
      <c r="D1093" s="113">
        <v>0.005476710787399823</v>
      </c>
      <c r="E1093" s="113">
        <v>1.2937307569224819</v>
      </c>
      <c r="F1093" s="85" t="s">
        <v>2649</v>
      </c>
      <c r="G1093" s="85" t="b">
        <v>0</v>
      </c>
      <c r="H1093" s="85" t="b">
        <v>0</v>
      </c>
      <c r="I1093" s="85" t="b">
        <v>0</v>
      </c>
      <c r="J1093" s="85" t="b">
        <v>0</v>
      </c>
      <c r="K1093" s="85" t="b">
        <v>0</v>
      </c>
      <c r="L1093" s="85" t="b">
        <v>0</v>
      </c>
    </row>
    <row r="1094" spans="1:12" ht="15">
      <c r="A1094" s="85" t="s">
        <v>375</v>
      </c>
      <c r="B1094" s="85" t="s">
        <v>304</v>
      </c>
      <c r="C1094" s="85">
        <v>8</v>
      </c>
      <c r="D1094" s="113">
        <v>0.005476710787399823</v>
      </c>
      <c r="E1094" s="113">
        <v>1.469822015978163</v>
      </c>
      <c r="F1094" s="85" t="s">
        <v>2649</v>
      </c>
      <c r="G1094" s="85" t="b">
        <v>0</v>
      </c>
      <c r="H1094" s="85" t="b">
        <v>0</v>
      </c>
      <c r="I1094" s="85" t="b">
        <v>0</v>
      </c>
      <c r="J1094" s="85" t="b">
        <v>0</v>
      </c>
      <c r="K1094" s="85" t="b">
        <v>0</v>
      </c>
      <c r="L1094" s="85" t="b">
        <v>0</v>
      </c>
    </row>
    <row r="1095" spans="1:12" ht="15">
      <c r="A1095" s="85" t="s">
        <v>304</v>
      </c>
      <c r="B1095" s="85" t="s">
        <v>2731</v>
      </c>
      <c r="C1095" s="85">
        <v>8</v>
      </c>
      <c r="D1095" s="113">
        <v>0.005476710787399823</v>
      </c>
      <c r="E1095" s="113">
        <v>1.3729120029701065</v>
      </c>
      <c r="F1095" s="85" t="s">
        <v>2649</v>
      </c>
      <c r="G1095" s="85" t="b">
        <v>0</v>
      </c>
      <c r="H1095" s="85" t="b">
        <v>0</v>
      </c>
      <c r="I1095" s="85" t="b">
        <v>0</v>
      </c>
      <c r="J1095" s="85" t="b">
        <v>0</v>
      </c>
      <c r="K1095" s="85" t="b">
        <v>0</v>
      </c>
      <c r="L1095" s="85" t="b">
        <v>0</v>
      </c>
    </row>
    <row r="1096" spans="1:12" ht="15">
      <c r="A1096" s="85" t="s">
        <v>2731</v>
      </c>
      <c r="B1096" s="85" t="s">
        <v>902</v>
      </c>
      <c r="C1096" s="85">
        <v>8</v>
      </c>
      <c r="D1096" s="113">
        <v>0.005476710787399823</v>
      </c>
      <c r="E1096" s="113">
        <v>1.1968207439144252</v>
      </c>
      <c r="F1096" s="85" t="s">
        <v>2649</v>
      </c>
      <c r="G1096" s="85" t="b">
        <v>0</v>
      </c>
      <c r="H1096" s="85" t="b">
        <v>0</v>
      </c>
      <c r="I1096" s="85" t="b">
        <v>0</v>
      </c>
      <c r="J1096" s="85" t="b">
        <v>0</v>
      </c>
      <c r="K1096" s="85" t="b">
        <v>0</v>
      </c>
      <c r="L1096" s="85" t="b">
        <v>0</v>
      </c>
    </row>
    <row r="1097" spans="1:12" ht="15">
      <c r="A1097" s="85" t="s">
        <v>902</v>
      </c>
      <c r="B1097" s="85" t="s">
        <v>869</v>
      </c>
      <c r="C1097" s="85">
        <v>8</v>
      </c>
      <c r="D1097" s="113">
        <v>0.005476710787399823</v>
      </c>
      <c r="E1097" s="113">
        <v>1.0828773916075884</v>
      </c>
      <c r="F1097" s="85" t="s">
        <v>2649</v>
      </c>
      <c r="G1097" s="85" t="b">
        <v>0</v>
      </c>
      <c r="H1097" s="85" t="b">
        <v>0</v>
      </c>
      <c r="I1097" s="85" t="b">
        <v>0</v>
      </c>
      <c r="J1097" s="85" t="b">
        <v>0</v>
      </c>
      <c r="K1097" s="85" t="b">
        <v>0</v>
      </c>
      <c r="L1097" s="85" t="b">
        <v>0</v>
      </c>
    </row>
    <row r="1098" spans="1:12" ht="15">
      <c r="A1098" s="85" t="s">
        <v>869</v>
      </c>
      <c r="B1098" s="85" t="s">
        <v>2726</v>
      </c>
      <c r="C1098" s="85">
        <v>8</v>
      </c>
      <c r="D1098" s="113">
        <v>0.005476710787399823</v>
      </c>
      <c r="E1098" s="113">
        <v>1.2589686506632698</v>
      </c>
      <c r="F1098" s="85" t="s">
        <v>2649</v>
      </c>
      <c r="G1098" s="85" t="b">
        <v>0</v>
      </c>
      <c r="H1098" s="85" t="b">
        <v>0</v>
      </c>
      <c r="I1098" s="85" t="b">
        <v>0</v>
      </c>
      <c r="J1098" s="85" t="b">
        <v>0</v>
      </c>
      <c r="K1098" s="85" t="b">
        <v>0</v>
      </c>
      <c r="L1098" s="85" t="b">
        <v>0</v>
      </c>
    </row>
    <row r="1099" spans="1:12" ht="15">
      <c r="A1099" s="85" t="s">
        <v>2726</v>
      </c>
      <c r="B1099" s="85" t="s">
        <v>2733</v>
      </c>
      <c r="C1099" s="85">
        <v>8</v>
      </c>
      <c r="D1099" s="113">
        <v>0.005476710787399823</v>
      </c>
      <c r="E1099" s="113">
        <v>1.4186694935307815</v>
      </c>
      <c r="F1099" s="85" t="s">
        <v>2649</v>
      </c>
      <c r="G1099" s="85" t="b">
        <v>0</v>
      </c>
      <c r="H1099" s="85" t="b">
        <v>0</v>
      </c>
      <c r="I1099" s="85" t="b">
        <v>0</v>
      </c>
      <c r="J1099" s="85" t="b">
        <v>0</v>
      </c>
      <c r="K1099" s="85" t="b">
        <v>0</v>
      </c>
      <c r="L1099" s="85" t="b">
        <v>0</v>
      </c>
    </row>
    <row r="1100" spans="1:12" ht="15">
      <c r="A1100" s="85" t="s">
        <v>2733</v>
      </c>
      <c r="B1100" s="85" t="s">
        <v>374</v>
      </c>
      <c r="C1100" s="85">
        <v>8</v>
      </c>
      <c r="D1100" s="113">
        <v>0.005476710787399823</v>
      </c>
      <c r="E1100" s="113">
        <v>1.4644269840914568</v>
      </c>
      <c r="F1100" s="85" t="s">
        <v>2649</v>
      </c>
      <c r="G1100" s="85" t="b">
        <v>0</v>
      </c>
      <c r="H1100" s="85" t="b">
        <v>0</v>
      </c>
      <c r="I1100" s="85" t="b">
        <v>0</v>
      </c>
      <c r="J1100" s="85" t="b">
        <v>0</v>
      </c>
      <c r="K1100" s="85" t="b">
        <v>0</v>
      </c>
      <c r="L1100" s="85" t="b">
        <v>0</v>
      </c>
    </row>
    <row r="1101" spans="1:12" ht="15">
      <c r="A1101" s="85" t="s">
        <v>334</v>
      </c>
      <c r="B1101" s="85" t="s">
        <v>902</v>
      </c>
      <c r="C1101" s="85">
        <v>4</v>
      </c>
      <c r="D1101" s="113">
        <v>0.006647835856868498</v>
      </c>
      <c r="E1101" s="113">
        <v>0.7818473959436074</v>
      </c>
      <c r="F1101" s="85" t="s">
        <v>2649</v>
      </c>
      <c r="G1101" s="85" t="b">
        <v>0</v>
      </c>
      <c r="H1101" s="85" t="b">
        <v>0</v>
      </c>
      <c r="I1101" s="85" t="b">
        <v>0</v>
      </c>
      <c r="J1101" s="85" t="b">
        <v>0</v>
      </c>
      <c r="K1101" s="85" t="b">
        <v>0</v>
      </c>
      <c r="L1101" s="85" t="b">
        <v>0</v>
      </c>
    </row>
    <row r="1102" spans="1:12" ht="15">
      <c r="A1102" s="85" t="s">
        <v>902</v>
      </c>
      <c r="B1102" s="85" t="s">
        <v>2724</v>
      </c>
      <c r="C1102" s="85">
        <v>4</v>
      </c>
      <c r="D1102" s="113">
        <v>0.006647835856868498</v>
      </c>
      <c r="E1102" s="113">
        <v>0.8166095022028194</v>
      </c>
      <c r="F1102" s="85" t="s">
        <v>2649</v>
      </c>
      <c r="G1102" s="85" t="b">
        <v>0</v>
      </c>
      <c r="H1102" s="85" t="b">
        <v>0</v>
      </c>
      <c r="I1102" s="85" t="b">
        <v>0</v>
      </c>
      <c r="J1102" s="85" t="b">
        <v>0</v>
      </c>
      <c r="K1102" s="85" t="b">
        <v>0</v>
      </c>
      <c r="L1102" s="85" t="b">
        <v>0</v>
      </c>
    </row>
    <row r="1103" spans="1:12" ht="15">
      <c r="A1103" s="85" t="s">
        <v>2723</v>
      </c>
      <c r="B1103" s="85" t="s">
        <v>869</v>
      </c>
      <c r="C1103" s="85">
        <v>4</v>
      </c>
      <c r="D1103" s="113">
        <v>0.006647835856868498</v>
      </c>
      <c r="E1103" s="113">
        <v>0.8787574089516639</v>
      </c>
      <c r="F1103" s="85" t="s">
        <v>2649</v>
      </c>
      <c r="G1103" s="85" t="b">
        <v>0</v>
      </c>
      <c r="H1103" s="85" t="b">
        <v>0</v>
      </c>
      <c r="I1103" s="85" t="b">
        <v>0</v>
      </c>
      <c r="J1103" s="85" t="b">
        <v>0</v>
      </c>
      <c r="K1103" s="85" t="b">
        <v>0</v>
      </c>
      <c r="L1103" s="85" t="b">
        <v>0</v>
      </c>
    </row>
    <row r="1104" spans="1:12" ht="15">
      <c r="A1104" s="85" t="s">
        <v>869</v>
      </c>
      <c r="B1104" s="85" t="s">
        <v>2212</v>
      </c>
      <c r="C1104" s="85">
        <v>4</v>
      </c>
      <c r="D1104" s="113">
        <v>0.006647835856868498</v>
      </c>
      <c r="E1104" s="113">
        <v>0.8439953026924518</v>
      </c>
      <c r="F1104" s="85" t="s">
        <v>2649</v>
      </c>
      <c r="G1104" s="85" t="b">
        <v>0</v>
      </c>
      <c r="H1104" s="85" t="b">
        <v>0</v>
      </c>
      <c r="I1104" s="85" t="b">
        <v>0</v>
      </c>
      <c r="J1104" s="85" t="b">
        <v>0</v>
      </c>
      <c r="K1104" s="85" t="b">
        <v>0</v>
      </c>
      <c r="L1104" s="85" t="b">
        <v>0</v>
      </c>
    </row>
    <row r="1105" spans="1:12" ht="15">
      <c r="A1105" s="85" t="s">
        <v>884</v>
      </c>
      <c r="B1105" s="85" t="s">
        <v>2727</v>
      </c>
      <c r="C1105" s="85">
        <v>4</v>
      </c>
      <c r="D1105" s="113">
        <v>0.006647835856868498</v>
      </c>
      <c r="E1105" s="113">
        <v>0.9135195152108757</v>
      </c>
      <c r="F1105" s="85" t="s">
        <v>2649</v>
      </c>
      <c r="G1105" s="85" t="b">
        <v>0</v>
      </c>
      <c r="H1105" s="85" t="b">
        <v>0</v>
      </c>
      <c r="I1105" s="85" t="b">
        <v>0</v>
      </c>
      <c r="J1105" s="85" t="b">
        <v>0</v>
      </c>
      <c r="K1105" s="85" t="b">
        <v>0</v>
      </c>
      <c r="L1105" s="85" t="b">
        <v>0</v>
      </c>
    </row>
    <row r="1106" spans="1:12" ht="15">
      <c r="A1106" s="85" t="s">
        <v>418</v>
      </c>
      <c r="B1106" s="85" t="s">
        <v>2734</v>
      </c>
      <c r="C1106" s="85">
        <v>2</v>
      </c>
      <c r="D1106" s="113">
        <v>0.005278658160018543</v>
      </c>
      <c r="E1106" s="113">
        <v>1.3906407699305383</v>
      </c>
      <c r="F1106" s="85" t="s">
        <v>2649</v>
      </c>
      <c r="G1106" s="85" t="b">
        <v>0</v>
      </c>
      <c r="H1106" s="85" t="b">
        <v>0</v>
      </c>
      <c r="I1106" s="85" t="b">
        <v>0</v>
      </c>
      <c r="J1106" s="85" t="b">
        <v>0</v>
      </c>
      <c r="K1106" s="85" t="b">
        <v>0</v>
      </c>
      <c r="L1106" s="85" t="b">
        <v>0</v>
      </c>
    </row>
    <row r="1107" spans="1:12" ht="15">
      <c r="A1107" s="85" t="s">
        <v>2734</v>
      </c>
      <c r="B1107" s="85" t="s">
        <v>2736</v>
      </c>
      <c r="C1107" s="85">
        <v>2</v>
      </c>
      <c r="D1107" s="113">
        <v>0.005278658160018543</v>
      </c>
      <c r="E1107" s="113">
        <v>2.1687920203141817</v>
      </c>
      <c r="F1107" s="85" t="s">
        <v>2649</v>
      </c>
      <c r="G1107" s="85" t="b">
        <v>0</v>
      </c>
      <c r="H1107" s="85" t="b">
        <v>0</v>
      </c>
      <c r="I1107" s="85" t="b">
        <v>0</v>
      </c>
      <c r="J1107" s="85" t="b">
        <v>0</v>
      </c>
      <c r="K1107" s="85" t="b">
        <v>0</v>
      </c>
      <c r="L1107" s="85" t="b">
        <v>0</v>
      </c>
    </row>
    <row r="1108" spans="1:12" ht="15">
      <c r="A1108" s="85" t="s">
        <v>2736</v>
      </c>
      <c r="B1108" s="85" t="s">
        <v>2722</v>
      </c>
      <c r="C1108" s="85">
        <v>2</v>
      </c>
      <c r="D1108" s="113">
        <v>0.005278658160018543</v>
      </c>
      <c r="E1108" s="113">
        <v>1.3906407699305383</v>
      </c>
      <c r="F1108" s="85" t="s">
        <v>2649</v>
      </c>
      <c r="G1108" s="85" t="b">
        <v>0</v>
      </c>
      <c r="H1108" s="85" t="b">
        <v>0</v>
      </c>
      <c r="I1108" s="85" t="b">
        <v>0</v>
      </c>
      <c r="J1108" s="85" t="b">
        <v>0</v>
      </c>
      <c r="K1108" s="85" t="b">
        <v>0</v>
      </c>
      <c r="L1108" s="85" t="b">
        <v>0</v>
      </c>
    </row>
    <row r="1109" spans="1:12" ht="15">
      <c r="A1109" s="85" t="s">
        <v>273</v>
      </c>
      <c r="B1109" s="85" t="s">
        <v>2721</v>
      </c>
      <c r="C1109" s="85">
        <v>2</v>
      </c>
      <c r="D1109" s="113">
        <v>0.005278658160018543</v>
      </c>
      <c r="E1109" s="113">
        <v>0.41866949353078164</v>
      </c>
      <c r="F1109" s="85" t="s">
        <v>2649</v>
      </c>
      <c r="G1109" s="85" t="b">
        <v>0</v>
      </c>
      <c r="H1109" s="85" t="b">
        <v>0</v>
      </c>
      <c r="I1109" s="85" t="b">
        <v>0</v>
      </c>
      <c r="J1109" s="85" t="b">
        <v>0</v>
      </c>
      <c r="K1109" s="85" t="b">
        <v>0</v>
      </c>
      <c r="L1109" s="85" t="b">
        <v>0</v>
      </c>
    </row>
    <row r="1110" spans="1:12" ht="15">
      <c r="A1110" s="85" t="s">
        <v>2728</v>
      </c>
      <c r="B1110" s="85" t="s">
        <v>2735</v>
      </c>
      <c r="C1110" s="85">
        <v>2</v>
      </c>
      <c r="D1110" s="113">
        <v>0.005278658160018543</v>
      </c>
      <c r="E1110" s="113">
        <v>1.3906407699305383</v>
      </c>
      <c r="F1110" s="85" t="s">
        <v>2649</v>
      </c>
      <c r="G1110" s="85" t="b">
        <v>0</v>
      </c>
      <c r="H1110" s="85" t="b">
        <v>0</v>
      </c>
      <c r="I1110" s="85" t="b">
        <v>0</v>
      </c>
      <c r="J1110" s="85" t="b">
        <v>0</v>
      </c>
      <c r="K1110" s="85" t="b">
        <v>0</v>
      </c>
      <c r="L1110" s="85" t="b">
        <v>0</v>
      </c>
    </row>
    <row r="1111" spans="1:12" ht="15">
      <c r="A1111" s="85" t="s">
        <v>2735</v>
      </c>
      <c r="B1111" s="85" t="s">
        <v>888</v>
      </c>
      <c r="C1111" s="85">
        <v>2</v>
      </c>
      <c r="D1111" s="113">
        <v>0.005278658160018543</v>
      </c>
      <c r="E1111" s="113">
        <v>1.9927007612585006</v>
      </c>
      <c r="F1111" s="85" t="s">
        <v>2649</v>
      </c>
      <c r="G1111" s="85" t="b">
        <v>0</v>
      </c>
      <c r="H1111" s="85" t="b">
        <v>0</v>
      </c>
      <c r="I1111" s="85" t="b">
        <v>0</v>
      </c>
      <c r="J1111" s="85" t="b">
        <v>0</v>
      </c>
      <c r="K1111" s="85" t="b">
        <v>0</v>
      </c>
      <c r="L1111" s="85" t="b">
        <v>0</v>
      </c>
    </row>
    <row r="1112" spans="1:12" ht="15">
      <c r="A1112" s="85" t="s">
        <v>888</v>
      </c>
      <c r="B1112" s="85" t="s">
        <v>902</v>
      </c>
      <c r="C1112" s="85">
        <v>2</v>
      </c>
      <c r="D1112" s="113">
        <v>0.005278658160018543</v>
      </c>
      <c r="E1112" s="113">
        <v>1.1176394978668005</v>
      </c>
      <c r="F1112" s="85" t="s">
        <v>2649</v>
      </c>
      <c r="G1112" s="85" t="b">
        <v>0</v>
      </c>
      <c r="H1112" s="85" t="b">
        <v>0</v>
      </c>
      <c r="I1112" s="85" t="b">
        <v>0</v>
      </c>
      <c r="J1112" s="85" t="b">
        <v>0</v>
      </c>
      <c r="K1112" s="85" t="b">
        <v>0</v>
      </c>
      <c r="L1112" s="85" t="b">
        <v>0</v>
      </c>
    </row>
    <row r="1113" spans="1:12" ht="15">
      <c r="A1113" s="85" t="s">
        <v>902</v>
      </c>
      <c r="B1113" s="85" t="s">
        <v>2726</v>
      </c>
      <c r="C1113" s="85">
        <v>2</v>
      </c>
      <c r="D1113" s="113">
        <v>0.005278658160018543</v>
      </c>
      <c r="E1113" s="113">
        <v>0.5947607525864629</v>
      </c>
      <c r="F1113" s="85" t="s">
        <v>2649</v>
      </c>
      <c r="G1113" s="85" t="b">
        <v>0</v>
      </c>
      <c r="H1113" s="85" t="b">
        <v>0</v>
      </c>
      <c r="I1113" s="85" t="b">
        <v>0</v>
      </c>
      <c r="J1113" s="85" t="b">
        <v>0</v>
      </c>
      <c r="K1113" s="85" t="b">
        <v>0</v>
      </c>
      <c r="L1113" s="85" t="b">
        <v>0</v>
      </c>
    </row>
    <row r="1114" spans="1:12" ht="15">
      <c r="A1114" s="85" t="s">
        <v>2726</v>
      </c>
      <c r="B1114" s="85" t="s">
        <v>2731</v>
      </c>
      <c r="C1114" s="85">
        <v>2</v>
      </c>
      <c r="D1114" s="113">
        <v>0.005278658160018543</v>
      </c>
      <c r="E1114" s="113">
        <v>0.7708520116421441</v>
      </c>
      <c r="F1114" s="85" t="s">
        <v>2649</v>
      </c>
      <c r="G1114" s="85" t="b">
        <v>0</v>
      </c>
      <c r="H1114" s="85" t="b">
        <v>0</v>
      </c>
      <c r="I1114" s="85" t="b">
        <v>0</v>
      </c>
      <c r="J1114" s="85" t="b">
        <v>0</v>
      </c>
      <c r="K1114" s="85" t="b">
        <v>0</v>
      </c>
      <c r="L1114" s="85" t="b">
        <v>0</v>
      </c>
    </row>
    <row r="1115" spans="1:12" ht="15">
      <c r="A1115" s="85" t="s">
        <v>2731</v>
      </c>
      <c r="B1115" s="85" t="s">
        <v>2721</v>
      </c>
      <c r="C1115" s="85">
        <v>2</v>
      </c>
      <c r="D1115" s="113">
        <v>0.005278658160018543</v>
      </c>
      <c r="E1115" s="113">
        <v>0.5947607525864629</v>
      </c>
      <c r="F1115" s="85" t="s">
        <v>2649</v>
      </c>
      <c r="G1115" s="85" t="b">
        <v>0</v>
      </c>
      <c r="H1115" s="85" t="b">
        <v>0</v>
      </c>
      <c r="I1115" s="85" t="b">
        <v>0</v>
      </c>
      <c r="J1115" s="85" t="b">
        <v>0</v>
      </c>
      <c r="K1115" s="85" t="b">
        <v>0</v>
      </c>
      <c r="L1115" s="85" t="b">
        <v>0</v>
      </c>
    </row>
    <row r="1116" spans="1:12" ht="15">
      <c r="A1116" s="85" t="s">
        <v>273</v>
      </c>
      <c r="B1116" s="85" t="s">
        <v>273</v>
      </c>
      <c r="C1116" s="85">
        <v>2</v>
      </c>
      <c r="D1116" s="113">
        <v>0.005278658160018543</v>
      </c>
      <c r="E1116" s="113">
        <v>0.3906407699305382</v>
      </c>
      <c r="F1116" s="85" t="s">
        <v>2649</v>
      </c>
      <c r="G1116" s="85" t="b">
        <v>0</v>
      </c>
      <c r="H1116" s="85" t="b">
        <v>0</v>
      </c>
      <c r="I1116" s="85" t="b">
        <v>0</v>
      </c>
      <c r="J1116" s="85" t="b">
        <v>0</v>
      </c>
      <c r="K1116" s="85" t="b">
        <v>0</v>
      </c>
      <c r="L1116" s="85" t="b">
        <v>0</v>
      </c>
    </row>
    <row r="1117" spans="1:12" ht="15">
      <c r="A1117" s="85" t="s">
        <v>273</v>
      </c>
      <c r="B1117" s="85" t="s">
        <v>425</v>
      </c>
      <c r="C1117" s="85">
        <v>2</v>
      </c>
      <c r="D1117" s="113">
        <v>0.005278658160018543</v>
      </c>
      <c r="E1117" s="113">
        <v>1.2937307569224819</v>
      </c>
      <c r="F1117" s="85" t="s">
        <v>2649</v>
      </c>
      <c r="G1117" s="85" t="b">
        <v>0</v>
      </c>
      <c r="H1117" s="85" t="b">
        <v>0</v>
      </c>
      <c r="I1117" s="85" t="b">
        <v>0</v>
      </c>
      <c r="J1117" s="85" t="b">
        <v>0</v>
      </c>
      <c r="K1117" s="85" t="b">
        <v>0</v>
      </c>
      <c r="L1117" s="85" t="b">
        <v>0</v>
      </c>
    </row>
    <row r="1118" spans="1:12" ht="15">
      <c r="A1118" s="85" t="s">
        <v>2721</v>
      </c>
      <c r="B1118" s="85" t="s">
        <v>273</v>
      </c>
      <c r="C1118" s="85">
        <v>10</v>
      </c>
      <c r="D1118" s="113">
        <v>0.00858930710199936</v>
      </c>
      <c r="E1118" s="113">
        <v>1.2052796481831636</v>
      </c>
      <c r="F1118" s="85" t="s">
        <v>2650</v>
      </c>
      <c r="G1118" s="85" t="b">
        <v>0</v>
      </c>
      <c r="H1118" s="85" t="b">
        <v>0</v>
      </c>
      <c r="I1118" s="85" t="b">
        <v>0</v>
      </c>
      <c r="J1118" s="85" t="b">
        <v>0</v>
      </c>
      <c r="K1118" s="85" t="b">
        <v>0</v>
      </c>
      <c r="L1118" s="85" t="b">
        <v>0</v>
      </c>
    </row>
    <row r="1119" spans="1:12" ht="15">
      <c r="A1119" s="85" t="s">
        <v>902</v>
      </c>
      <c r="B1119" s="85" t="s">
        <v>869</v>
      </c>
      <c r="C1119" s="85">
        <v>7</v>
      </c>
      <c r="D1119" s="113">
        <v>0.006012514971399552</v>
      </c>
      <c r="E1119" s="113">
        <v>1.0299632233774432</v>
      </c>
      <c r="F1119" s="85" t="s">
        <v>2650</v>
      </c>
      <c r="G1119" s="85" t="b">
        <v>0</v>
      </c>
      <c r="H1119" s="85" t="b">
        <v>0</v>
      </c>
      <c r="I1119" s="85" t="b">
        <v>0</v>
      </c>
      <c r="J1119" s="85" t="b">
        <v>0</v>
      </c>
      <c r="K1119" s="85" t="b">
        <v>0</v>
      </c>
      <c r="L1119" s="85" t="b">
        <v>0</v>
      </c>
    </row>
    <row r="1120" spans="1:12" ht="15">
      <c r="A1120" s="85" t="s">
        <v>2725</v>
      </c>
      <c r="B1120" s="85" t="s">
        <v>418</v>
      </c>
      <c r="C1120" s="85">
        <v>7</v>
      </c>
      <c r="D1120" s="113">
        <v>0.006012514971399552</v>
      </c>
      <c r="E1120" s="113">
        <v>1.6320232147054057</v>
      </c>
      <c r="F1120" s="85" t="s">
        <v>2650</v>
      </c>
      <c r="G1120" s="85" t="b">
        <v>0</v>
      </c>
      <c r="H1120" s="85" t="b">
        <v>0</v>
      </c>
      <c r="I1120" s="85" t="b">
        <v>0</v>
      </c>
      <c r="J1120" s="85" t="b">
        <v>0</v>
      </c>
      <c r="K1120" s="85" t="b">
        <v>0</v>
      </c>
      <c r="L1120" s="85" t="b">
        <v>0</v>
      </c>
    </row>
    <row r="1121" spans="1:12" ht="15">
      <c r="A1121" s="85" t="s">
        <v>2722</v>
      </c>
      <c r="B1121" s="85" t="s">
        <v>905</v>
      </c>
      <c r="C1121" s="85">
        <v>7</v>
      </c>
      <c r="D1121" s="113">
        <v>0.006012514971399552</v>
      </c>
      <c r="E1121" s="113">
        <v>1.5228787452803376</v>
      </c>
      <c r="F1121" s="85" t="s">
        <v>2650</v>
      </c>
      <c r="G1121" s="85" t="b">
        <v>0</v>
      </c>
      <c r="H1121" s="85" t="b">
        <v>0</v>
      </c>
      <c r="I1121" s="85" t="b">
        <v>0</v>
      </c>
      <c r="J1121" s="85" t="b">
        <v>0</v>
      </c>
      <c r="K1121" s="85" t="b">
        <v>0</v>
      </c>
      <c r="L1121" s="85" t="b">
        <v>0</v>
      </c>
    </row>
    <row r="1122" spans="1:12" ht="15">
      <c r="A1122" s="85" t="s">
        <v>905</v>
      </c>
      <c r="B1122" s="85" t="s">
        <v>334</v>
      </c>
      <c r="C1122" s="85">
        <v>7</v>
      </c>
      <c r="D1122" s="113">
        <v>0.006012514971399552</v>
      </c>
      <c r="E1122" s="113">
        <v>1.3631779024128257</v>
      </c>
      <c r="F1122" s="85" t="s">
        <v>2650</v>
      </c>
      <c r="G1122" s="85" t="b">
        <v>0</v>
      </c>
      <c r="H1122" s="85" t="b">
        <v>0</v>
      </c>
      <c r="I1122" s="85" t="b">
        <v>0</v>
      </c>
      <c r="J1122" s="85" t="b">
        <v>0</v>
      </c>
      <c r="K1122" s="85" t="b">
        <v>0</v>
      </c>
      <c r="L1122" s="85" t="b">
        <v>0</v>
      </c>
    </row>
    <row r="1123" spans="1:12" ht="15">
      <c r="A1123" s="85" t="s">
        <v>2724</v>
      </c>
      <c r="B1123" s="85" t="s">
        <v>2723</v>
      </c>
      <c r="C1123" s="85">
        <v>7</v>
      </c>
      <c r="D1123" s="113">
        <v>0.006012514971399552</v>
      </c>
      <c r="E1123" s="113">
        <v>1.5228787452803376</v>
      </c>
      <c r="F1123" s="85" t="s">
        <v>2650</v>
      </c>
      <c r="G1123" s="85" t="b">
        <v>0</v>
      </c>
      <c r="H1123" s="85" t="b">
        <v>0</v>
      </c>
      <c r="I1123" s="85" t="b">
        <v>0</v>
      </c>
      <c r="J1123" s="85" t="b">
        <v>0</v>
      </c>
      <c r="K1123" s="85" t="b">
        <v>0</v>
      </c>
      <c r="L1123" s="85" t="b">
        <v>0</v>
      </c>
    </row>
    <row r="1124" spans="1:12" ht="15">
      <c r="A1124" s="85" t="s">
        <v>2212</v>
      </c>
      <c r="B1124" s="85" t="s">
        <v>884</v>
      </c>
      <c r="C1124" s="85">
        <v>7</v>
      </c>
      <c r="D1124" s="113">
        <v>0.006012514971399552</v>
      </c>
      <c r="E1124" s="113">
        <v>1.4357285695614375</v>
      </c>
      <c r="F1124" s="85" t="s">
        <v>2650</v>
      </c>
      <c r="G1124" s="85" t="b">
        <v>0</v>
      </c>
      <c r="H1124" s="85" t="b">
        <v>0</v>
      </c>
      <c r="I1124" s="85" t="b">
        <v>0</v>
      </c>
      <c r="J1124" s="85" t="b">
        <v>0</v>
      </c>
      <c r="K1124" s="85" t="b">
        <v>0</v>
      </c>
      <c r="L1124" s="85" t="b">
        <v>0</v>
      </c>
    </row>
    <row r="1125" spans="1:12" ht="15">
      <c r="A1125" s="85" t="s">
        <v>2727</v>
      </c>
      <c r="B1125" s="85" t="s">
        <v>2728</v>
      </c>
      <c r="C1125" s="85">
        <v>7</v>
      </c>
      <c r="D1125" s="113">
        <v>0.006012514971399552</v>
      </c>
      <c r="E1125" s="113">
        <v>1.6320232147054057</v>
      </c>
      <c r="F1125" s="85" t="s">
        <v>2650</v>
      </c>
      <c r="G1125" s="85" t="b">
        <v>0</v>
      </c>
      <c r="H1125" s="85" t="b">
        <v>0</v>
      </c>
      <c r="I1125" s="85" t="b">
        <v>0</v>
      </c>
      <c r="J1125" s="85" t="b">
        <v>0</v>
      </c>
      <c r="K1125" s="85" t="b">
        <v>0</v>
      </c>
      <c r="L1125" s="85" t="b">
        <v>0</v>
      </c>
    </row>
    <row r="1126" spans="1:12" ht="15">
      <c r="A1126" s="85" t="s">
        <v>2728</v>
      </c>
      <c r="B1126" s="85" t="s">
        <v>2721</v>
      </c>
      <c r="C1126" s="85">
        <v>6</v>
      </c>
      <c r="D1126" s="113">
        <v>0.00643690930204204</v>
      </c>
      <c r="E1126" s="113">
        <v>1.3687817799308242</v>
      </c>
      <c r="F1126" s="85" t="s">
        <v>2650</v>
      </c>
      <c r="G1126" s="85" t="b">
        <v>0</v>
      </c>
      <c r="H1126" s="85" t="b">
        <v>0</v>
      </c>
      <c r="I1126" s="85" t="b">
        <v>0</v>
      </c>
      <c r="J1126" s="85" t="b">
        <v>0</v>
      </c>
      <c r="K1126" s="85" t="b">
        <v>0</v>
      </c>
      <c r="L1126" s="85" t="b">
        <v>0</v>
      </c>
    </row>
    <row r="1127" spans="1:12" ht="15">
      <c r="A1127" s="85" t="s">
        <v>418</v>
      </c>
      <c r="B1127" s="85" t="s">
        <v>876</v>
      </c>
      <c r="C1127" s="85">
        <v>5</v>
      </c>
      <c r="D1127" s="113">
        <v>0.006628967219981118</v>
      </c>
      <c r="E1127" s="113">
        <v>1.6320232147054057</v>
      </c>
      <c r="F1127" s="85" t="s">
        <v>2650</v>
      </c>
      <c r="G1127" s="85" t="b">
        <v>0</v>
      </c>
      <c r="H1127" s="85" t="b">
        <v>0</v>
      </c>
      <c r="I1127" s="85" t="b">
        <v>0</v>
      </c>
      <c r="J1127" s="85" t="b">
        <v>0</v>
      </c>
      <c r="K1127" s="85" t="b">
        <v>0</v>
      </c>
      <c r="L1127" s="85" t="b">
        <v>0</v>
      </c>
    </row>
    <row r="1128" spans="1:12" ht="15">
      <c r="A1128" s="85" t="s">
        <v>876</v>
      </c>
      <c r="B1128" s="85" t="s">
        <v>2722</v>
      </c>
      <c r="C1128" s="85">
        <v>5</v>
      </c>
      <c r="D1128" s="113">
        <v>0.006628967219981118</v>
      </c>
      <c r="E1128" s="113">
        <v>1.5228787452803376</v>
      </c>
      <c r="F1128" s="85" t="s">
        <v>2650</v>
      </c>
      <c r="G1128" s="85" t="b">
        <v>0</v>
      </c>
      <c r="H1128" s="85" t="b">
        <v>0</v>
      </c>
      <c r="I1128" s="85" t="b">
        <v>0</v>
      </c>
      <c r="J1128" s="85" t="b">
        <v>0</v>
      </c>
      <c r="K1128" s="85" t="b">
        <v>0</v>
      </c>
      <c r="L1128" s="85" t="b">
        <v>0</v>
      </c>
    </row>
    <row r="1129" spans="1:12" ht="15">
      <c r="A1129" s="85" t="s">
        <v>2729</v>
      </c>
      <c r="B1129" s="85" t="s">
        <v>2729</v>
      </c>
      <c r="C1129" s="85">
        <v>5</v>
      </c>
      <c r="D1129" s="113">
        <v>0.012985836368096734</v>
      </c>
      <c r="E1129" s="113">
        <v>1.1760912590556813</v>
      </c>
      <c r="F1129" s="85" t="s">
        <v>2650</v>
      </c>
      <c r="G1129" s="85" t="b">
        <v>0</v>
      </c>
      <c r="H1129" s="85" t="b">
        <v>0</v>
      </c>
      <c r="I1129" s="85" t="b">
        <v>0</v>
      </c>
      <c r="J1129" s="85" t="b">
        <v>0</v>
      </c>
      <c r="K1129" s="85" t="b">
        <v>0</v>
      </c>
      <c r="L1129" s="85" t="b">
        <v>0</v>
      </c>
    </row>
    <row r="1130" spans="1:12" ht="15">
      <c r="A1130" s="85" t="s">
        <v>888</v>
      </c>
      <c r="B1130" s="85" t="s">
        <v>902</v>
      </c>
      <c r="C1130" s="85">
        <v>4</v>
      </c>
      <c r="D1130" s="113">
        <v>0.0065416403958961575</v>
      </c>
      <c r="E1130" s="113">
        <v>1.08795517035513</v>
      </c>
      <c r="F1130" s="85" t="s">
        <v>2650</v>
      </c>
      <c r="G1130" s="85" t="b">
        <v>0</v>
      </c>
      <c r="H1130" s="85" t="b">
        <v>0</v>
      </c>
      <c r="I1130" s="85" t="b">
        <v>0</v>
      </c>
      <c r="J1130" s="85" t="b">
        <v>0</v>
      </c>
      <c r="K1130" s="85" t="b">
        <v>0</v>
      </c>
      <c r="L1130" s="85" t="b">
        <v>0</v>
      </c>
    </row>
    <row r="1131" spans="1:12" ht="15">
      <c r="A1131" s="85" t="s">
        <v>334</v>
      </c>
      <c r="B1131" s="85" t="s">
        <v>2724</v>
      </c>
      <c r="C1131" s="85">
        <v>4</v>
      </c>
      <c r="D1131" s="113">
        <v>0.0065416403958961575</v>
      </c>
      <c r="E1131" s="113">
        <v>1.192690520875143</v>
      </c>
      <c r="F1131" s="85" t="s">
        <v>2650</v>
      </c>
      <c r="G1131" s="85" t="b">
        <v>0</v>
      </c>
      <c r="H1131" s="85" t="b">
        <v>0</v>
      </c>
      <c r="I1131" s="85" t="b">
        <v>0</v>
      </c>
      <c r="J1131" s="85" t="b">
        <v>0</v>
      </c>
      <c r="K1131" s="85" t="b">
        <v>0</v>
      </c>
      <c r="L1131" s="85" t="b">
        <v>0</v>
      </c>
    </row>
    <row r="1132" spans="1:12" ht="15">
      <c r="A1132" s="85" t="s">
        <v>2723</v>
      </c>
      <c r="B1132" s="85" t="s">
        <v>2212</v>
      </c>
      <c r="C1132" s="85">
        <v>4</v>
      </c>
      <c r="D1132" s="113">
        <v>0.0065416403958961575</v>
      </c>
      <c r="E1132" s="113">
        <v>1.2798406965940432</v>
      </c>
      <c r="F1132" s="85" t="s">
        <v>2650</v>
      </c>
      <c r="G1132" s="85" t="b">
        <v>0</v>
      </c>
      <c r="H1132" s="85" t="b">
        <v>0</v>
      </c>
      <c r="I1132" s="85" t="b">
        <v>0</v>
      </c>
      <c r="J1132" s="85" t="b">
        <v>0</v>
      </c>
      <c r="K1132" s="85" t="b">
        <v>0</v>
      </c>
      <c r="L1132" s="85" t="b">
        <v>0</v>
      </c>
    </row>
    <row r="1133" spans="1:12" ht="15">
      <c r="A1133" s="85" t="s">
        <v>884</v>
      </c>
      <c r="B1133" s="85" t="s">
        <v>2730</v>
      </c>
      <c r="C1133" s="85">
        <v>4</v>
      </c>
      <c r="D1133" s="113">
        <v>0.0065416403958961575</v>
      </c>
      <c r="E1133" s="113">
        <v>1.4357285695614372</v>
      </c>
      <c r="F1133" s="85" t="s">
        <v>2650</v>
      </c>
      <c r="G1133" s="85" t="b">
        <v>0</v>
      </c>
      <c r="H1133" s="85" t="b">
        <v>0</v>
      </c>
      <c r="I1133" s="85" t="b">
        <v>0</v>
      </c>
      <c r="J1133" s="85" t="b">
        <v>0</v>
      </c>
      <c r="K1133" s="85" t="b">
        <v>0</v>
      </c>
      <c r="L1133" s="85" t="b">
        <v>0</v>
      </c>
    </row>
    <row r="1134" spans="1:12" ht="15">
      <c r="A1134" s="85" t="s">
        <v>2730</v>
      </c>
      <c r="B1134" s="85" t="s">
        <v>2732</v>
      </c>
      <c r="C1134" s="85">
        <v>4</v>
      </c>
      <c r="D1134" s="113">
        <v>0.0065416403958961575</v>
      </c>
      <c r="E1134" s="113">
        <v>1.8750612633916999</v>
      </c>
      <c r="F1134" s="85" t="s">
        <v>2650</v>
      </c>
      <c r="G1134" s="85" t="b">
        <v>0</v>
      </c>
      <c r="H1134" s="85" t="b">
        <v>0</v>
      </c>
      <c r="I1134" s="85" t="b">
        <v>0</v>
      </c>
      <c r="J1134" s="85" t="b">
        <v>0</v>
      </c>
      <c r="K1134" s="85" t="b">
        <v>0</v>
      </c>
      <c r="L1134" s="85" t="b">
        <v>0</v>
      </c>
    </row>
    <row r="1135" spans="1:12" ht="15">
      <c r="A1135" s="85" t="s">
        <v>2732</v>
      </c>
      <c r="B1135" s="85" t="s">
        <v>2727</v>
      </c>
      <c r="C1135" s="85">
        <v>4</v>
      </c>
      <c r="D1135" s="113">
        <v>0.0065416403958961575</v>
      </c>
      <c r="E1135" s="113">
        <v>1.5740312677277188</v>
      </c>
      <c r="F1135" s="85" t="s">
        <v>2650</v>
      </c>
      <c r="G1135" s="85" t="b">
        <v>0</v>
      </c>
      <c r="H1135" s="85" t="b">
        <v>0</v>
      </c>
      <c r="I1135" s="85" t="b">
        <v>0</v>
      </c>
      <c r="J1135" s="85" t="b">
        <v>0</v>
      </c>
      <c r="K1135" s="85" t="b">
        <v>0</v>
      </c>
      <c r="L1135" s="85" t="b">
        <v>0</v>
      </c>
    </row>
    <row r="1136" spans="1:12" ht="15">
      <c r="A1136" s="85" t="s">
        <v>273</v>
      </c>
      <c r="B1136" s="85" t="s">
        <v>375</v>
      </c>
      <c r="C1136" s="85">
        <v>4</v>
      </c>
      <c r="D1136" s="113">
        <v>0.0065416403958961575</v>
      </c>
      <c r="E1136" s="113">
        <v>1.2730012720637376</v>
      </c>
      <c r="F1136" s="85" t="s">
        <v>2650</v>
      </c>
      <c r="G1136" s="85" t="b">
        <v>0</v>
      </c>
      <c r="H1136" s="85" t="b">
        <v>0</v>
      </c>
      <c r="I1136" s="85" t="b">
        <v>0</v>
      </c>
      <c r="J1136" s="85" t="b">
        <v>0</v>
      </c>
      <c r="K1136" s="85" t="b">
        <v>0</v>
      </c>
      <c r="L1136" s="85" t="b">
        <v>0</v>
      </c>
    </row>
    <row r="1137" spans="1:12" ht="15">
      <c r="A1137" s="85" t="s">
        <v>375</v>
      </c>
      <c r="B1137" s="85" t="s">
        <v>304</v>
      </c>
      <c r="C1137" s="85">
        <v>4</v>
      </c>
      <c r="D1137" s="113">
        <v>0.0065416403958961575</v>
      </c>
      <c r="E1137" s="113">
        <v>1.6989700043360187</v>
      </c>
      <c r="F1137" s="85" t="s">
        <v>2650</v>
      </c>
      <c r="G1137" s="85" t="b">
        <v>0</v>
      </c>
      <c r="H1137" s="85" t="b">
        <v>0</v>
      </c>
      <c r="I1137" s="85" t="b">
        <v>0</v>
      </c>
      <c r="J1137" s="85" t="b">
        <v>0</v>
      </c>
      <c r="K1137" s="85" t="b">
        <v>0</v>
      </c>
      <c r="L1137" s="85" t="b">
        <v>0</v>
      </c>
    </row>
    <row r="1138" spans="1:12" ht="15">
      <c r="A1138" s="85" t="s">
        <v>304</v>
      </c>
      <c r="B1138" s="85" t="s">
        <v>2731</v>
      </c>
      <c r="C1138" s="85">
        <v>4</v>
      </c>
      <c r="D1138" s="113">
        <v>0.0065416403958961575</v>
      </c>
      <c r="E1138" s="113">
        <v>1.6020599913279625</v>
      </c>
      <c r="F1138" s="85" t="s">
        <v>2650</v>
      </c>
      <c r="G1138" s="85" t="b">
        <v>0</v>
      </c>
      <c r="H1138" s="85" t="b">
        <v>0</v>
      </c>
      <c r="I1138" s="85" t="b">
        <v>0</v>
      </c>
      <c r="J1138" s="85" t="b">
        <v>0</v>
      </c>
      <c r="K1138" s="85" t="b">
        <v>0</v>
      </c>
      <c r="L1138" s="85" t="b">
        <v>0</v>
      </c>
    </row>
    <row r="1139" spans="1:12" ht="15">
      <c r="A1139" s="85" t="s">
        <v>2731</v>
      </c>
      <c r="B1139" s="85" t="s">
        <v>902</v>
      </c>
      <c r="C1139" s="85">
        <v>4</v>
      </c>
      <c r="D1139" s="113">
        <v>0.0065416403958961575</v>
      </c>
      <c r="E1139" s="113">
        <v>1.234083206033368</v>
      </c>
      <c r="F1139" s="85" t="s">
        <v>2650</v>
      </c>
      <c r="G1139" s="85" t="b">
        <v>0</v>
      </c>
      <c r="H1139" s="85" t="b">
        <v>0</v>
      </c>
      <c r="I1139" s="85" t="b">
        <v>0</v>
      </c>
      <c r="J1139" s="85" t="b">
        <v>0</v>
      </c>
      <c r="K1139" s="85" t="b">
        <v>0</v>
      </c>
      <c r="L1139" s="85" t="b">
        <v>0</v>
      </c>
    </row>
    <row r="1140" spans="1:12" ht="15">
      <c r="A1140" s="85" t="s">
        <v>869</v>
      </c>
      <c r="B1140" s="85" t="s">
        <v>2726</v>
      </c>
      <c r="C1140" s="85">
        <v>4</v>
      </c>
      <c r="D1140" s="113">
        <v>0.0065416403958961575</v>
      </c>
      <c r="E1140" s="113">
        <v>1.0299632233774432</v>
      </c>
      <c r="F1140" s="85" t="s">
        <v>2650</v>
      </c>
      <c r="G1140" s="85" t="b">
        <v>0</v>
      </c>
      <c r="H1140" s="85" t="b">
        <v>0</v>
      </c>
      <c r="I1140" s="85" t="b">
        <v>0</v>
      </c>
      <c r="J1140" s="85" t="b">
        <v>0</v>
      </c>
      <c r="K1140" s="85" t="b">
        <v>0</v>
      </c>
      <c r="L1140" s="85" t="b">
        <v>0</v>
      </c>
    </row>
    <row r="1141" spans="1:12" ht="15">
      <c r="A1141" s="85" t="s">
        <v>2726</v>
      </c>
      <c r="B1141" s="85" t="s">
        <v>2733</v>
      </c>
      <c r="C1141" s="85">
        <v>4</v>
      </c>
      <c r="D1141" s="113">
        <v>0.0065416403958961575</v>
      </c>
      <c r="E1141" s="113">
        <v>1.5740312677277188</v>
      </c>
      <c r="F1141" s="85" t="s">
        <v>2650</v>
      </c>
      <c r="G1141" s="85" t="b">
        <v>0</v>
      </c>
      <c r="H1141" s="85" t="b">
        <v>0</v>
      </c>
      <c r="I1141" s="85" t="b">
        <v>0</v>
      </c>
      <c r="J1141" s="85" t="b">
        <v>0</v>
      </c>
      <c r="K1141" s="85" t="b">
        <v>0</v>
      </c>
      <c r="L1141" s="85" t="b">
        <v>0</v>
      </c>
    </row>
    <row r="1142" spans="1:12" ht="15">
      <c r="A1142" s="85" t="s">
        <v>2733</v>
      </c>
      <c r="B1142" s="85" t="s">
        <v>374</v>
      </c>
      <c r="C1142" s="85">
        <v>4</v>
      </c>
      <c r="D1142" s="113">
        <v>0.0065416403958961575</v>
      </c>
      <c r="E1142" s="113">
        <v>1.8750612633916999</v>
      </c>
      <c r="F1142" s="85" t="s">
        <v>2650</v>
      </c>
      <c r="G1142" s="85" t="b">
        <v>0</v>
      </c>
      <c r="H1142" s="85" t="b">
        <v>0</v>
      </c>
      <c r="I1142" s="85" t="b">
        <v>0</v>
      </c>
      <c r="J1142" s="85" t="b">
        <v>0</v>
      </c>
      <c r="K1142" s="85" t="b">
        <v>0</v>
      </c>
      <c r="L1142" s="85" t="b">
        <v>0</v>
      </c>
    </row>
    <row r="1143" spans="1:12" ht="15">
      <c r="A1143" s="85" t="s">
        <v>2737</v>
      </c>
      <c r="B1143" s="85" t="s">
        <v>2740</v>
      </c>
      <c r="C1143" s="85">
        <v>3</v>
      </c>
      <c r="D1143" s="113">
        <v>0.0061037261749569425</v>
      </c>
      <c r="E1143" s="113">
        <v>1.7781512503836436</v>
      </c>
      <c r="F1143" s="85" t="s">
        <v>2650</v>
      </c>
      <c r="G1143" s="85" t="b">
        <v>1</v>
      </c>
      <c r="H1143" s="85" t="b">
        <v>0</v>
      </c>
      <c r="I1143" s="85" t="b">
        <v>0</v>
      </c>
      <c r="J1143" s="85" t="b">
        <v>0</v>
      </c>
      <c r="K1143" s="85" t="b">
        <v>0</v>
      </c>
      <c r="L1143" s="85" t="b">
        <v>0</v>
      </c>
    </row>
    <row r="1144" spans="1:12" ht="15">
      <c r="A1144" s="85" t="s">
        <v>334</v>
      </c>
      <c r="B1144" s="85" t="s">
        <v>902</v>
      </c>
      <c r="C1144" s="85">
        <v>3</v>
      </c>
      <c r="D1144" s="113">
        <v>0.0061037261749569425</v>
      </c>
      <c r="E1144" s="113">
        <v>0.7667217886028618</v>
      </c>
      <c r="F1144" s="85" t="s">
        <v>2650</v>
      </c>
      <c r="G1144" s="85" t="b">
        <v>0</v>
      </c>
      <c r="H1144" s="85" t="b">
        <v>0</v>
      </c>
      <c r="I1144" s="85" t="b">
        <v>0</v>
      </c>
      <c r="J1144" s="85" t="b">
        <v>0</v>
      </c>
      <c r="K1144" s="85" t="b">
        <v>0</v>
      </c>
      <c r="L1144" s="85" t="b">
        <v>0</v>
      </c>
    </row>
    <row r="1145" spans="1:12" ht="15">
      <c r="A1145" s="85" t="s">
        <v>902</v>
      </c>
      <c r="B1145" s="85" t="s">
        <v>2724</v>
      </c>
      <c r="C1145" s="85">
        <v>3</v>
      </c>
      <c r="D1145" s="113">
        <v>0.0061037261749569425</v>
      </c>
      <c r="E1145" s="113">
        <v>0.96301643374683</v>
      </c>
      <c r="F1145" s="85" t="s">
        <v>2650</v>
      </c>
      <c r="G1145" s="85" t="b">
        <v>0</v>
      </c>
      <c r="H1145" s="85" t="b">
        <v>0</v>
      </c>
      <c r="I1145" s="85" t="b">
        <v>0</v>
      </c>
      <c r="J1145" s="85" t="b">
        <v>0</v>
      </c>
      <c r="K1145" s="85" t="b">
        <v>0</v>
      </c>
      <c r="L1145" s="85" t="b">
        <v>0</v>
      </c>
    </row>
    <row r="1146" spans="1:12" ht="15">
      <c r="A1146" s="85" t="s">
        <v>2723</v>
      </c>
      <c r="B1146" s="85" t="s">
        <v>869</v>
      </c>
      <c r="C1146" s="85">
        <v>3</v>
      </c>
      <c r="D1146" s="113">
        <v>0.0061037261749569425</v>
      </c>
      <c r="E1146" s="113">
        <v>0.853871964321762</v>
      </c>
      <c r="F1146" s="85" t="s">
        <v>2650</v>
      </c>
      <c r="G1146" s="85" t="b">
        <v>0</v>
      </c>
      <c r="H1146" s="85" t="b">
        <v>0</v>
      </c>
      <c r="I1146" s="85" t="b">
        <v>0</v>
      </c>
      <c r="J1146" s="85" t="b">
        <v>0</v>
      </c>
      <c r="K1146" s="85" t="b">
        <v>0</v>
      </c>
      <c r="L1146" s="85" t="b">
        <v>0</v>
      </c>
    </row>
    <row r="1147" spans="1:12" ht="15">
      <c r="A1147" s="85" t="s">
        <v>869</v>
      </c>
      <c r="B1147" s="85" t="s">
        <v>2212</v>
      </c>
      <c r="C1147" s="85">
        <v>3</v>
      </c>
      <c r="D1147" s="113">
        <v>0.0061037261749569425</v>
      </c>
      <c r="E1147" s="113">
        <v>0.96301643374683</v>
      </c>
      <c r="F1147" s="85" t="s">
        <v>2650</v>
      </c>
      <c r="G1147" s="85" t="b">
        <v>0</v>
      </c>
      <c r="H1147" s="85" t="b">
        <v>0</v>
      </c>
      <c r="I1147" s="85" t="b">
        <v>0</v>
      </c>
      <c r="J1147" s="85" t="b">
        <v>0</v>
      </c>
      <c r="K1147" s="85" t="b">
        <v>0</v>
      </c>
      <c r="L1147" s="85" t="b">
        <v>0</v>
      </c>
    </row>
    <row r="1148" spans="1:12" ht="15">
      <c r="A1148" s="85" t="s">
        <v>884</v>
      </c>
      <c r="B1148" s="85" t="s">
        <v>2727</v>
      </c>
      <c r="C1148" s="85">
        <v>3</v>
      </c>
      <c r="D1148" s="113">
        <v>0.0061037261749569425</v>
      </c>
      <c r="E1148" s="113">
        <v>1.0097598372891563</v>
      </c>
      <c r="F1148" s="85" t="s">
        <v>2650</v>
      </c>
      <c r="G1148" s="85" t="b">
        <v>0</v>
      </c>
      <c r="H1148" s="85" t="b">
        <v>0</v>
      </c>
      <c r="I1148" s="85" t="b">
        <v>0</v>
      </c>
      <c r="J1148" s="85" t="b">
        <v>0</v>
      </c>
      <c r="K1148" s="85" t="b">
        <v>0</v>
      </c>
      <c r="L1148" s="85" t="b">
        <v>0</v>
      </c>
    </row>
    <row r="1149" spans="1:12" ht="15">
      <c r="A1149" s="85" t="s">
        <v>2737</v>
      </c>
      <c r="B1149" s="85" t="s">
        <v>2753</v>
      </c>
      <c r="C1149" s="85">
        <v>2</v>
      </c>
      <c r="D1149" s="113">
        <v>0.005194334547238694</v>
      </c>
      <c r="E1149" s="113">
        <v>1.7781512503836436</v>
      </c>
      <c r="F1149" s="85" t="s">
        <v>2650</v>
      </c>
      <c r="G1149" s="85" t="b">
        <v>1</v>
      </c>
      <c r="H1149" s="85" t="b">
        <v>0</v>
      </c>
      <c r="I1149" s="85" t="b">
        <v>0</v>
      </c>
      <c r="J1149" s="85" t="b">
        <v>0</v>
      </c>
      <c r="K1149" s="85" t="b">
        <v>0</v>
      </c>
      <c r="L1149" s="85" t="b">
        <v>0</v>
      </c>
    </row>
    <row r="1150" spans="1:12" ht="15">
      <c r="A1150" s="85" t="s">
        <v>2740</v>
      </c>
      <c r="B1150" s="85" t="s">
        <v>888</v>
      </c>
      <c r="C1150" s="85">
        <v>2</v>
      </c>
      <c r="D1150" s="113">
        <v>0.005194334547238694</v>
      </c>
      <c r="E1150" s="113">
        <v>1.4559319556497243</v>
      </c>
      <c r="F1150" s="85" t="s">
        <v>2650</v>
      </c>
      <c r="G1150" s="85" t="b">
        <v>0</v>
      </c>
      <c r="H1150" s="85" t="b">
        <v>0</v>
      </c>
      <c r="I1150" s="85" t="b">
        <v>0</v>
      </c>
      <c r="J1150" s="85" t="b">
        <v>0</v>
      </c>
      <c r="K1150" s="85" t="b">
        <v>0</v>
      </c>
      <c r="L1150" s="85" t="b">
        <v>0</v>
      </c>
    </row>
    <row r="1151" spans="1:12" ht="15">
      <c r="A1151" s="85" t="s">
        <v>869</v>
      </c>
      <c r="B1151" s="85" t="s">
        <v>2735</v>
      </c>
      <c r="C1151" s="85">
        <v>2</v>
      </c>
      <c r="D1151" s="113">
        <v>0.005194334547238694</v>
      </c>
      <c r="E1151" s="113">
        <v>0.9330532103693868</v>
      </c>
      <c r="F1151" s="85" t="s">
        <v>2650</v>
      </c>
      <c r="G1151" s="85" t="b">
        <v>0</v>
      </c>
      <c r="H1151" s="85" t="b">
        <v>0</v>
      </c>
      <c r="I1151" s="85" t="b">
        <v>0</v>
      </c>
      <c r="J1151" s="85" t="b">
        <v>0</v>
      </c>
      <c r="K1151" s="85" t="b">
        <v>0</v>
      </c>
      <c r="L1151" s="85" t="b">
        <v>0</v>
      </c>
    </row>
    <row r="1152" spans="1:12" ht="15">
      <c r="A1152" s="85" t="s">
        <v>2734</v>
      </c>
      <c r="B1152" s="85" t="s">
        <v>2744</v>
      </c>
      <c r="C1152" s="85">
        <v>2</v>
      </c>
      <c r="D1152" s="113">
        <v>0.005194334547238694</v>
      </c>
      <c r="E1152" s="113">
        <v>1.6989700043360187</v>
      </c>
      <c r="F1152" s="85" t="s">
        <v>2650</v>
      </c>
      <c r="G1152" s="85" t="b">
        <v>0</v>
      </c>
      <c r="H1152" s="85" t="b">
        <v>0</v>
      </c>
      <c r="I1152" s="85" t="b">
        <v>0</v>
      </c>
      <c r="J1152" s="85" t="b">
        <v>0</v>
      </c>
      <c r="K1152" s="85" t="b">
        <v>0</v>
      </c>
      <c r="L1152" s="85" t="b">
        <v>0</v>
      </c>
    </row>
    <row r="1153" spans="1:12" ht="15">
      <c r="A1153" s="85" t="s">
        <v>2744</v>
      </c>
      <c r="B1153" s="85" t="s">
        <v>2739</v>
      </c>
      <c r="C1153" s="85">
        <v>2</v>
      </c>
      <c r="D1153" s="113">
        <v>0.005194334547238694</v>
      </c>
      <c r="E1153" s="113">
        <v>2.1760912590556813</v>
      </c>
      <c r="F1153" s="85" t="s">
        <v>2650</v>
      </c>
      <c r="G1153" s="85" t="b">
        <v>0</v>
      </c>
      <c r="H1153" s="85" t="b">
        <v>0</v>
      </c>
      <c r="I1153" s="85" t="b">
        <v>0</v>
      </c>
      <c r="J1153" s="85" t="b">
        <v>0</v>
      </c>
      <c r="K1153" s="85" t="b">
        <v>0</v>
      </c>
      <c r="L1153" s="85" t="b">
        <v>0</v>
      </c>
    </row>
    <row r="1154" spans="1:12" ht="15">
      <c r="A1154" s="85" t="s">
        <v>2739</v>
      </c>
      <c r="B1154" s="85" t="s">
        <v>2747</v>
      </c>
      <c r="C1154" s="85">
        <v>2</v>
      </c>
      <c r="D1154" s="113">
        <v>0.005194334547238694</v>
      </c>
      <c r="E1154" s="113">
        <v>2.1760912590556813</v>
      </c>
      <c r="F1154" s="85" t="s">
        <v>2650</v>
      </c>
      <c r="G1154" s="85" t="b">
        <v>0</v>
      </c>
      <c r="H1154" s="85" t="b">
        <v>0</v>
      </c>
      <c r="I1154" s="85" t="b">
        <v>0</v>
      </c>
      <c r="J1154" s="85" t="b">
        <v>0</v>
      </c>
      <c r="K1154" s="85" t="b">
        <v>0</v>
      </c>
      <c r="L1154" s="85" t="b">
        <v>0</v>
      </c>
    </row>
    <row r="1155" spans="1:12" ht="15">
      <c r="A1155" s="85" t="s">
        <v>2747</v>
      </c>
      <c r="B1155" s="85" t="s">
        <v>2748</v>
      </c>
      <c r="C1155" s="85">
        <v>2</v>
      </c>
      <c r="D1155" s="113">
        <v>0.005194334547238694</v>
      </c>
      <c r="E1155" s="113">
        <v>2.1760912590556813</v>
      </c>
      <c r="F1155" s="85" t="s">
        <v>2650</v>
      </c>
      <c r="G1155" s="85" t="b">
        <v>0</v>
      </c>
      <c r="H1155" s="85" t="b">
        <v>0</v>
      </c>
      <c r="I1155" s="85" t="b">
        <v>0</v>
      </c>
      <c r="J1155" s="85" t="b">
        <v>0</v>
      </c>
      <c r="K1155" s="85" t="b">
        <v>0</v>
      </c>
      <c r="L1155" s="85" t="b">
        <v>0</v>
      </c>
    </row>
    <row r="1156" spans="1:12" ht="15">
      <c r="A1156" s="85" t="s">
        <v>2748</v>
      </c>
      <c r="B1156" s="85" t="s">
        <v>2734</v>
      </c>
      <c r="C1156" s="85">
        <v>2</v>
      </c>
      <c r="D1156" s="113">
        <v>0.005194334547238694</v>
      </c>
      <c r="E1156" s="113">
        <v>1.8750612633916999</v>
      </c>
      <c r="F1156" s="85" t="s">
        <v>2650</v>
      </c>
      <c r="G1156" s="85" t="b">
        <v>0</v>
      </c>
      <c r="H1156" s="85" t="b">
        <v>0</v>
      </c>
      <c r="I1156" s="85" t="b">
        <v>0</v>
      </c>
      <c r="J1156" s="85" t="b">
        <v>0</v>
      </c>
      <c r="K1156" s="85" t="b">
        <v>0</v>
      </c>
      <c r="L1156" s="85" t="b">
        <v>0</v>
      </c>
    </row>
    <row r="1157" spans="1:12" ht="15">
      <c r="A1157" s="85" t="s">
        <v>2734</v>
      </c>
      <c r="B1157" s="85" t="s">
        <v>2749</v>
      </c>
      <c r="C1157" s="85">
        <v>2</v>
      </c>
      <c r="D1157" s="113">
        <v>0.005194334547238694</v>
      </c>
      <c r="E1157" s="113">
        <v>1.6989700043360187</v>
      </c>
      <c r="F1157" s="85" t="s">
        <v>2650</v>
      </c>
      <c r="G1157" s="85" t="b">
        <v>0</v>
      </c>
      <c r="H1157" s="85" t="b">
        <v>0</v>
      </c>
      <c r="I1157" s="85" t="b">
        <v>0</v>
      </c>
      <c r="J1157" s="85" t="b">
        <v>0</v>
      </c>
      <c r="K1157" s="85" t="b">
        <v>0</v>
      </c>
      <c r="L1157" s="85" t="b">
        <v>0</v>
      </c>
    </row>
    <row r="1158" spans="1:12" ht="15">
      <c r="A1158" s="85" t="s">
        <v>2749</v>
      </c>
      <c r="B1158" s="85" t="s">
        <v>2750</v>
      </c>
      <c r="C1158" s="85">
        <v>2</v>
      </c>
      <c r="D1158" s="113">
        <v>0.005194334547238694</v>
      </c>
      <c r="E1158" s="113">
        <v>2.1760912590556813</v>
      </c>
      <c r="F1158" s="85" t="s">
        <v>2650</v>
      </c>
      <c r="G1158" s="85" t="b">
        <v>0</v>
      </c>
      <c r="H1158" s="85" t="b">
        <v>0</v>
      </c>
      <c r="I1158" s="85" t="b">
        <v>0</v>
      </c>
      <c r="J1158" s="85" t="b">
        <v>0</v>
      </c>
      <c r="K1158" s="85" t="b">
        <v>0</v>
      </c>
      <c r="L1158" s="85" t="b">
        <v>0</v>
      </c>
    </row>
    <row r="1159" spans="1:12" ht="15">
      <c r="A1159" s="85" t="s">
        <v>2750</v>
      </c>
      <c r="B1159" s="85" t="s">
        <v>2745</v>
      </c>
      <c r="C1159" s="85">
        <v>2</v>
      </c>
      <c r="D1159" s="113">
        <v>0.005194334547238694</v>
      </c>
      <c r="E1159" s="113">
        <v>2.1760912590556813</v>
      </c>
      <c r="F1159" s="85" t="s">
        <v>2650</v>
      </c>
      <c r="G1159" s="85" t="b">
        <v>0</v>
      </c>
      <c r="H1159" s="85" t="b">
        <v>0</v>
      </c>
      <c r="I1159" s="85" t="b">
        <v>0</v>
      </c>
      <c r="J1159" s="85" t="b">
        <v>0</v>
      </c>
      <c r="K1159" s="85" t="b">
        <v>0</v>
      </c>
      <c r="L1159" s="85" t="b">
        <v>0</v>
      </c>
    </row>
    <row r="1160" spans="1:12" ht="15">
      <c r="A1160" s="85" t="s">
        <v>2745</v>
      </c>
      <c r="B1160" s="85" t="s">
        <v>2722</v>
      </c>
      <c r="C1160" s="85">
        <v>2</v>
      </c>
      <c r="D1160" s="113">
        <v>0.005194334547238694</v>
      </c>
      <c r="E1160" s="113">
        <v>1.5228787452803376</v>
      </c>
      <c r="F1160" s="85" t="s">
        <v>2650</v>
      </c>
      <c r="G1160" s="85" t="b">
        <v>0</v>
      </c>
      <c r="H1160" s="85" t="b">
        <v>0</v>
      </c>
      <c r="I1160" s="85" t="b">
        <v>0</v>
      </c>
      <c r="J1160" s="85" t="b">
        <v>0</v>
      </c>
      <c r="K1160" s="85" t="b">
        <v>0</v>
      </c>
      <c r="L1160" s="85" t="b">
        <v>0</v>
      </c>
    </row>
    <row r="1161" spans="1:12" ht="15">
      <c r="A1161" s="85" t="s">
        <v>2722</v>
      </c>
      <c r="B1161" s="85" t="s">
        <v>2746</v>
      </c>
      <c r="C1161" s="85">
        <v>2</v>
      </c>
      <c r="D1161" s="113">
        <v>0.005194334547238694</v>
      </c>
      <c r="E1161" s="113">
        <v>1.5228787452803376</v>
      </c>
      <c r="F1161" s="85" t="s">
        <v>2650</v>
      </c>
      <c r="G1161" s="85" t="b">
        <v>0</v>
      </c>
      <c r="H1161" s="85" t="b">
        <v>0</v>
      </c>
      <c r="I1161" s="85" t="b">
        <v>0</v>
      </c>
      <c r="J1161" s="85" t="b">
        <v>0</v>
      </c>
      <c r="K1161" s="85" t="b">
        <v>0</v>
      </c>
      <c r="L1161" s="85" t="b">
        <v>0</v>
      </c>
    </row>
    <row r="1162" spans="1:12" ht="15">
      <c r="A1162" s="85" t="s">
        <v>2746</v>
      </c>
      <c r="B1162" s="85" t="s">
        <v>2751</v>
      </c>
      <c r="C1162" s="85">
        <v>2</v>
      </c>
      <c r="D1162" s="113">
        <v>0.005194334547238694</v>
      </c>
      <c r="E1162" s="113">
        <v>2.1760912590556813</v>
      </c>
      <c r="F1162" s="85" t="s">
        <v>2650</v>
      </c>
      <c r="G1162" s="85" t="b">
        <v>0</v>
      </c>
      <c r="H1162" s="85" t="b">
        <v>0</v>
      </c>
      <c r="I1162" s="85" t="b">
        <v>0</v>
      </c>
      <c r="J1162" s="85" t="b">
        <v>0</v>
      </c>
      <c r="K1162" s="85" t="b">
        <v>0</v>
      </c>
      <c r="L1162" s="85" t="b">
        <v>0</v>
      </c>
    </row>
    <row r="1163" spans="1:12" ht="15">
      <c r="A1163" s="85" t="s">
        <v>2751</v>
      </c>
      <c r="B1163" s="85" t="s">
        <v>2729</v>
      </c>
      <c r="C1163" s="85">
        <v>2</v>
      </c>
      <c r="D1163" s="113">
        <v>0.005194334547238694</v>
      </c>
      <c r="E1163" s="113">
        <v>1.4771212547196624</v>
      </c>
      <c r="F1163" s="85" t="s">
        <v>2650</v>
      </c>
      <c r="G1163" s="85" t="b">
        <v>0</v>
      </c>
      <c r="H1163" s="85" t="b">
        <v>0</v>
      </c>
      <c r="I1163" s="85" t="b">
        <v>0</v>
      </c>
      <c r="J1163" s="85" t="b">
        <v>0</v>
      </c>
      <c r="K1163" s="85" t="b">
        <v>0</v>
      </c>
      <c r="L1163" s="85" t="b">
        <v>0</v>
      </c>
    </row>
    <row r="1164" spans="1:12" ht="15">
      <c r="A1164" s="85" t="s">
        <v>2729</v>
      </c>
      <c r="B1164" s="85" t="s">
        <v>334</v>
      </c>
      <c r="C1164" s="85">
        <v>2</v>
      </c>
      <c r="D1164" s="113">
        <v>0.005194334547238694</v>
      </c>
      <c r="E1164" s="113">
        <v>0.6642078980768069</v>
      </c>
      <c r="F1164" s="85" t="s">
        <v>2650</v>
      </c>
      <c r="G1164" s="85" t="b">
        <v>0</v>
      </c>
      <c r="H1164" s="85" t="b">
        <v>0</v>
      </c>
      <c r="I1164" s="85" t="b">
        <v>0</v>
      </c>
      <c r="J1164" s="85" t="b">
        <v>0</v>
      </c>
      <c r="K1164" s="85" t="b">
        <v>0</v>
      </c>
      <c r="L1164" s="85" t="b">
        <v>0</v>
      </c>
    </row>
    <row r="1165" spans="1:12" ht="15">
      <c r="A1165" s="85" t="s">
        <v>334</v>
      </c>
      <c r="B1165" s="85" t="s">
        <v>273</v>
      </c>
      <c r="C1165" s="85">
        <v>2</v>
      </c>
      <c r="D1165" s="113">
        <v>0.005194334547238694</v>
      </c>
      <c r="E1165" s="113">
        <v>0.5063096438471447</v>
      </c>
      <c r="F1165" s="85" t="s">
        <v>2650</v>
      </c>
      <c r="G1165" s="85" t="b">
        <v>0</v>
      </c>
      <c r="H1165" s="85" t="b">
        <v>0</v>
      </c>
      <c r="I1165" s="85" t="b">
        <v>0</v>
      </c>
      <c r="J1165" s="85" t="b">
        <v>0</v>
      </c>
      <c r="K1165" s="85" t="b">
        <v>0</v>
      </c>
      <c r="L1165" s="85" t="b">
        <v>0</v>
      </c>
    </row>
    <row r="1166" spans="1:12" ht="15">
      <c r="A1166" s="85" t="s">
        <v>2729</v>
      </c>
      <c r="B1166" s="85" t="s">
        <v>2723</v>
      </c>
      <c r="C1166" s="85">
        <v>2</v>
      </c>
      <c r="D1166" s="113">
        <v>0.005194334547238694</v>
      </c>
      <c r="E1166" s="113">
        <v>0.8239087409443188</v>
      </c>
      <c r="F1166" s="85" t="s">
        <v>2650</v>
      </c>
      <c r="G1166" s="85" t="b">
        <v>0</v>
      </c>
      <c r="H1166" s="85" t="b">
        <v>0</v>
      </c>
      <c r="I1166" s="85" t="b">
        <v>0</v>
      </c>
      <c r="J1166" s="85" t="b">
        <v>0</v>
      </c>
      <c r="K1166" s="85" t="b">
        <v>0</v>
      </c>
      <c r="L1166" s="85" t="b">
        <v>0</v>
      </c>
    </row>
    <row r="1167" spans="1:12" ht="15">
      <c r="A1167" s="85" t="s">
        <v>2723</v>
      </c>
      <c r="B1167" s="85" t="s">
        <v>902</v>
      </c>
      <c r="C1167" s="85">
        <v>2</v>
      </c>
      <c r="D1167" s="113">
        <v>0.005194334547238694</v>
      </c>
      <c r="E1167" s="113">
        <v>0.6777807052660807</v>
      </c>
      <c r="F1167" s="85" t="s">
        <v>2650</v>
      </c>
      <c r="G1167" s="85" t="b">
        <v>0</v>
      </c>
      <c r="H1167" s="85" t="b">
        <v>0</v>
      </c>
      <c r="I1167" s="85" t="b">
        <v>0</v>
      </c>
      <c r="J1167" s="85" t="b">
        <v>0</v>
      </c>
      <c r="K1167" s="85" t="b">
        <v>0</v>
      </c>
      <c r="L1167" s="85" t="b">
        <v>0</v>
      </c>
    </row>
    <row r="1168" spans="1:12" ht="15">
      <c r="A1168" s="85" t="s">
        <v>869</v>
      </c>
      <c r="B1168" s="85" t="s">
        <v>2741</v>
      </c>
      <c r="C1168" s="85">
        <v>2</v>
      </c>
      <c r="D1168" s="113">
        <v>0.005194334547238694</v>
      </c>
      <c r="E1168" s="113">
        <v>1.3309932190414244</v>
      </c>
      <c r="F1168" s="85" t="s">
        <v>2650</v>
      </c>
      <c r="G1168" s="85" t="b">
        <v>0</v>
      </c>
      <c r="H1168" s="85" t="b">
        <v>0</v>
      </c>
      <c r="I1168" s="85" t="b">
        <v>0</v>
      </c>
      <c r="J1168" s="85" t="b">
        <v>0</v>
      </c>
      <c r="K1168" s="85" t="b">
        <v>0</v>
      </c>
      <c r="L1168" s="85" t="b">
        <v>0</v>
      </c>
    </row>
    <row r="1169" spans="1:12" ht="15">
      <c r="A1169" s="85" t="s">
        <v>2741</v>
      </c>
      <c r="B1169" s="85" t="s">
        <v>2742</v>
      </c>
      <c r="C1169" s="85">
        <v>2</v>
      </c>
      <c r="D1169" s="113">
        <v>0.005194334547238694</v>
      </c>
      <c r="E1169" s="113">
        <v>2.1760912590556813</v>
      </c>
      <c r="F1169" s="85" t="s">
        <v>2650</v>
      </c>
      <c r="G1169" s="85" t="b">
        <v>0</v>
      </c>
      <c r="H1169" s="85" t="b">
        <v>0</v>
      </c>
      <c r="I1169" s="85" t="b">
        <v>0</v>
      </c>
      <c r="J1169" s="85" t="b">
        <v>0</v>
      </c>
      <c r="K1169" s="85" t="b">
        <v>0</v>
      </c>
      <c r="L1169" s="85" t="b">
        <v>0</v>
      </c>
    </row>
    <row r="1170" spans="1:12" ht="15">
      <c r="A1170" s="85" t="s">
        <v>2742</v>
      </c>
      <c r="B1170" s="85" t="s">
        <v>884</v>
      </c>
      <c r="C1170" s="85">
        <v>2</v>
      </c>
      <c r="D1170" s="113">
        <v>0.005194334547238694</v>
      </c>
      <c r="E1170" s="113">
        <v>1.4357285695614372</v>
      </c>
      <c r="F1170" s="85" t="s">
        <v>2650</v>
      </c>
      <c r="G1170" s="85" t="b">
        <v>0</v>
      </c>
      <c r="H1170" s="85" t="b">
        <v>0</v>
      </c>
      <c r="I1170" s="85" t="b">
        <v>0</v>
      </c>
      <c r="J1170" s="85" t="b">
        <v>0</v>
      </c>
      <c r="K1170" s="85" t="b">
        <v>0</v>
      </c>
      <c r="L1170" s="85" t="b">
        <v>0</v>
      </c>
    </row>
    <row r="1171" spans="1:12" ht="15">
      <c r="A1171" s="85" t="s">
        <v>884</v>
      </c>
      <c r="B1171" s="85" t="s">
        <v>2743</v>
      </c>
      <c r="C1171" s="85">
        <v>2</v>
      </c>
      <c r="D1171" s="113">
        <v>0.005194334547238694</v>
      </c>
      <c r="E1171" s="113">
        <v>1.4357285695614372</v>
      </c>
      <c r="F1171" s="85" t="s">
        <v>2650</v>
      </c>
      <c r="G1171" s="85" t="b">
        <v>0</v>
      </c>
      <c r="H1171" s="85" t="b">
        <v>0</v>
      </c>
      <c r="I1171" s="85" t="b">
        <v>0</v>
      </c>
      <c r="J1171" s="85" t="b">
        <v>0</v>
      </c>
      <c r="K1171" s="85" t="b">
        <v>0</v>
      </c>
      <c r="L1171" s="85" t="b">
        <v>0</v>
      </c>
    </row>
    <row r="1172" spans="1:12" ht="15">
      <c r="A1172" s="85" t="s">
        <v>2743</v>
      </c>
      <c r="B1172" s="85" t="s">
        <v>2726</v>
      </c>
      <c r="C1172" s="85">
        <v>2</v>
      </c>
      <c r="D1172" s="113">
        <v>0.005194334547238694</v>
      </c>
      <c r="E1172" s="113">
        <v>1.5740312677277188</v>
      </c>
      <c r="F1172" s="85" t="s">
        <v>2650</v>
      </c>
      <c r="G1172" s="85" t="b">
        <v>0</v>
      </c>
      <c r="H1172" s="85" t="b">
        <v>0</v>
      </c>
      <c r="I1172" s="85" t="b">
        <v>0</v>
      </c>
      <c r="J1172" s="85" t="b">
        <v>0</v>
      </c>
      <c r="K1172" s="85" t="b">
        <v>0</v>
      </c>
      <c r="L1172" s="85" t="b">
        <v>0</v>
      </c>
    </row>
    <row r="1173" spans="1:12" ht="15">
      <c r="A1173" s="85" t="s">
        <v>2726</v>
      </c>
      <c r="B1173" s="85" t="s">
        <v>2721</v>
      </c>
      <c r="C1173" s="85">
        <v>2</v>
      </c>
      <c r="D1173" s="113">
        <v>0.005194334547238694</v>
      </c>
      <c r="E1173" s="113">
        <v>0.833668578233475</v>
      </c>
      <c r="F1173" s="85" t="s">
        <v>2650</v>
      </c>
      <c r="G1173" s="85" t="b">
        <v>0</v>
      </c>
      <c r="H1173" s="85" t="b">
        <v>0</v>
      </c>
      <c r="I1173" s="85" t="b">
        <v>0</v>
      </c>
      <c r="J1173" s="85" t="b">
        <v>0</v>
      </c>
      <c r="K1173" s="85" t="b">
        <v>0</v>
      </c>
      <c r="L1173" s="85" t="b">
        <v>0</v>
      </c>
    </row>
    <row r="1174" spans="1:12" ht="15">
      <c r="A1174" s="85" t="s">
        <v>2752</v>
      </c>
      <c r="B1174" s="85" t="s">
        <v>2800</v>
      </c>
      <c r="C1174" s="85">
        <v>2</v>
      </c>
      <c r="D1174" s="113">
        <v>0.005194334547238694</v>
      </c>
      <c r="E1174" s="113">
        <v>2.1760912590556813</v>
      </c>
      <c r="F1174" s="85" t="s">
        <v>2650</v>
      </c>
      <c r="G1174" s="85" t="b">
        <v>0</v>
      </c>
      <c r="H1174" s="85" t="b">
        <v>0</v>
      </c>
      <c r="I1174" s="85" t="b">
        <v>0</v>
      </c>
      <c r="J1174" s="85" t="b">
        <v>0</v>
      </c>
      <c r="K1174" s="85" t="b">
        <v>0</v>
      </c>
      <c r="L1174" s="85" t="b">
        <v>0</v>
      </c>
    </row>
    <row r="1175" spans="1:12" ht="15">
      <c r="A1175" s="85" t="s">
        <v>418</v>
      </c>
      <c r="B1175" s="85" t="s">
        <v>2734</v>
      </c>
      <c r="C1175" s="85">
        <v>2</v>
      </c>
      <c r="D1175" s="113">
        <v>0.005194334547238694</v>
      </c>
      <c r="E1175" s="113">
        <v>1.3309932190414244</v>
      </c>
      <c r="F1175" s="85" t="s">
        <v>2650</v>
      </c>
      <c r="G1175" s="85" t="b">
        <v>0</v>
      </c>
      <c r="H1175" s="85" t="b">
        <v>0</v>
      </c>
      <c r="I1175" s="85" t="b">
        <v>0</v>
      </c>
      <c r="J1175" s="85" t="b">
        <v>0</v>
      </c>
      <c r="K1175" s="85" t="b">
        <v>0</v>
      </c>
      <c r="L1175" s="85" t="b">
        <v>0</v>
      </c>
    </row>
    <row r="1176" spans="1:12" ht="15">
      <c r="A1176" s="85" t="s">
        <v>2734</v>
      </c>
      <c r="B1176" s="85" t="s">
        <v>2736</v>
      </c>
      <c r="C1176" s="85">
        <v>2</v>
      </c>
      <c r="D1176" s="113">
        <v>0.005194334547238694</v>
      </c>
      <c r="E1176" s="113">
        <v>1.6989700043360187</v>
      </c>
      <c r="F1176" s="85" t="s">
        <v>2650</v>
      </c>
      <c r="G1176" s="85" t="b">
        <v>0</v>
      </c>
      <c r="H1176" s="85" t="b">
        <v>0</v>
      </c>
      <c r="I1176" s="85" t="b">
        <v>0</v>
      </c>
      <c r="J1176" s="85" t="b">
        <v>0</v>
      </c>
      <c r="K1176" s="85" t="b">
        <v>0</v>
      </c>
      <c r="L1176" s="85" t="b">
        <v>0</v>
      </c>
    </row>
    <row r="1177" spans="1:12" ht="15">
      <c r="A1177" s="85" t="s">
        <v>2736</v>
      </c>
      <c r="B1177" s="85" t="s">
        <v>2722</v>
      </c>
      <c r="C1177" s="85">
        <v>2</v>
      </c>
      <c r="D1177" s="113">
        <v>0.005194334547238694</v>
      </c>
      <c r="E1177" s="113">
        <v>1.5228787452803376</v>
      </c>
      <c r="F1177" s="85" t="s">
        <v>2650</v>
      </c>
      <c r="G1177" s="85" t="b">
        <v>0</v>
      </c>
      <c r="H1177" s="85" t="b">
        <v>0</v>
      </c>
      <c r="I1177" s="85" t="b">
        <v>0</v>
      </c>
      <c r="J1177" s="85" t="b">
        <v>0</v>
      </c>
      <c r="K1177" s="85" t="b">
        <v>0</v>
      </c>
      <c r="L1177" s="85" t="b">
        <v>0</v>
      </c>
    </row>
    <row r="1178" spans="1:12" ht="15">
      <c r="A1178" s="85" t="s">
        <v>273</v>
      </c>
      <c r="B1178" s="85" t="s">
        <v>2721</v>
      </c>
      <c r="C1178" s="85">
        <v>2</v>
      </c>
      <c r="D1178" s="113">
        <v>0.005194334547238694</v>
      </c>
      <c r="E1178" s="113">
        <v>0.5326385825694938</v>
      </c>
      <c r="F1178" s="85" t="s">
        <v>2650</v>
      </c>
      <c r="G1178" s="85" t="b">
        <v>0</v>
      </c>
      <c r="H1178" s="85" t="b">
        <v>0</v>
      </c>
      <c r="I1178" s="85" t="b">
        <v>0</v>
      </c>
      <c r="J1178" s="85" t="b">
        <v>0</v>
      </c>
      <c r="K1178" s="85" t="b">
        <v>0</v>
      </c>
      <c r="L1178" s="85" t="b">
        <v>0</v>
      </c>
    </row>
    <row r="1179" spans="1:12" ht="15">
      <c r="A1179" s="85" t="s">
        <v>273</v>
      </c>
      <c r="B1179" s="85" t="s">
        <v>869</v>
      </c>
      <c r="C1179" s="85">
        <v>2</v>
      </c>
      <c r="D1179" s="113">
        <v>0.005194334547238694</v>
      </c>
      <c r="E1179" s="113">
        <v>0.4279032320494809</v>
      </c>
      <c r="F1179" s="85" t="s">
        <v>2650</v>
      </c>
      <c r="G1179" s="85" t="b">
        <v>0</v>
      </c>
      <c r="H1179" s="85" t="b">
        <v>0</v>
      </c>
      <c r="I1179" s="85" t="b">
        <v>0</v>
      </c>
      <c r="J1179" s="85" t="b">
        <v>0</v>
      </c>
      <c r="K1179" s="85" t="b">
        <v>0</v>
      </c>
      <c r="L1179" s="85" t="b">
        <v>0</v>
      </c>
    </row>
    <row r="1180" spans="1:12" ht="15">
      <c r="A1180" s="85" t="s">
        <v>2735</v>
      </c>
      <c r="B1180" s="85" t="s">
        <v>869</v>
      </c>
      <c r="C1180" s="85">
        <v>2</v>
      </c>
      <c r="D1180" s="113">
        <v>0.005194334547238694</v>
      </c>
      <c r="E1180" s="113">
        <v>0.9330532103693868</v>
      </c>
      <c r="F1180" s="85" t="s">
        <v>2650</v>
      </c>
      <c r="G1180" s="85" t="b">
        <v>0</v>
      </c>
      <c r="H1180" s="85" t="b">
        <v>0</v>
      </c>
      <c r="I1180" s="85" t="b">
        <v>0</v>
      </c>
      <c r="J1180" s="85" t="b">
        <v>0</v>
      </c>
      <c r="K1180" s="85" t="b">
        <v>0</v>
      </c>
      <c r="L1180" s="85" t="b">
        <v>0</v>
      </c>
    </row>
    <row r="1181" spans="1:12" ht="15">
      <c r="A1181" s="85" t="s">
        <v>2735</v>
      </c>
      <c r="B1181" s="85" t="s">
        <v>888</v>
      </c>
      <c r="C1181" s="85">
        <v>2</v>
      </c>
      <c r="D1181" s="113">
        <v>0.005194334547238694</v>
      </c>
      <c r="E1181" s="113">
        <v>1.234083206033368</v>
      </c>
      <c r="F1181" s="85" t="s">
        <v>2650</v>
      </c>
      <c r="G1181" s="85" t="b">
        <v>0</v>
      </c>
      <c r="H1181" s="85" t="b">
        <v>0</v>
      </c>
      <c r="I1181" s="85" t="b">
        <v>0</v>
      </c>
      <c r="J1181" s="85" t="b">
        <v>0</v>
      </c>
      <c r="K1181" s="85" t="b">
        <v>0</v>
      </c>
      <c r="L1181" s="85" t="b">
        <v>0</v>
      </c>
    </row>
    <row r="1182" spans="1:12" ht="15">
      <c r="A1182" s="85" t="s">
        <v>902</v>
      </c>
      <c r="B1182" s="85" t="s">
        <v>2726</v>
      </c>
      <c r="C1182" s="85">
        <v>2</v>
      </c>
      <c r="D1182" s="113">
        <v>0.005194334547238694</v>
      </c>
      <c r="E1182" s="113">
        <v>0.728933227713462</v>
      </c>
      <c r="F1182" s="85" t="s">
        <v>2650</v>
      </c>
      <c r="G1182" s="85" t="b">
        <v>0</v>
      </c>
      <c r="H1182" s="85" t="b">
        <v>0</v>
      </c>
      <c r="I1182" s="85" t="b">
        <v>0</v>
      </c>
      <c r="J1182" s="85" t="b">
        <v>0</v>
      </c>
      <c r="K1182" s="85" t="b">
        <v>0</v>
      </c>
      <c r="L1182" s="85" t="b">
        <v>0</v>
      </c>
    </row>
    <row r="1183" spans="1:12" ht="15">
      <c r="A1183" s="85" t="s">
        <v>2721</v>
      </c>
      <c r="B1183" s="85" t="s">
        <v>273</v>
      </c>
      <c r="C1183" s="85">
        <v>9</v>
      </c>
      <c r="D1183" s="113">
        <v>0.010968704295448706</v>
      </c>
      <c r="E1183" s="113">
        <v>1.1078264274971548</v>
      </c>
      <c r="F1183" s="85" t="s">
        <v>2651</v>
      </c>
      <c r="G1183" s="85" t="b">
        <v>0</v>
      </c>
      <c r="H1183" s="85" t="b">
        <v>0</v>
      </c>
      <c r="I1183" s="85" t="b">
        <v>0</v>
      </c>
      <c r="J1183" s="85" t="b">
        <v>0</v>
      </c>
      <c r="K1183" s="85" t="b">
        <v>0</v>
      </c>
      <c r="L1183" s="85" t="b">
        <v>0</v>
      </c>
    </row>
    <row r="1184" spans="1:12" ht="15">
      <c r="A1184" s="85" t="s">
        <v>2725</v>
      </c>
      <c r="B1184" s="85" t="s">
        <v>418</v>
      </c>
      <c r="C1184" s="85">
        <v>6</v>
      </c>
      <c r="D1184" s="113">
        <v>0.007312469530299138</v>
      </c>
      <c r="E1184" s="113">
        <v>1.5929166118880926</v>
      </c>
      <c r="F1184" s="85" t="s">
        <v>2651</v>
      </c>
      <c r="G1184" s="85" t="b">
        <v>0</v>
      </c>
      <c r="H1184" s="85" t="b">
        <v>0</v>
      </c>
      <c r="I1184" s="85" t="b">
        <v>0</v>
      </c>
      <c r="J1184" s="85" t="b">
        <v>0</v>
      </c>
      <c r="K1184" s="85" t="b">
        <v>0</v>
      </c>
      <c r="L1184" s="85" t="b">
        <v>0</v>
      </c>
    </row>
    <row r="1185" spans="1:12" ht="15">
      <c r="A1185" s="85" t="s">
        <v>2722</v>
      </c>
      <c r="B1185" s="85" t="s">
        <v>905</v>
      </c>
      <c r="C1185" s="85">
        <v>6</v>
      </c>
      <c r="D1185" s="113">
        <v>0.007312469530299138</v>
      </c>
      <c r="E1185" s="113">
        <v>1.5259698222574793</v>
      </c>
      <c r="F1185" s="85" t="s">
        <v>2651</v>
      </c>
      <c r="G1185" s="85" t="b">
        <v>0</v>
      </c>
      <c r="H1185" s="85" t="b">
        <v>0</v>
      </c>
      <c r="I1185" s="85" t="b">
        <v>0</v>
      </c>
      <c r="J1185" s="85" t="b">
        <v>0</v>
      </c>
      <c r="K1185" s="85" t="b">
        <v>0</v>
      </c>
      <c r="L1185" s="85" t="b">
        <v>0</v>
      </c>
    </row>
    <row r="1186" spans="1:12" ht="15">
      <c r="A1186" s="85" t="s">
        <v>905</v>
      </c>
      <c r="B1186" s="85" t="s">
        <v>334</v>
      </c>
      <c r="C1186" s="85">
        <v>6</v>
      </c>
      <c r="D1186" s="113">
        <v>0.007312469530299138</v>
      </c>
      <c r="E1186" s="113">
        <v>1.2918866162241114</v>
      </c>
      <c r="F1186" s="85" t="s">
        <v>2651</v>
      </c>
      <c r="G1186" s="85" t="b">
        <v>0</v>
      </c>
      <c r="H1186" s="85" t="b">
        <v>0</v>
      </c>
      <c r="I1186" s="85" t="b">
        <v>0</v>
      </c>
      <c r="J1186" s="85" t="b">
        <v>0</v>
      </c>
      <c r="K1186" s="85" t="b">
        <v>0</v>
      </c>
      <c r="L1186" s="85" t="b">
        <v>0</v>
      </c>
    </row>
    <row r="1187" spans="1:12" ht="15">
      <c r="A1187" s="85" t="s">
        <v>2724</v>
      </c>
      <c r="B1187" s="85" t="s">
        <v>2723</v>
      </c>
      <c r="C1187" s="85">
        <v>6</v>
      </c>
      <c r="D1187" s="113">
        <v>0.007312469530299138</v>
      </c>
      <c r="E1187" s="113">
        <v>1.5259698222574793</v>
      </c>
      <c r="F1187" s="85" t="s">
        <v>2651</v>
      </c>
      <c r="G1187" s="85" t="b">
        <v>0</v>
      </c>
      <c r="H1187" s="85" t="b">
        <v>0</v>
      </c>
      <c r="I1187" s="85" t="b">
        <v>0</v>
      </c>
      <c r="J1187" s="85" t="b">
        <v>0</v>
      </c>
      <c r="K1187" s="85" t="b">
        <v>0</v>
      </c>
      <c r="L1187" s="85" t="b">
        <v>0</v>
      </c>
    </row>
    <row r="1188" spans="1:12" ht="15">
      <c r="A1188" s="85" t="s">
        <v>2212</v>
      </c>
      <c r="B1188" s="85" t="s">
        <v>884</v>
      </c>
      <c r="C1188" s="85">
        <v>6</v>
      </c>
      <c r="D1188" s="113">
        <v>0.007312469530299138</v>
      </c>
      <c r="E1188" s="113">
        <v>1.4679778752797927</v>
      </c>
      <c r="F1188" s="85" t="s">
        <v>2651</v>
      </c>
      <c r="G1188" s="85" t="b">
        <v>0</v>
      </c>
      <c r="H1188" s="85" t="b">
        <v>0</v>
      </c>
      <c r="I1188" s="85" t="b">
        <v>0</v>
      </c>
      <c r="J1188" s="85" t="b">
        <v>0</v>
      </c>
      <c r="K1188" s="85" t="b">
        <v>0</v>
      </c>
      <c r="L1188" s="85" t="b">
        <v>0</v>
      </c>
    </row>
    <row r="1189" spans="1:12" ht="15">
      <c r="A1189" s="85" t="s">
        <v>2727</v>
      </c>
      <c r="B1189" s="85" t="s">
        <v>2728</v>
      </c>
      <c r="C1189" s="85">
        <v>6</v>
      </c>
      <c r="D1189" s="113">
        <v>0.007312469530299138</v>
      </c>
      <c r="E1189" s="113">
        <v>1.5929166118880926</v>
      </c>
      <c r="F1189" s="85" t="s">
        <v>2651</v>
      </c>
      <c r="G1189" s="85" t="b">
        <v>0</v>
      </c>
      <c r="H1189" s="85" t="b">
        <v>0</v>
      </c>
      <c r="I1189" s="85" t="b">
        <v>0</v>
      </c>
      <c r="J1189" s="85" t="b">
        <v>0</v>
      </c>
      <c r="K1189" s="85" t="b">
        <v>0</v>
      </c>
      <c r="L1189" s="85" t="b">
        <v>0</v>
      </c>
    </row>
    <row r="1190" spans="1:12" ht="15">
      <c r="A1190" s="85" t="s">
        <v>2728</v>
      </c>
      <c r="B1190" s="85" t="s">
        <v>2721</v>
      </c>
      <c r="C1190" s="85">
        <v>6</v>
      </c>
      <c r="D1190" s="113">
        <v>0.007312469530299138</v>
      </c>
      <c r="E1190" s="113">
        <v>1.3296751771135111</v>
      </c>
      <c r="F1190" s="85" t="s">
        <v>2651</v>
      </c>
      <c r="G1190" s="85" t="b">
        <v>0</v>
      </c>
      <c r="H1190" s="85" t="b">
        <v>0</v>
      </c>
      <c r="I1190" s="85" t="b">
        <v>0</v>
      </c>
      <c r="J1190" s="85" t="b">
        <v>0</v>
      </c>
      <c r="K1190" s="85" t="b">
        <v>0</v>
      </c>
      <c r="L1190" s="85" t="b">
        <v>0</v>
      </c>
    </row>
    <row r="1191" spans="1:12" ht="15">
      <c r="A1191" s="85" t="s">
        <v>902</v>
      </c>
      <c r="B1191" s="85" t="s">
        <v>869</v>
      </c>
      <c r="C1191" s="85">
        <v>4</v>
      </c>
      <c r="D1191" s="113">
        <v>0.007726659995460121</v>
      </c>
      <c r="E1191" s="113">
        <v>0.8903424832832486</v>
      </c>
      <c r="F1191" s="85" t="s">
        <v>2651</v>
      </c>
      <c r="G1191" s="85" t="b">
        <v>0</v>
      </c>
      <c r="H1191" s="85" t="b">
        <v>0</v>
      </c>
      <c r="I1191" s="85" t="b">
        <v>0</v>
      </c>
      <c r="J1191" s="85" t="b">
        <v>0</v>
      </c>
      <c r="K1191" s="85" t="b">
        <v>0</v>
      </c>
      <c r="L1191" s="85" t="b">
        <v>0</v>
      </c>
    </row>
    <row r="1192" spans="1:12" ht="15">
      <c r="A1192" s="85" t="s">
        <v>2729</v>
      </c>
      <c r="B1192" s="85" t="s">
        <v>2729</v>
      </c>
      <c r="C1192" s="85">
        <v>3</v>
      </c>
      <c r="D1192" s="113">
        <v>0.013107464526894229</v>
      </c>
      <c r="E1192" s="113">
        <v>1.3710678622717363</v>
      </c>
      <c r="F1192" s="85" t="s">
        <v>2651</v>
      </c>
      <c r="G1192" s="85" t="b">
        <v>0</v>
      </c>
      <c r="H1192" s="85" t="b">
        <v>0</v>
      </c>
      <c r="I1192" s="85" t="b">
        <v>0</v>
      </c>
      <c r="J1192" s="85" t="b">
        <v>0</v>
      </c>
      <c r="K1192" s="85" t="b">
        <v>0</v>
      </c>
      <c r="L1192" s="85" t="b">
        <v>0</v>
      </c>
    </row>
    <row r="1193" spans="1:12" ht="15">
      <c r="A1193" s="85" t="s">
        <v>418</v>
      </c>
      <c r="B1193" s="85" t="s">
        <v>876</v>
      </c>
      <c r="C1193" s="85">
        <v>3</v>
      </c>
      <c r="D1193" s="113">
        <v>0.007312469530299138</v>
      </c>
      <c r="E1193" s="113">
        <v>1.5929166118880926</v>
      </c>
      <c r="F1193" s="85" t="s">
        <v>2651</v>
      </c>
      <c r="G1193" s="85" t="b">
        <v>0</v>
      </c>
      <c r="H1193" s="85" t="b">
        <v>0</v>
      </c>
      <c r="I1193" s="85" t="b">
        <v>0</v>
      </c>
      <c r="J1193" s="85" t="b">
        <v>0</v>
      </c>
      <c r="K1193" s="85" t="b">
        <v>0</v>
      </c>
      <c r="L1193" s="85" t="b">
        <v>0</v>
      </c>
    </row>
    <row r="1194" spans="1:12" ht="15">
      <c r="A1194" s="85" t="s">
        <v>876</v>
      </c>
      <c r="B1194" s="85" t="s">
        <v>2722</v>
      </c>
      <c r="C1194" s="85">
        <v>3</v>
      </c>
      <c r="D1194" s="113">
        <v>0.007312469530299138</v>
      </c>
      <c r="E1194" s="113">
        <v>1.5259698222574793</v>
      </c>
      <c r="F1194" s="85" t="s">
        <v>2651</v>
      </c>
      <c r="G1194" s="85" t="b">
        <v>0</v>
      </c>
      <c r="H1194" s="85" t="b">
        <v>0</v>
      </c>
      <c r="I1194" s="85" t="b">
        <v>0</v>
      </c>
      <c r="J1194" s="85" t="b">
        <v>0</v>
      </c>
      <c r="K1194" s="85" t="b">
        <v>0</v>
      </c>
      <c r="L1194" s="85" t="b">
        <v>0</v>
      </c>
    </row>
    <row r="1195" spans="1:12" ht="15">
      <c r="A1195" s="85" t="s">
        <v>334</v>
      </c>
      <c r="B1195" s="85" t="s">
        <v>2724</v>
      </c>
      <c r="C1195" s="85">
        <v>3</v>
      </c>
      <c r="D1195" s="113">
        <v>0.007312469530299138</v>
      </c>
      <c r="E1195" s="113">
        <v>0.9908566205601304</v>
      </c>
      <c r="F1195" s="85" t="s">
        <v>2651</v>
      </c>
      <c r="G1195" s="85" t="b">
        <v>0</v>
      </c>
      <c r="H1195" s="85" t="b">
        <v>0</v>
      </c>
      <c r="I1195" s="85" t="b">
        <v>0</v>
      </c>
      <c r="J1195" s="85" t="b">
        <v>0</v>
      </c>
      <c r="K1195" s="85" t="b">
        <v>0</v>
      </c>
      <c r="L1195" s="85" t="b">
        <v>0</v>
      </c>
    </row>
    <row r="1196" spans="1:12" ht="15">
      <c r="A1196" s="85" t="s">
        <v>2723</v>
      </c>
      <c r="B1196" s="85" t="s">
        <v>2212</v>
      </c>
      <c r="C1196" s="85">
        <v>3</v>
      </c>
      <c r="D1196" s="113">
        <v>0.007312469530299138</v>
      </c>
      <c r="E1196" s="113">
        <v>1.2249398265934983</v>
      </c>
      <c r="F1196" s="85" t="s">
        <v>2651</v>
      </c>
      <c r="G1196" s="85" t="b">
        <v>0</v>
      </c>
      <c r="H1196" s="85" t="b">
        <v>0</v>
      </c>
      <c r="I1196" s="85" t="b">
        <v>0</v>
      </c>
      <c r="J1196" s="85" t="b">
        <v>0</v>
      </c>
      <c r="K1196" s="85" t="b">
        <v>0</v>
      </c>
      <c r="L1196" s="85" t="b">
        <v>0</v>
      </c>
    </row>
    <row r="1197" spans="1:12" ht="15">
      <c r="A1197" s="85" t="s">
        <v>884</v>
      </c>
      <c r="B1197" s="85" t="s">
        <v>2730</v>
      </c>
      <c r="C1197" s="85">
        <v>3</v>
      </c>
      <c r="D1197" s="113">
        <v>0.007312469530299138</v>
      </c>
      <c r="E1197" s="113">
        <v>1.3430391386714928</v>
      </c>
      <c r="F1197" s="85" t="s">
        <v>2651</v>
      </c>
      <c r="G1197" s="85" t="b">
        <v>0</v>
      </c>
      <c r="H1197" s="85" t="b">
        <v>0</v>
      </c>
      <c r="I1197" s="85" t="b">
        <v>0</v>
      </c>
      <c r="J1197" s="85" t="b">
        <v>0</v>
      </c>
      <c r="K1197" s="85" t="b">
        <v>0</v>
      </c>
      <c r="L1197" s="85" t="b">
        <v>0</v>
      </c>
    </row>
    <row r="1198" spans="1:12" ht="15">
      <c r="A1198" s="85" t="s">
        <v>2730</v>
      </c>
      <c r="B1198" s="85" t="s">
        <v>2732</v>
      </c>
      <c r="C1198" s="85">
        <v>3</v>
      </c>
      <c r="D1198" s="113">
        <v>0.007312469530299138</v>
      </c>
      <c r="E1198" s="113">
        <v>1.6440691343354739</v>
      </c>
      <c r="F1198" s="85" t="s">
        <v>2651</v>
      </c>
      <c r="G1198" s="85" t="b">
        <v>0</v>
      </c>
      <c r="H1198" s="85" t="b">
        <v>0</v>
      </c>
      <c r="I1198" s="85" t="b">
        <v>0</v>
      </c>
      <c r="J1198" s="85" t="b">
        <v>0</v>
      </c>
      <c r="K1198" s="85" t="b">
        <v>0</v>
      </c>
      <c r="L1198" s="85" t="b">
        <v>0</v>
      </c>
    </row>
    <row r="1199" spans="1:12" ht="15">
      <c r="A1199" s="85" t="s">
        <v>2732</v>
      </c>
      <c r="B1199" s="85" t="s">
        <v>2727</v>
      </c>
      <c r="C1199" s="85">
        <v>3</v>
      </c>
      <c r="D1199" s="113">
        <v>0.007312469530299138</v>
      </c>
      <c r="E1199" s="113">
        <v>1.4679778752797927</v>
      </c>
      <c r="F1199" s="85" t="s">
        <v>2651</v>
      </c>
      <c r="G1199" s="85" t="b">
        <v>0</v>
      </c>
      <c r="H1199" s="85" t="b">
        <v>0</v>
      </c>
      <c r="I1199" s="85" t="b">
        <v>0</v>
      </c>
      <c r="J1199" s="85" t="b">
        <v>0</v>
      </c>
      <c r="K1199" s="85" t="b">
        <v>0</v>
      </c>
      <c r="L1199" s="85" t="b">
        <v>0</v>
      </c>
    </row>
    <row r="1200" spans="1:12" ht="15">
      <c r="A1200" s="85" t="s">
        <v>273</v>
      </c>
      <c r="B1200" s="85" t="s">
        <v>375</v>
      </c>
      <c r="C1200" s="85">
        <v>3</v>
      </c>
      <c r="D1200" s="113">
        <v>0.007312469530299138</v>
      </c>
      <c r="E1200" s="113">
        <v>1.2249398265934983</v>
      </c>
      <c r="F1200" s="85" t="s">
        <v>2651</v>
      </c>
      <c r="G1200" s="85" t="b">
        <v>0</v>
      </c>
      <c r="H1200" s="85" t="b">
        <v>0</v>
      </c>
      <c r="I1200" s="85" t="b">
        <v>0</v>
      </c>
      <c r="J1200" s="85" t="b">
        <v>0</v>
      </c>
      <c r="K1200" s="85" t="b">
        <v>0</v>
      </c>
      <c r="L1200" s="85" t="b">
        <v>0</v>
      </c>
    </row>
    <row r="1201" spans="1:12" ht="15">
      <c r="A1201" s="85" t="s">
        <v>375</v>
      </c>
      <c r="B1201" s="85" t="s">
        <v>304</v>
      </c>
      <c r="C1201" s="85">
        <v>3</v>
      </c>
      <c r="D1201" s="113">
        <v>0.007312469530299138</v>
      </c>
      <c r="E1201" s="113">
        <v>1.769007870943774</v>
      </c>
      <c r="F1201" s="85" t="s">
        <v>2651</v>
      </c>
      <c r="G1201" s="85" t="b">
        <v>0</v>
      </c>
      <c r="H1201" s="85" t="b">
        <v>0</v>
      </c>
      <c r="I1201" s="85" t="b">
        <v>0</v>
      </c>
      <c r="J1201" s="85" t="b">
        <v>0</v>
      </c>
      <c r="K1201" s="85" t="b">
        <v>0</v>
      </c>
      <c r="L1201" s="85" t="b">
        <v>0</v>
      </c>
    </row>
    <row r="1202" spans="1:12" ht="15">
      <c r="A1202" s="85" t="s">
        <v>304</v>
      </c>
      <c r="B1202" s="85" t="s">
        <v>2731</v>
      </c>
      <c r="C1202" s="85">
        <v>3</v>
      </c>
      <c r="D1202" s="113">
        <v>0.007312469530299138</v>
      </c>
      <c r="E1202" s="113">
        <v>1.769007870943774</v>
      </c>
      <c r="F1202" s="85" t="s">
        <v>2651</v>
      </c>
      <c r="G1202" s="85" t="b">
        <v>0</v>
      </c>
      <c r="H1202" s="85" t="b">
        <v>0</v>
      </c>
      <c r="I1202" s="85" t="b">
        <v>0</v>
      </c>
      <c r="J1202" s="85" t="b">
        <v>0</v>
      </c>
      <c r="K1202" s="85" t="b">
        <v>0</v>
      </c>
      <c r="L1202" s="85" t="b">
        <v>0</v>
      </c>
    </row>
    <row r="1203" spans="1:12" ht="15">
      <c r="A1203" s="85" t="s">
        <v>2731</v>
      </c>
      <c r="B1203" s="85" t="s">
        <v>902</v>
      </c>
      <c r="C1203" s="85">
        <v>3</v>
      </c>
      <c r="D1203" s="113">
        <v>0.007312469530299138</v>
      </c>
      <c r="E1203" s="113">
        <v>1.3296751771135111</v>
      </c>
      <c r="F1203" s="85" t="s">
        <v>2651</v>
      </c>
      <c r="G1203" s="85" t="b">
        <v>0</v>
      </c>
      <c r="H1203" s="85" t="b">
        <v>0</v>
      </c>
      <c r="I1203" s="85" t="b">
        <v>0</v>
      </c>
      <c r="J1203" s="85" t="b">
        <v>0</v>
      </c>
      <c r="K1203" s="85" t="b">
        <v>0</v>
      </c>
      <c r="L1203" s="85" t="b">
        <v>0</v>
      </c>
    </row>
    <row r="1204" spans="1:12" ht="15">
      <c r="A1204" s="85" t="s">
        <v>869</v>
      </c>
      <c r="B1204" s="85" t="s">
        <v>2726</v>
      </c>
      <c r="C1204" s="85">
        <v>3</v>
      </c>
      <c r="D1204" s="113">
        <v>0.007312469530299138</v>
      </c>
      <c r="E1204" s="113">
        <v>0.9616983918189168</v>
      </c>
      <c r="F1204" s="85" t="s">
        <v>2651</v>
      </c>
      <c r="G1204" s="85" t="b">
        <v>0</v>
      </c>
      <c r="H1204" s="85" t="b">
        <v>0</v>
      </c>
      <c r="I1204" s="85" t="b">
        <v>0</v>
      </c>
      <c r="J1204" s="85" t="b">
        <v>0</v>
      </c>
      <c r="K1204" s="85" t="b">
        <v>0</v>
      </c>
      <c r="L1204" s="85" t="b">
        <v>0</v>
      </c>
    </row>
    <row r="1205" spans="1:12" ht="15">
      <c r="A1205" s="85" t="s">
        <v>2726</v>
      </c>
      <c r="B1205" s="85" t="s">
        <v>2733</v>
      </c>
      <c r="C1205" s="85">
        <v>3</v>
      </c>
      <c r="D1205" s="113">
        <v>0.007312469530299138</v>
      </c>
      <c r="E1205" s="113">
        <v>1.5259698222574793</v>
      </c>
      <c r="F1205" s="85" t="s">
        <v>2651</v>
      </c>
      <c r="G1205" s="85" t="b">
        <v>0</v>
      </c>
      <c r="H1205" s="85" t="b">
        <v>0</v>
      </c>
      <c r="I1205" s="85" t="b">
        <v>0</v>
      </c>
      <c r="J1205" s="85" t="b">
        <v>0</v>
      </c>
      <c r="K1205" s="85" t="b">
        <v>0</v>
      </c>
      <c r="L1205" s="85" t="b">
        <v>0</v>
      </c>
    </row>
    <row r="1206" spans="1:12" ht="15">
      <c r="A1206" s="85" t="s">
        <v>2733</v>
      </c>
      <c r="B1206" s="85" t="s">
        <v>374</v>
      </c>
      <c r="C1206" s="85">
        <v>3</v>
      </c>
      <c r="D1206" s="113">
        <v>0.007312469530299138</v>
      </c>
      <c r="E1206" s="113">
        <v>1.769007870943774</v>
      </c>
      <c r="F1206" s="85" t="s">
        <v>2651</v>
      </c>
      <c r="G1206" s="85" t="b">
        <v>0</v>
      </c>
      <c r="H1206" s="85" t="b">
        <v>0</v>
      </c>
      <c r="I1206" s="85" t="b">
        <v>0</v>
      </c>
      <c r="J1206" s="85" t="b">
        <v>0</v>
      </c>
      <c r="K1206" s="85" t="b">
        <v>0</v>
      </c>
      <c r="L1206" s="85" t="b">
        <v>0</v>
      </c>
    </row>
    <row r="1207" spans="1:12" ht="15">
      <c r="A1207" s="85" t="s">
        <v>418</v>
      </c>
      <c r="B1207" s="85" t="s">
        <v>2734</v>
      </c>
      <c r="C1207" s="85">
        <v>3</v>
      </c>
      <c r="D1207" s="113">
        <v>0.007312469530299138</v>
      </c>
      <c r="E1207" s="113">
        <v>1.4679778752797927</v>
      </c>
      <c r="F1207" s="85" t="s">
        <v>2651</v>
      </c>
      <c r="G1207" s="85" t="b">
        <v>0</v>
      </c>
      <c r="H1207" s="85" t="b">
        <v>0</v>
      </c>
      <c r="I1207" s="85" t="b">
        <v>0</v>
      </c>
      <c r="J1207" s="85" t="b">
        <v>0</v>
      </c>
      <c r="K1207" s="85" t="b">
        <v>0</v>
      </c>
      <c r="L1207" s="85" t="b">
        <v>0</v>
      </c>
    </row>
    <row r="1208" spans="1:12" ht="15">
      <c r="A1208" s="85" t="s">
        <v>2734</v>
      </c>
      <c r="B1208" s="85" t="s">
        <v>2736</v>
      </c>
      <c r="C1208" s="85">
        <v>3</v>
      </c>
      <c r="D1208" s="113">
        <v>0.007312469530299138</v>
      </c>
      <c r="E1208" s="113">
        <v>1.6720978579357175</v>
      </c>
      <c r="F1208" s="85" t="s">
        <v>2651</v>
      </c>
      <c r="G1208" s="85" t="b">
        <v>0</v>
      </c>
      <c r="H1208" s="85" t="b">
        <v>0</v>
      </c>
      <c r="I1208" s="85" t="b">
        <v>0</v>
      </c>
      <c r="J1208" s="85" t="b">
        <v>0</v>
      </c>
      <c r="K1208" s="85" t="b">
        <v>0</v>
      </c>
      <c r="L1208" s="85" t="b">
        <v>0</v>
      </c>
    </row>
    <row r="1209" spans="1:12" ht="15">
      <c r="A1209" s="85" t="s">
        <v>2736</v>
      </c>
      <c r="B1209" s="85" t="s">
        <v>2722</v>
      </c>
      <c r="C1209" s="85">
        <v>3</v>
      </c>
      <c r="D1209" s="113">
        <v>0.007312469530299138</v>
      </c>
      <c r="E1209" s="113">
        <v>1.5259698222574793</v>
      </c>
      <c r="F1209" s="85" t="s">
        <v>2651</v>
      </c>
      <c r="G1209" s="85" t="b">
        <v>0</v>
      </c>
      <c r="H1209" s="85" t="b">
        <v>0</v>
      </c>
      <c r="I1209" s="85" t="b">
        <v>0</v>
      </c>
      <c r="J1209" s="85" t="b">
        <v>0</v>
      </c>
      <c r="K1209" s="85" t="b">
        <v>0</v>
      </c>
      <c r="L1209" s="85" t="b">
        <v>0</v>
      </c>
    </row>
    <row r="1210" spans="1:12" ht="15">
      <c r="A1210" s="85" t="s">
        <v>334</v>
      </c>
      <c r="B1210" s="85" t="s">
        <v>902</v>
      </c>
      <c r="C1210" s="85">
        <v>3</v>
      </c>
      <c r="D1210" s="113">
        <v>0.007312469530299138</v>
      </c>
      <c r="E1210" s="113">
        <v>0.7276151857855488</v>
      </c>
      <c r="F1210" s="85" t="s">
        <v>2651</v>
      </c>
      <c r="G1210" s="85" t="b">
        <v>0</v>
      </c>
      <c r="H1210" s="85" t="b">
        <v>0</v>
      </c>
      <c r="I1210" s="85" t="b">
        <v>0</v>
      </c>
      <c r="J1210" s="85" t="b">
        <v>0</v>
      </c>
      <c r="K1210" s="85" t="b">
        <v>0</v>
      </c>
      <c r="L1210" s="85" t="b">
        <v>0</v>
      </c>
    </row>
    <row r="1211" spans="1:12" ht="15">
      <c r="A1211" s="85" t="s">
        <v>902</v>
      </c>
      <c r="B1211" s="85" t="s">
        <v>2724</v>
      </c>
      <c r="C1211" s="85">
        <v>3</v>
      </c>
      <c r="D1211" s="113">
        <v>0.007312469530299138</v>
      </c>
      <c r="E1211" s="113">
        <v>1.02864518144953</v>
      </c>
      <c r="F1211" s="85" t="s">
        <v>2651</v>
      </c>
      <c r="G1211" s="85" t="b">
        <v>0</v>
      </c>
      <c r="H1211" s="85" t="b">
        <v>0</v>
      </c>
      <c r="I1211" s="85" t="b">
        <v>0</v>
      </c>
      <c r="J1211" s="85" t="b">
        <v>0</v>
      </c>
      <c r="K1211" s="85" t="b">
        <v>0</v>
      </c>
      <c r="L1211" s="85" t="b">
        <v>0</v>
      </c>
    </row>
    <row r="1212" spans="1:12" ht="15">
      <c r="A1212" s="85" t="s">
        <v>2723</v>
      </c>
      <c r="B1212" s="85" t="s">
        <v>869</v>
      </c>
      <c r="C1212" s="85">
        <v>3</v>
      </c>
      <c r="D1212" s="113">
        <v>0.007312469530299138</v>
      </c>
      <c r="E1212" s="113">
        <v>0.9616983918189168</v>
      </c>
      <c r="F1212" s="85" t="s">
        <v>2651</v>
      </c>
      <c r="G1212" s="85" t="b">
        <v>0</v>
      </c>
      <c r="H1212" s="85" t="b">
        <v>0</v>
      </c>
      <c r="I1212" s="85" t="b">
        <v>0</v>
      </c>
      <c r="J1212" s="85" t="b">
        <v>0</v>
      </c>
      <c r="K1212" s="85" t="b">
        <v>0</v>
      </c>
      <c r="L1212" s="85" t="b">
        <v>0</v>
      </c>
    </row>
    <row r="1213" spans="1:12" ht="15">
      <c r="A1213" s="85" t="s">
        <v>869</v>
      </c>
      <c r="B1213" s="85" t="s">
        <v>2212</v>
      </c>
      <c r="C1213" s="85">
        <v>3</v>
      </c>
      <c r="D1213" s="113">
        <v>0.007312469530299138</v>
      </c>
      <c r="E1213" s="113">
        <v>1.02864518144953</v>
      </c>
      <c r="F1213" s="85" t="s">
        <v>2651</v>
      </c>
      <c r="G1213" s="85" t="b">
        <v>0</v>
      </c>
      <c r="H1213" s="85" t="b">
        <v>0</v>
      </c>
      <c r="I1213" s="85" t="b">
        <v>0</v>
      </c>
      <c r="J1213" s="85" t="b">
        <v>0</v>
      </c>
      <c r="K1213" s="85" t="b">
        <v>0</v>
      </c>
      <c r="L1213" s="85" t="b">
        <v>0</v>
      </c>
    </row>
    <row r="1214" spans="1:12" ht="15">
      <c r="A1214" s="85" t="s">
        <v>884</v>
      </c>
      <c r="B1214" s="85" t="s">
        <v>2727</v>
      </c>
      <c r="C1214" s="85">
        <v>3</v>
      </c>
      <c r="D1214" s="113">
        <v>0.007312469530299138</v>
      </c>
      <c r="E1214" s="113">
        <v>1.1669478796158115</v>
      </c>
      <c r="F1214" s="85" t="s">
        <v>2651</v>
      </c>
      <c r="G1214" s="85" t="b">
        <v>0</v>
      </c>
      <c r="H1214" s="85" t="b">
        <v>0</v>
      </c>
      <c r="I1214" s="85" t="b">
        <v>0</v>
      </c>
      <c r="J1214" s="85" t="b">
        <v>0</v>
      </c>
      <c r="K1214" s="85" t="b">
        <v>0</v>
      </c>
      <c r="L1214" s="85" t="b">
        <v>0</v>
      </c>
    </row>
    <row r="1215" spans="1:12" ht="15">
      <c r="A1215" s="85" t="s">
        <v>273</v>
      </c>
      <c r="B1215" s="85" t="s">
        <v>2721</v>
      </c>
      <c r="C1215" s="85">
        <v>3</v>
      </c>
      <c r="D1215" s="113">
        <v>0.007312469530299138</v>
      </c>
      <c r="E1215" s="113">
        <v>0.6606683961549357</v>
      </c>
      <c r="F1215" s="85" t="s">
        <v>2651</v>
      </c>
      <c r="G1215" s="85" t="b">
        <v>0</v>
      </c>
      <c r="H1215" s="85" t="b">
        <v>0</v>
      </c>
      <c r="I1215" s="85" t="b">
        <v>0</v>
      </c>
      <c r="J1215" s="85" t="b">
        <v>0</v>
      </c>
      <c r="K1215" s="85" t="b">
        <v>0</v>
      </c>
      <c r="L1215" s="85" t="b">
        <v>0</v>
      </c>
    </row>
    <row r="1216" spans="1:12" ht="15">
      <c r="A1216" s="85" t="s">
        <v>273</v>
      </c>
      <c r="B1216" s="85" t="s">
        <v>869</v>
      </c>
      <c r="C1216" s="85">
        <v>3</v>
      </c>
      <c r="D1216" s="113">
        <v>0.007312469530299138</v>
      </c>
      <c r="E1216" s="113">
        <v>0.6606683961549357</v>
      </c>
      <c r="F1216" s="85" t="s">
        <v>2651</v>
      </c>
      <c r="G1216" s="85" t="b">
        <v>0</v>
      </c>
      <c r="H1216" s="85" t="b">
        <v>0</v>
      </c>
      <c r="I1216" s="85" t="b">
        <v>0</v>
      </c>
      <c r="J1216" s="85" t="b">
        <v>0</v>
      </c>
      <c r="K1216" s="85" t="b">
        <v>0</v>
      </c>
      <c r="L1216" s="85" t="b">
        <v>0</v>
      </c>
    </row>
    <row r="1217" spans="1:12" ht="15">
      <c r="A1217" s="85" t="s">
        <v>869</v>
      </c>
      <c r="B1217" s="85" t="s">
        <v>2735</v>
      </c>
      <c r="C1217" s="85">
        <v>3</v>
      </c>
      <c r="D1217" s="113">
        <v>0.007312469530299138</v>
      </c>
      <c r="E1217" s="113">
        <v>1.3296751771135111</v>
      </c>
      <c r="F1217" s="85" t="s">
        <v>2651</v>
      </c>
      <c r="G1217" s="85" t="b">
        <v>0</v>
      </c>
      <c r="H1217" s="85" t="b">
        <v>0</v>
      </c>
      <c r="I1217" s="85" t="b">
        <v>0</v>
      </c>
      <c r="J1217" s="85" t="b">
        <v>0</v>
      </c>
      <c r="K1217" s="85" t="b">
        <v>0</v>
      </c>
      <c r="L1217" s="85" t="b">
        <v>0</v>
      </c>
    </row>
    <row r="1218" spans="1:12" ht="15">
      <c r="A1218" s="85" t="s">
        <v>2735</v>
      </c>
      <c r="B1218" s="85" t="s">
        <v>888</v>
      </c>
      <c r="C1218" s="85">
        <v>3</v>
      </c>
      <c r="D1218" s="113">
        <v>0.007312469530299138</v>
      </c>
      <c r="E1218" s="113">
        <v>1.5929166118880926</v>
      </c>
      <c r="F1218" s="85" t="s">
        <v>2651</v>
      </c>
      <c r="G1218" s="85" t="b">
        <v>0</v>
      </c>
      <c r="H1218" s="85" t="b">
        <v>0</v>
      </c>
      <c r="I1218" s="85" t="b">
        <v>0</v>
      </c>
      <c r="J1218" s="85" t="b">
        <v>0</v>
      </c>
      <c r="K1218" s="85" t="b">
        <v>0</v>
      </c>
      <c r="L1218" s="85" t="b">
        <v>0</v>
      </c>
    </row>
    <row r="1219" spans="1:12" ht="15">
      <c r="A1219" s="85" t="s">
        <v>888</v>
      </c>
      <c r="B1219" s="85" t="s">
        <v>902</v>
      </c>
      <c r="C1219" s="85">
        <v>3</v>
      </c>
      <c r="D1219" s="113">
        <v>0.007312469530299138</v>
      </c>
      <c r="E1219" s="113">
        <v>1.02864518144953</v>
      </c>
      <c r="F1219" s="85" t="s">
        <v>2651</v>
      </c>
      <c r="G1219" s="85" t="b">
        <v>0</v>
      </c>
      <c r="H1219" s="85" t="b">
        <v>0</v>
      </c>
      <c r="I1219" s="85" t="b">
        <v>0</v>
      </c>
      <c r="J1219" s="85" t="b">
        <v>0</v>
      </c>
      <c r="K1219" s="85" t="b">
        <v>0</v>
      </c>
      <c r="L1219" s="85" t="b">
        <v>0</v>
      </c>
    </row>
    <row r="1220" spans="1:12" ht="15">
      <c r="A1220" s="85" t="s">
        <v>902</v>
      </c>
      <c r="B1220" s="85" t="s">
        <v>2726</v>
      </c>
      <c r="C1220" s="85">
        <v>3</v>
      </c>
      <c r="D1220" s="113">
        <v>0.007312469530299138</v>
      </c>
      <c r="E1220" s="113">
        <v>0.9616983918189168</v>
      </c>
      <c r="F1220" s="85" t="s">
        <v>2651</v>
      </c>
      <c r="G1220" s="85" t="b">
        <v>0</v>
      </c>
      <c r="H1220" s="85" t="b">
        <v>0</v>
      </c>
      <c r="I1220" s="85" t="b">
        <v>0</v>
      </c>
      <c r="J1220" s="85" t="b">
        <v>0</v>
      </c>
      <c r="K1220" s="85" t="b">
        <v>0</v>
      </c>
      <c r="L1220" s="85" t="b">
        <v>0</v>
      </c>
    </row>
    <row r="1221" spans="1:12" ht="15">
      <c r="A1221" s="85" t="s">
        <v>334</v>
      </c>
      <c r="B1221" s="85" t="s">
        <v>273</v>
      </c>
      <c r="C1221" s="85">
        <v>2</v>
      </c>
      <c r="D1221" s="113">
        <v>0.006300819841163106</v>
      </c>
      <c r="E1221" s="113">
        <v>0.41682535283241146</v>
      </c>
      <c r="F1221" s="85" t="s">
        <v>2651</v>
      </c>
      <c r="G1221" s="85" t="b">
        <v>0</v>
      </c>
      <c r="H1221" s="85" t="b">
        <v>0</v>
      </c>
      <c r="I1221" s="85" t="b">
        <v>0</v>
      </c>
      <c r="J1221" s="85" t="b">
        <v>0</v>
      </c>
      <c r="K1221" s="85" t="b">
        <v>0</v>
      </c>
      <c r="L1221" s="85" t="b">
        <v>0</v>
      </c>
    </row>
    <row r="1222" spans="1:12" ht="15">
      <c r="A1222" s="85" t="s">
        <v>2726</v>
      </c>
      <c r="B1222" s="85" t="s">
        <v>2738</v>
      </c>
      <c r="C1222" s="85">
        <v>2</v>
      </c>
      <c r="D1222" s="113">
        <v>0.006300819841163106</v>
      </c>
      <c r="E1222" s="113">
        <v>1.5259698222574793</v>
      </c>
      <c r="F1222" s="85" t="s">
        <v>2651</v>
      </c>
      <c r="G1222" s="85" t="b">
        <v>0</v>
      </c>
      <c r="H1222" s="85" t="b">
        <v>0</v>
      </c>
      <c r="I1222" s="85" t="b">
        <v>0</v>
      </c>
      <c r="J1222" s="85" t="b">
        <v>0</v>
      </c>
      <c r="K1222" s="85" t="b">
        <v>0</v>
      </c>
      <c r="L1222" s="85" t="b">
        <v>0</v>
      </c>
    </row>
    <row r="1223" spans="1:12" ht="15">
      <c r="A1223" s="85" t="s">
        <v>2762</v>
      </c>
      <c r="B1223" s="85" t="s">
        <v>334</v>
      </c>
      <c r="C1223" s="85">
        <v>7</v>
      </c>
      <c r="D1223" s="113">
        <v>0.014373530195031365</v>
      </c>
      <c r="E1223" s="113">
        <v>0.8624721360836795</v>
      </c>
      <c r="F1223" s="85" t="s">
        <v>2652</v>
      </c>
      <c r="G1223" s="85" t="b">
        <v>0</v>
      </c>
      <c r="H1223" s="85" t="b">
        <v>0</v>
      </c>
      <c r="I1223" s="85" t="b">
        <v>0</v>
      </c>
      <c r="J1223" s="85" t="b">
        <v>0</v>
      </c>
      <c r="K1223" s="85" t="b">
        <v>0</v>
      </c>
      <c r="L1223" s="85" t="b">
        <v>0</v>
      </c>
    </row>
    <row r="1224" spans="1:12" ht="15">
      <c r="A1224" s="85" t="s">
        <v>334</v>
      </c>
      <c r="B1224" s="85" t="s">
        <v>2739</v>
      </c>
      <c r="C1224" s="85">
        <v>7</v>
      </c>
      <c r="D1224" s="113">
        <v>0.014373530195031365</v>
      </c>
      <c r="E1224" s="113">
        <v>0.8624721360836795</v>
      </c>
      <c r="F1224" s="85" t="s">
        <v>2652</v>
      </c>
      <c r="G1224" s="85" t="b">
        <v>0</v>
      </c>
      <c r="H1224" s="85" t="b">
        <v>0</v>
      </c>
      <c r="I1224" s="85" t="b">
        <v>0</v>
      </c>
      <c r="J1224" s="85" t="b">
        <v>0</v>
      </c>
      <c r="K1224" s="85" t="b">
        <v>0</v>
      </c>
      <c r="L1224" s="85" t="b">
        <v>0</v>
      </c>
    </row>
    <row r="1225" spans="1:12" ht="15">
      <c r="A1225" s="85" t="s">
        <v>2739</v>
      </c>
      <c r="B1225" s="85" t="s">
        <v>2763</v>
      </c>
      <c r="C1225" s="85">
        <v>7</v>
      </c>
      <c r="D1225" s="113">
        <v>0.014373530195031365</v>
      </c>
      <c r="E1225" s="113">
        <v>1.1635021317476606</v>
      </c>
      <c r="F1225" s="85" t="s">
        <v>2652</v>
      </c>
      <c r="G1225" s="85" t="b">
        <v>0</v>
      </c>
      <c r="H1225" s="85" t="b">
        <v>0</v>
      </c>
      <c r="I1225" s="85" t="b">
        <v>0</v>
      </c>
      <c r="J1225" s="85" t="b">
        <v>1</v>
      </c>
      <c r="K1225" s="85" t="b">
        <v>0</v>
      </c>
      <c r="L1225" s="85" t="b">
        <v>0</v>
      </c>
    </row>
    <row r="1226" spans="1:12" ht="15">
      <c r="A1226" s="85" t="s">
        <v>2763</v>
      </c>
      <c r="B1226" s="85" t="s">
        <v>2764</v>
      </c>
      <c r="C1226" s="85">
        <v>7</v>
      </c>
      <c r="D1226" s="113">
        <v>0.014373530195031365</v>
      </c>
      <c r="E1226" s="113">
        <v>1.1635021317476606</v>
      </c>
      <c r="F1226" s="85" t="s">
        <v>2652</v>
      </c>
      <c r="G1226" s="85" t="b">
        <v>1</v>
      </c>
      <c r="H1226" s="85" t="b">
        <v>0</v>
      </c>
      <c r="I1226" s="85" t="b">
        <v>0</v>
      </c>
      <c r="J1226" s="85" t="b">
        <v>0</v>
      </c>
      <c r="K1226" s="85" t="b">
        <v>0</v>
      </c>
      <c r="L1226" s="85" t="b">
        <v>0</v>
      </c>
    </row>
    <row r="1227" spans="1:12" ht="15">
      <c r="A1227" s="85" t="s">
        <v>2764</v>
      </c>
      <c r="B1227" s="85" t="s">
        <v>2765</v>
      </c>
      <c r="C1227" s="85">
        <v>7</v>
      </c>
      <c r="D1227" s="113">
        <v>0.014373530195031365</v>
      </c>
      <c r="E1227" s="113">
        <v>1.1635021317476606</v>
      </c>
      <c r="F1227" s="85" t="s">
        <v>2652</v>
      </c>
      <c r="G1227" s="85" t="b">
        <v>0</v>
      </c>
      <c r="H1227" s="85" t="b">
        <v>0</v>
      </c>
      <c r="I1227" s="85" t="b">
        <v>0</v>
      </c>
      <c r="J1227" s="85" t="b">
        <v>0</v>
      </c>
      <c r="K1227" s="85" t="b">
        <v>0</v>
      </c>
      <c r="L1227" s="85" t="b">
        <v>0</v>
      </c>
    </row>
    <row r="1228" spans="1:12" ht="15">
      <c r="A1228" s="85" t="s">
        <v>348</v>
      </c>
      <c r="B1228" s="85" t="s">
        <v>2762</v>
      </c>
      <c r="C1228" s="85">
        <v>6</v>
      </c>
      <c r="D1228" s="113">
        <v>0.0158436839823148</v>
      </c>
      <c r="E1228" s="113">
        <v>1.2304489213782739</v>
      </c>
      <c r="F1228" s="85" t="s">
        <v>2652</v>
      </c>
      <c r="G1228" s="85" t="b">
        <v>0</v>
      </c>
      <c r="H1228" s="85" t="b">
        <v>0</v>
      </c>
      <c r="I1228" s="85" t="b">
        <v>0</v>
      </c>
      <c r="J1228" s="85" t="b">
        <v>0</v>
      </c>
      <c r="K1228" s="85" t="b">
        <v>0</v>
      </c>
      <c r="L1228" s="85" t="b">
        <v>0</v>
      </c>
    </row>
    <row r="1229" spans="1:12" ht="15">
      <c r="A1229" s="85" t="s">
        <v>297</v>
      </c>
      <c r="B1229" s="85" t="s">
        <v>392</v>
      </c>
      <c r="C1229" s="85">
        <v>2</v>
      </c>
      <c r="D1229" s="113">
        <v>0.013651776322520064</v>
      </c>
      <c r="E1229" s="113">
        <v>1.7075701760979363</v>
      </c>
      <c r="F1229" s="85" t="s">
        <v>2652</v>
      </c>
      <c r="G1229" s="85" t="b">
        <v>0</v>
      </c>
      <c r="H1229" s="85" t="b">
        <v>0</v>
      </c>
      <c r="I1229" s="85" t="b">
        <v>0</v>
      </c>
      <c r="J1229" s="85" t="b">
        <v>0</v>
      </c>
      <c r="K1229" s="85" t="b">
        <v>0</v>
      </c>
      <c r="L1229" s="85" t="b">
        <v>0</v>
      </c>
    </row>
    <row r="1230" spans="1:12" ht="15">
      <c r="A1230" s="85" t="s">
        <v>392</v>
      </c>
      <c r="B1230" s="85" t="s">
        <v>2329</v>
      </c>
      <c r="C1230" s="85">
        <v>2</v>
      </c>
      <c r="D1230" s="113">
        <v>0.013651776322520064</v>
      </c>
      <c r="E1230" s="113">
        <v>1.7075701760979363</v>
      </c>
      <c r="F1230" s="85" t="s">
        <v>2652</v>
      </c>
      <c r="G1230" s="85" t="b">
        <v>0</v>
      </c>
      <c r="H1230" s="85" t="b">
        <v>0</v>
      </c>
      <c r="I1230" s="85" t="b">
        <v>0</v>
      </c>
      <c r="J1230" s="85" t="b">
        <v>0</v>
      </c>
      <c r="K1230" s="85" t="b">
        <v>0</v>
      </c>
      <c r="L1230" s="85" t="b">
        <v>0</v>
      </c>
    </row>
    <row r="1231" spans="1:12" ht="15">
      <c r="A1231" s="85" t="s">
        <v>2329</v>
      </c>
      <c r="B1231" s="85" t="s">
        <v>334</v>
      </c>
      <c r="C1231" s="85">
        <v>2</v>
      </c>
      <c r="D1231" s="113">
        <v>0.013651776322520064</v>
      </c>
      <c r="E1231" s="113">
        <v>0.8624721360836796</v>
      </c>
      <c r="F1231" s="85" t="s">
        <v>2652</v>
      </c>
      <c r="G1231" s="85" t="b">
        <v>0</v>
      </c>
      <c r="H1231" s="85" t="b">
        <v>0</v>
      </c>
      <c r="I1231" s="85" t="b">
        <v>0</v>
      </c>
      <c r="J1231" s="85" t="b">
        <v>0</v>
      </c>
      <c r="K1231" s="85" t="b">
        <v>0</v>
      </c>
      <c r="L1231" s="85" t="b">
        <v>0</v>
      </c>
    </row>
    <row r="1232" spans="1:12" ht="15">
      <c r="A1232" s="85" t="s">
        <v>334</v>
      </c>
      <c r="B1232" s="85" t="s">
        <v>2859</v>
      </c>
      <c r="C1232" s="85">
        <v>2</v>
      </c>
      <c r="D1232" s="113">
        <v>0.013651776322520064</v>
      </c>
      <c r="E1232" s="113">
        <v>0.8624721360836796</v>
      </c>
      <c r="F1232" s="85" t="s">
        <v>2652</v>
      </c>
      <c r="G1232" s="85" t="b">
        <v>0</v>
      </c>
      <c r="H1232" s="85" t="b">
        <v>0</v>
      </c>
      <c r="I1232" s="85" t="b">
        <v>0</v>
      </c>
      <c r="J1232" s="85" t="b">
        <v>0</v>
      </c>
      <c r="K1232" s="85" t="b">
        <v>0</v>
      </c>
      <c r="L1232" s="85" t="b">
        <v>0</v>
      </c>
    </row>
    <row r="1233" spans="1:12" ht="15">
      <c r="A1233" s="85" t="s">
        <v>2859</v>
      </c>
      <c r="B1233" s="85" t="s">
        <v>2809</v>
      </c>
      <c r="C1233" s="85">
        <v>2</v>
      </c>
      <c r="D1233" s="113">
        <v>0.013651776322520064</v>
      </c>
      <c r="E1233" s="113">
        <v>1.5314789170422551</v>
      </c>
      <c r="F1233" s="85" t="s">
        <v>2652</v>
      </c>
      <c r="G1233" s="85" t="b">
        <v>0</v>
      </c>
      <c r="H1233" s="85" t="b">
        <v>0</v>
      </c>
      <c r="I1233" s="85" t="b">
        <v>0</v>
      </c>
      <c r="J1233" s="85" t="b">
        <v>0</v>
      </c>
      <c r="K1233" s="85" t="b">
        <v>0</v>
      </c>
      <c r="L1233" s="85" t="b">
        <v>0</v>
      </c>
    </row>
    <row r="1234" spans="1:12" ht="15">
      <c r="A1234" s="85" t="s">
        <v>2721</v>
      </c>
      <c r="B1234" s="85" t="s">
        <v>273</v>
      </c>
      <c r="C1234" s="85">
        <v>8</v>
      </c>
      <c r="D1234" s="113">
        <v>0.006718530376010943</v>
      </c>
      <c r="E1234" s="113">
        <v>1.130171263541977</v>
      </c>
      <c r="F1234" s="85" t="s">
        <v>2653</v>
      </c>
      <c r="G1234" s="85" t="b">
        <v>0</v>
      </c>
      <c r="H1234" s="85" t="b">
        <v>0</v>
      </c>
      <c r="I1234" s="85" t="b">
        <v>0</v>
      </c>
      <c r="J1234" s="85" t="b">
        <v>0</v>
      </c>
      <c r="K1234" s="85" t="b">
        <v>0</v>
      </c>
      <c r="L1234" s="85" t="b">
        <v>0</v>
      </c>
    </row>
    <row r="1235" spans="1:12" ht="15">
      <c r="A1235" s="85" t="s">
        <v>2729</v>
      </c>
      <c r="B1235" s="85" t="s">
        <v>2729</v>
      </c>
      <c r="C1235" s="85">
        <v>5</v>
      </c>
      <c r="D1235" s="113">
        <v>0.01563413920546769</v>
      </c>
      <c r="E1235" s="113">
        <v>0.9674439660442772</v>
      </c>
      <c r="F1235" s="85" t="s">
        <v>2653</v>
      </c>
      <c r="G1235" s="85" t="b">
        <v>0</v>
      </c>
      <c r="H1235" s="85" t="b">
        <v>0</v>
      </c>
      <c r="I1235" s="85" t="b">
        <v>0</v>
      </c>
      <c r="J1235" s="85" t="b">
        <v>0</v>
      </c>
      <c r="K1235" s="85" t="b">
        <v>0</v>
      </c>
      <c r="L1235" s="85" t="b">
        <v>0</v>
      </c>
    </row>
    <row r="1236" spans="1:12" ht="15">
      <c r="A1236" s="85" t="s">
        <v>2725</v>
      </c>
      <c r="B1236" s="85" t="s">
        <v>418</v>
      </c>
      <c r="C1236" s="85">
        <v>5</v>
      </c>
      <c r="D1236" s="113">
        <v>0.00419908148500684</v>
      </c>
      <c r="E1236" s="113">
        <v>1.4445652207639397</v>
      </c>
      <c r="F1236" s="85" t="s">
        <v>2653</v>
      </c>
      <c r="G1236" s="85" t="b">
        <v>0</v>
      </c>
      <c r="H1236" s="85" t="b">
        <v>0</v>
      </c>
      <c r="I1236" s="85" t="b">
        <v>0</v>
      </c>
      <c r="J1236" s="85" t="b">
        <v>0</v>
      </c>
      <c r="K1236" s="85" t="b">
        <v>0</v>
      </c>
      <c r="L1236" s="85" t="b">
        <v>0</v>
      </c>
    </row>
    <row r="1237" spans="1:12" ht="15">
      <c r="A1237" s="85" t="s">
        <v>2722</v>
      </c>
      <c r="B1237" s="85" t="s">
        <v>905</v>
      </c>
      <c r="C1237" s="85">
        <v>5</v>
      </c>
      <c r="D1237" s="113">
        <v>0.00419908148500684</v>
      </c>
      <c r="E1237" s="113">
        <v>1.3776184311333264</v>
      </c>
      <c r="F1237" s="85" t="s">
        <v>2653</v>
      </c>
      <c r="G1237" s="85" t="b">
        <v>0</v>
      </c>
      <c r="H1237" s="85" t="b">
        <v>0</v>
      </c>
      <c r="I1237" s="85" t="b">
        <v>0</v>
      </c>
      <c r="J1237" s="85" t="b">
        <v>0</v>
      </c>
      <c r="K1237" s="85" t="b">
        <v>0</v>
      </c>
      <c r="L1237" s="85" t="b">
        <v>0</v>
      </c>
    </row>
    <row r="1238" spans="1:12" ht="15">
      <c r="A1238" s="85" t="s">
        <v>905</v>
      </c>
      <c r="B1238" s="85" t="s">
        <v>334</v>
      </c>
      <c r="C1238" s="85">
        <v>5</v>
      </c>
      <c r="D1238" s="113">
        <v>0.00419908148500684</v>
      </c>
      <c r="E1238" s="113">
        <v>1.3776184311333264</v>
      </c>
      <c r="F1238" s="85" t="s">
        <v>2653</v>
      </c>
      <c r="G1238" s="85" t="b">
        <v>0</v>
      </c>
      <c r="H1238" s="85" t="b">
        <v>0</v>
      </c>
      <c r="I1238" s="85" t="b">
        <v>0</v>
      </c>
      <c r="J1238" s="85" t="b">
        <v>0</v>
      </c>
      <c r="K1238" s="85" t="b">
        <v>0</v>
      </c>
      <c r="L1238" s="85" t="b">
        <v>0</v>
      </c>
    </row>
    <row r="1239" spans="1:12" ht="15">
      <c r="A1239" s="85" t="s">
        <v>2724</v>
      </c>
      <c r="B1239" s="85" t="s">
        <v>2723</v>
      </c>
      <c r="C1239" s="85">
        <v>5</v>
      </c>
      <c r="D1239" s="113">
        <v>0.00419908148500684</v>
      </c>
      <c r="E1239" s="113">
        <v>1.3776184311333264</v>
      </c>
      <c r="F1239" s="85" t="s">
        <v>2653</v>
      </c>
      <c r="G1239" s="85" t="b">
        <v>0</v>
      </c>
      <c r="H1239" s="85" t="b">
        <v>0</v>
      </c>
      <c r="I1239" s="85" t="b">
        <v>0</v>
      </c>
      <c r="J1239" s="85" t="b">
        <v>0</v>
      </c>
      <c r="K1239" s="85" t="b">
        <v>0</v>
      </c>
      <c r="L1239" s="85" t="b">
        <v>0</v>
      </c>
    </row>
    <row r="1240" spans="1:12" ht="15">
      <c r="A1240" s="85" t="s">
        <v>2212</v>
      </c>
      <c r="B1240" s="85" t="s">
        <v>884</v>
      </c>
      <c r="C1240" s="85">
        <v>5</v>
      </c>
      <c r="D1240" s="113">
        <v>0.00419908148500684</v>
      </c>
      <c r="E1240" s="113">
        <v>1.3776184311333264</v>
      </c>
      <c r="F1240" s="85" t="s">
        <v>2653</v>
      </c>
      <c r="G1240" s="85" t="b">
        <v>0</v>
      </c>
      <c r="H1240" s="85" t="b">
        <v>0</v>
      </c>
      <c r="I1240" s="85" t="b">
        <v>0</v>
      </c>
      <c r="J1240" s="85" t="b">
        <v>0</v>
      </c>
      <c r="K1240" s="85" t="b">
        <v>0</v>
      </c>
      <c r="L1240" s="85" t="b">
        <v>0</v>
      </c>
    </row>
    <row r="1241" spans="1:12" ht="15">
      <c r="A1241" s="85" t="s">
        <v>2727</v>
      </c>
      <c r="B1241" s="85" t="s">
        <v>2728</v>
      </c>
      <c r="C1241" s="85">
        <v>5</v>
      </c>
      <c r="D1241" s="113">
        <v>0.00419908148500684</v>
      </c>
      <c r="E1241" s="113">
        <v>1.5237464668115646</v>
      </c>
      <c r="F1241" s="85" t="s">
        <v>2653</v>
      </c>
      <c r="G1241" s="85" t="b">
        <v>0</v>
      </c>
      <c r="H1241" s="85" t="b">
        <v>0</v>
      </c>
      <c r="I1241" s="85" t="b">
        <v>0</v>
      </c>
      <c r="J1241" s="85" t="b">
        <v>0</v>
      </c>
      <c r="K1241" s="85" t="b">
        <v>0</v>
      </c>
      <c r="L1241" s="85" t="b">
        <v>0</v>
      </c>
    </row>
    <row r="1242" spans="1:12" ht="15">
      <c r="A1242" s="85" t="s">
        <v>2728</v>
      </c>
      <c r="B1242" s="85" t="s">
        <v>2721</v>
      </c>
      <c r="C1242" s="85">
        <v>5</v>
      </c>
      <c r="D1242" s="113">
        <v>0.00419908148500684</v>
      </c>
      <c r="E1242" s="113">
        <v>1.2684739617082583</v>
      </c>
      <c r="F1242" s="85" t="s">
        <v>2653</v>
      </c>
      <c r="G1242" s="85" t="b">
        <v>0</v>
      </c>
      <c r="H1242" s="85" t="b">
        <v>0</v>
      </c>
      <c r="I1242" s="85" t="b">
        <v>0</v>
      </c>
      <c r="J1242" s="85" t="b">
        <v>0</v>
      </c>
      <c r="K1242" s="85" t="b">
        <v>0</v>
      </c>
      <c r="L1242" s="85" t="b">
        <v>0</v>
      </c>
    </row>
    <row r="1243" spans="1:12" ht="15">
      <c r="A1243" s="85" t="s">
        <v>902</v>
      </c>
      <c r="B1243" s="85" t="s">
        <v>869</v>
      </c>
      <c r="C1243" s="85">
        <v>4</v>
      </c>
      <c r="D1243" s="113">
        <v>0.005587081578995274</v>
      </c>
      <c r="E1243" s="113">
        <v>0.8705339530362208</v>
      </c>
      <c r="F1243" s="85" t="s">
        <v>2653</v>
      </c>
      <c r="G1243" s="85" t="b">
        <v>0</v>
      </c>
      <c r="H1243" s="85" t="b">
        <v>0</v>
      </c>
      <c r="I1243" s="85" t="b">
        <v>0</v>
      </c>
      <c r="J1243" s="85" t="b">
        <v>0</v>
      </c>
      <c r="K1243" s="85" t="b">
        <v>0</v>
      </c>
      <c r="L1243" s="85" t="b">
        <v>0</v>
      </c>
    </row>
    <row r="1244" spans="1:12" ht="15">
      <c r="A1244" s="85" t="s">
        <v>418</v>
      </c>
      <c r="B1244" s="85" t="s">
        <v>876</v>
      </c>
      <c r="C1244" s="85">
        <v>3</v>
      </c>
      <c r="D1244" s="113">
        <v>0.006344427332665421</v>
      </c>
      <c r="E1244" s="113">
        <v>1.4445652207639397</v>
      </c>
      <c r="F1244" s="85" t="s">
        <v>2653</v>
      </c>
      <c r="G1244" s="85" t="b">
        <v>0</v>
      </c>
      <c r="H1244" s="85" t="b">
        <v>0</v>
      </c>
      <c r="I1244" s="85" t="b">
        <v>0</v>
      </c>
      <c r="J1244" s="85" t="b">
        <v>0</v>
      </c>
      <c r="K1244" s="85" t="b">
        <v>0</v>
      </c>
      <c r="L1244" s="85" t="b">
        <v>0</v>
      </c>
    </row>
    <row r="1245" spans="1:12" ht="15">
      <c r="A1245" s="85" t="s">
        <v>876</v>
      </c>
      <c r="B1245" s="85" t="s">
        <v>2722</v>
      </c>
      <c r="C1245" s="85">
        <v>3</v>
      </c>
      <c r="D1245" s="113">
        <v>0.006344427332665421</v>
      </c>
      <c r="E1245" s="113">
        <v>1.3776184311333264</v>
      </c>
      <c r="F1245" s="85" t="s">
        <v>2653</v>
      </c>
      <c r="G1245" s="85" t="b">
        <v>0</v>
      </c>
      <c r="H1245" s="85" t="b">
        <v>0</v>
      </c>
      <c r="I1245" s="85" t="b">
        <v>0</v>
      </c>
      <c r="J1245" s="85" t="b">
        <v>0</v>
      </c>
      <c r="K1245" s="85" t="b">
        <v>0</v>
      </c>
      <c r="L1245" s="85" t="b">
        <v>0</v>
      </c>
    </row>
    <row r="1246" spans="1:12" ht="15">
      <c r="A1246" s="85" t="s">
        <v>418</v>
      </c>
      <c r="B1246" s="85" t="s">
        <v>2734</v>
      </c>
      <c r="C1246" s="85">
        <v>3</v>
      </c>
      <c r="D1246" s="113">
        <v>0.006344427332665421</v>
      </c>
      <c r="E1246" s="113">
        <v>1.3196264841556398</v>
      </c>
      <c r="F1246" s="85" t="s">
        <v>2653</v>
      </c>
      <c r="G1246" s="85" t="b">
        <v>0</v>
      </c>
      <c r="H1246" s="85" t="b">
        <v>0</v>
      </c>
      <c r="I1246" s="85" t="b">
        <v>0</v>
      </c>
      <c r="J1246" s="85" t="b">
        <v>0</v>
      </c>
      <c r="K1246" s="85" t="b">
        <v>0</v>
      </c>
      <c r="L1246" s="85" t="b">
        <v>0</v>
      </c>
    </row>
    <row r="1247" spans="1:12" ht="15">
      <c r="A1247" s="85" t="s">
        <v>2734</v>
      </c>
      <c r="B1247" s="85" t="s">
        <v>2736</v>
      </c>
      <c r="C1247" s="85">
        <v>3</v>
      </c>
      <c r="D1247" s="113">
        <v>0.006344427332665421</v>
      </c>
      <c r="E1247" s="113">
        <v>1.5237464668115646</v>
      </c>
      <c r="F1247" s="85" t="s">
        <v>2653</v>
      </c>
      <c r="G1247" s="85" t="b">
        <v>0</v>
      </c>
      <c r="H1247" s="85" t="b">
        <v>0</v>
      </c>
      <c r="I1247" s="85" t="b">
        <v>0</v>
      </c>
      <c r="J1247" s="85" t="b">
        <v>0</v>
      </c>
      <c r="K1247" s="85" t="b">
        <v>0</v>
      </c>
      <c r="L1247" s="85" t="b">
        <v>0</v>
      </c>
    </row>
    <row r="1248" spans="1:12" ht="15">
      <c r="A1248" s="85" t="s">
        <v>2736</v>
      </c>
      <c r="B1248" s="85" t="s">
        <v>2722</v>
      </c>
      <c r="C1248" s="85">
        <v>3</v>
      </c>
      <c r="D1248" s="113">
        <v>0.006344427332665421</v>
      </c>
      <c r="E1248" s="113">
        <v>1.3776184311333264</v>
      </c>
      <c r="F1248" s="85" t="s">
        <v>2653</v>
      </c>
      <c r="G1248" s="85" t="b">
        <v>0</v>
      </c>
      <c r="H1248" s="85" t="b">
        <v>0</v>
      </c>
      <c r="I1248" s="85" t="b">
        <v>0</v>
      </c>
      <c r="J1248" s="85" t="b">
        <v>0</v>
      </c>
      <c r="K1248" s="85" t="b">
        <v>0</v>
      </c>
      <c r="L1248" s="85" t="b">
        <v>0</v>
      </c>
    </row>
    <row r="1249" spans="1:12" ht="15">
      <c r="A1249" s="85" t="s">
        <v>334</v>
      </c>
      <c r="B1249" s="85" t="s">
        <v>902</v>
      </c>
      <c r="C1249" s="85">
        <v>3</v>
      </c>
      <c r="D1249" s="113">
        <v>0.006344427332665421</v>
      </c>
      <c r="E1249" s="113">
        <v>0.8547396858529889</v>
      </c>
      <c r="F1249" s="85" t="s">
        <v>2653</v>
      </c>
      <c r="G1249" s="85" t="b">
        <v>0</v>
      </c>
      <c r="H1249" s="85" t="b">
        <v>0</v>
      </c>
      <c r="I1249" s="85" t="b">
        <v>0</v>
      </c>
      <c r="J1249" s="85" t="b">
        <v>0</v>
      </c>
      <c r="K1249" s="85" t="b">
        <v>0</v>
      </c>
      <c r="L1249" s="85" t="b">
        <v>0</v>
      </c>
    </row>
    <row r="1250" spans="1:12" ht="15">
      <c r="A1250" s="85" t="s">
        <v>902</v>
      </c>
      <c r="B1250" s="85" t="s">
        <v>2724</v>
      </c>
      <c r="C1250" s="85">
        <v>3</v>
      </c>
      <c r="D1250" s="113">
        <v>0.006344427332665421</v>
      </c>
      <c r="E1250" s="113">
        <v>1.000867721531227</v>
      </c>
      <c r="F1250" s="85" t="s">
        <v>2653</v>
      </c>
      <c r="G1250" s="85" t="b">
        <v>0</v>
      </c>
      <c r="H1250" s="85" t="b">
        <v>0</v>
      </c>
      <c r="I1250" s="85" t="b">
        <v>0</v>
      </c>
      <c r="J1250" s="85" t="b">
        <v>0</v>
      </c>
      <c r="K1250" s="85" t="b">
        <v>0</v>
      </c>
      <c r="L1250" s="85" t="b">
        <v>0</v>
      </c>
    </row>
    <row r="1251" spans="1:12" ht="15">
      <c r="A1251" s="85" t="s">
        <v>2723</v>
      </c>
      <c r="B1251" s="85" t="s">
        <v>869</v>
      </c>
      <c r="C1251" s="85">
        <v>3</v>
      </c>
      <c r="D1251" s="113">
        <v>0.006344427332665421</v>
      </c>
      <c r="E1251" s="113">
        <v>0.900497176413664</v>
      </c>
      <c r="F1251" s="85" t="s">
        <v>2653</v>
      </c>
      <c r="G1251" s="85" t="b">
        <v>0</v>
      </c>
      <c r="H1251" s="85" t="b">
        <v>0</v>
      </c>
      <c r="I1251" s="85" t="b">
        <v>0</v>
      </c>
      <c r="J1251" s="85" t="b">
        <v>0</v>
      </c>
      <c r="K1251" s="85" t="b">
        <v>0</v>
      </c>
      <c r="L1251" s="85" t="b">
        <v>0</v>
      </c>
    </row>
    <row r="1252" spans="1:12" ht="15">
      <c r="A1252" s="85" t="s">
        <v>869</v>
      </c>
      <c r="B1252" s="85" t="s">
        <v>2212</v>
      </c>
      <c r="C1252" s="85">
        <v>3</v>
      </c>
      <c r="D1252" s="113">
        <v>0.006344427332665421</v>
      </c>
      <c r="E1252" s="113">
        <v>1.046625212091902</v>
      </c>
      <c r="F1252" s="85" t="s">
        <v>2653</v>
      </c>
      <c r="G1252" s="85" t="b">
        <v>0</v>
      </c>
      <c r="H1252" s="85" t="b">
        <v>0</v>
      </c>
      <c r="I1252" s="85" t="b">
        <v>0</v>
      </c>
      <c r="J1252" s="85" t="b">
        <v>0</v>
      </c>
      <c r="K1252" s="85" t="b">
        <v>0</v>
      </c>
      <c r="L1252" s="85" t="b">
        <v>0</v>
      </c>
    </row>
    <row r="1253" spans="1:12" ht="15">
      <c r="A1253" s="85" t="s">
        <v>884</v>
      </c>
      <c r="B1253" s="85" t="s">
        <v>2727</v>
      </c>
      <c r="C1253" s="85">
        <v>3</v>
      </c>
      <c r="D1253" s="113">
        <v>0.006344427332665421</v>
      </c>
      <c r="E1253" s="113">
        <v>1.15576968151697</v>
      </c>
      <c r="F1253" s="85" t="s">
        <v>2653</v>
      </c>
      <c r="G1253" s="85" t="b">
        <v>0</v>
      </c>
      <c r="H1253" s="85" t="b">
        <v>0</v>
      </c>
      <c r="I1253" s="85" t="b">
        <v>0</v>
      </c>
      <c r="J1253" s="85" t="b">
        <v>0</v>
      </c>
      <c r="K1253" s="85" t="b">
        <v>0</v>
      </c>
      <c r="L1253" s="85" t="b">
        <v>0</v>
      </c>
    </row>
    <row r="1254" spans="1:12" ht="15">
      <c r="A1254" s="85" t="s">
        <v>273</v>
      </c>
      <c r="B1254" s="85" t="s">
        <v>2721</v>
      </c>
      <c r="C1254" s="85">
        <v>3</v>
      </c>
      <c r="D1254" s="113">
        <v>0.006344427332665421</v>
      </c>
      <c r="E1254" s="113">
        <v>0.7455952164279208</v>
      </c>
      <c r="F1254" s="85" t="s">
        <v>2653</v>
      </c>
      <c r="G1254" s="85" t="b">
        <v>0</v>
      </c>
      <c r="H1254" s="85" t="b">
        <v>0</v>
      </c>
      <c r="I1254" s="85" t="b">
        <v>0</v>
      </c>
      <c r="J1254" s="85" t="b">
        <v>0</v>
      </c>
      <c r="K1254" s="85" t="b">
        <v>0</v>
      </c>
      <c r="L1254" s="85" t="b">
        <v>0</v>
      </c>
    </row>
    <row r="1255" spans="1:12" ht="15">
      <c r="A1255" s="85" t="s">
        <v>902</v>
      </c>
      <c r="B1255" s="85" t="s">
        <v>2726</v>
      </c>
      <c r="C1255" s="85">
        <v>3</v>
      </c>
      <c r="D1255" s="113">
        <v>0.006344427332665421</v>
      </c>
      <c r="E1255" s="113">
        <v>1.000867721531227</v>
      </c>
      <c r="F1255" s="85" t="s">
        <v>2653</v>
      </c>
      <c r="G1255" s="85" t="b">
        <v>0</v>
      </c>
      <c r="H1255" s="85" t="b">
        <v>0</v>
      </c>
      <c r="I1255" s="85" t="b">
        <v>0</v>
      </c>
      <c r="J1255" s="85" t="b">
        <v>0</v>
      </c>
      <c r="K1255" s="85" t="b">
        <v>0</v>
      </c>
      <c r="L1255" s="85" t="b">
        <v>0</v>
      </c>
    </row>
    <row r="1256" spans="1:12" ht="15">
      <c r="A1256" s="85" t="s">
        <v>273</v>
      </c>
      <c r="B1256" s="85" t="s">
        <v>2729</v>
      </c>
      <c r="C1256" s="85">
        <v>2</v>
      </c>
      <c r="D1256" s="113">
        <v>0.006253655682187076</v>
      </c>
      <c r="E1256" s="113">
        <v>0.5237464668115646</v>
      </c>
      <c r="F1256" s="85" t="s">
        <v>2653</v>
      </c>
      <c r="G1256" s="85" t="b">
        <v>0</v>
      </c>
      <c r="H1256" s="85" t="b">
        <v>0</v>
      </c>
      <c r="I1256" s="85" t="b">
        <v>0</v>
      </c>
      <c r="J1256" s="85" t="b">
        <v>0</v>
      </c>
      <c r="K1256" s="85" t="b">
        <v>0</v>
      </c>
      <c r="L1256" s="85" t="b">
        <v>0</v>
      </c>
    </row>
    <row r="1257" spans="1:12" ht="15">
      <c r="A1257" s="85" t="s">
        <v>2729</v>
      </c>
      <c r="B1257" s="85" t="s">
        <v>2723</v>
      </c>
      <c r="C1257" s="85">
        <v>2</v>
      </c>
      <c r="D1257" s="113">
        <v>0.006253655682187076</v>
      </c>
      <c r="E1257" s="113">
        <v>0.7244059173579829</v>
      </c>
      <c r="F1257" s="85" t="s">
        <v>2653</v>
      </c>
      <c r="G1257" s="85" t="b">
        <v>0</v>
      </c>
      <c r="H1257" s="85" t="b">
        <v>0</v>
      </c>
      <c r="I1257" s="85" t="b">
        <v>0</v>
      </c>
      <c r="J1257" s="85" t="b">
        <v>0</v>
      </c>
      <c r="K1257" s="85" t="b">
        <v>0</v>
      </c>
      <c r="L1257" s="85" t="b">
        <v>0</v>
      </c>
    </row>
    <row r="1258" spans="1:12" ht="15">
      <c r="A1258" s="85" t="s">
        <v>2723</v>
      </c>
      <c r="B1258" s="85" t="s">
        <v>902</v>
      </c>
      <c r="C1258" s="85">
        <v>2</v>
      </c>
      <c r="D1258" s="113">
        <v>0.006253655682187076</v>
      </c>
      <c r="E1258" s="113">
        <v>0.6786484267973076</v>
      </c>
      <c r="F1258" s="85" t="s">
        <v>2653</v>
      </c>
      <c r="G1258" s="85" t="b">
        <v>0</v>
      </c>
      <c r="H1258" s="85" t="b">
        <v>0</v>
      </c>
      <c r="I1258" s="85" t="b">
        <v>0</v>
      </c>
      <c r="J1258" s="85" t="b">
        <v>0</v>
      </c>
      <c r="K1258" s="85" t="b">
        <v>0</v>
      </c>
      <c r="L1258" s="85" t="b">
        <v>0</v>
      </c>
    </row>
    <row r="1259" spans="1:12" ht="15">
      <c r="A1259" s="85" t="s">
        <v>869</v>
      </c>
      <c r="B1259" s="85" t="s">
        <v>2741</v>
      </c>
      <c r="C1259" s="85">
        <v>2</v>
      </c>
      <c r="D1259" s="113">
        <v>0.006253655682187076</v>
      </c>
      <c r="E1259" s="113">
        <v>1.2684739617082585</v>
      </c>
      <c r="F1259" s="85" t="s">
        <v>2653</v>
      </c>
      <c r="G1259" s="85" t="b">
        <v>0</v>
      </c>
      <c r="H1259" s="85" t="b">
        <v>0</v>
      </c>
      <c r="I1259" s="85" t="b">
        <v>0</v>
      </c>
      <c r="J1259" s="85" t="b">
        <v>0</v>
      </c>
      <c r="K1259" s="85" t="b">
        <v>0</v>
      </c>
      <c r="L1259" s="85" t="b">
        <v>0</v>
      </c>
    </row>
    <row r="1260" spans="1:12" ht="15">
      <c r="A1260" s="85" t="s">
        <v>2741</v>
      </c>
      <c r="B1260" s="85" t="s">
        <v>2742</v>
      </c>
      <c r="C1260" s="85">
        <v>2</v>
      </c>
      <c r="D1260" s="113">
        <v>0.006253655682187076</v>
      </c>
      <c r="E1260" s="113">
        <v>1.921686475483602</v>
      </c>
      <c r="F1260" s="85" t="s">
        <v>2653</v>
      </c>
      <c r="G1260" s="85" t="b">
        <v>0</v>
      </c>
      <c r="H1260" s="85" t="b">
        <v>0</v>
      </c>
      <c r="I1260" s="85" t="b">
        <v>0</v>
      </c>
      <c r="J1260" s="85" t="b">
        <v>0</v>
      </c>
      <c r="K1260" s="85" t="b">
        <v>0</v>
      </c>
      <c r="L1260" s="85" t="b">
        <v>0</v>
      </c>
    </row>
    <row r="1261" spans="1:12" ht="15">
      <c r="A1261" s="85" t="s">
        <v>2742</v>
      </c>
      <c r="B1261" s="85" t="s">
        <v>884</v>
      </c>
      <c r="C1261" s="85">
        <v>2</v>
      </c>
      <c r="D1261" s="113">
        <v>0.006253655682187076</v>
      </c>
      <c r="E1261" s="113">
        <v>1.3776184311333266</v>
      </c>
      <c r="F1261" s="85" t="s">
        <v>2653</v>
      </c>
      <c r="G1261" s="85" t="b">
        <v>0</v>
      </c>
      <c r="H1261" s="85" t="b">
        <v>0</v>
      </c>
      <c r="I1261" s="85" t="b">
        <v>0</v>
      </c>
      <c r="J1261" s="85" t="b">
        <v>0</v>
      </c>
      <c r="K1261" s="85" t="b">
        <v>0</v>
      </c>
      <c r="L1261" s="85" t="b">
        <v>0</v>
      </c>
    </row>
    <row r="1262" spans="1:12" ht="15">
      <c r="A1262" s="85" t="s">
        <v>273</v>
      </c>
      <c r="B1262" s="85" t="s">
        <v>869</v>
      </c>
      <c r="C1262" s="85">
        <v>2</v>
      </c>
      <c r="D1262" s="113">
        <v>0.006253655682187076</v>
      </c>
      <c r="E1262" s="113">
        <v>0.5695039573722396</v>
      </c>
      <c r="F1262" s="85" t="s">
        <v>2653</v>
      </c>
      <c r="G1262" s="85" t="b">
        <v>0</v>
      </c>
      <c r="H1262" s="85" t="b">
        <v>0</v>
      </c>
      <c r="I1262" s="85" t="b">
        <v>0</v>
      </c>
      <c r="J1262" s="85" t="b">
        <v>0</v>
      </c>
      <c r="K1262" s="85" t="b">
        <v>0</v>
      </c>
      <c r="L1262" s="85" t="b">
        <v>0</v>
      </c>
    </row>
    <row r="1263" spans="1:12" ht="15">
      <c r="A1263" s="85" t="s">
        <v>869</v>
      </c>
      <c r="B1263" s="85" t="s">
        <v>2735</v>
      </c>
      <c r="C1263" s="85">
        <v>2</v>
      </c>
      <c r="D1263" s="113">
        <v>0.006253655682187076</v>
      </c>
      <c r="E1263" s="113">
        <v>1.2684739617082585</v>
      </c>
      <c r="F1263" s="85" t="s">
        <v>2653</v>
      </c>
      <c r="G1263" s="85" t="b">
        <v>0</v>
      </c>
      <c r="H1263" s="85" t="b">
        <v>0</v>
      </c>
      <c r="I1263" s="85" t="b">
        <v>0</v>
      </c>
      <c r="J1263" s="85" t="b">
        <v>0</v>
      </c>
      <c r="K1263" s="85" t="b">
        <v>0</v>
      </c>
      <c r="L1263" s="85" t="b">
        <v>0</v>
      </c>
    </row>
    <row r="1264" spans="1:12" ht="15">
      <c r="A1264" s="85" t="s">
        <v>2735</v>
      </c>
      <c r="B1264" s="85" t="s">
        <v>888</v>
      </c>
      <c r="C1264" s="85">
        <v>2</v>
      </c>
      <c r="D1264" s="113">
        <v>0.006253655682187076</v>
      </c>
      <c r="E1264" s="113">
        <v>1.6206564798196208</v>
      </c>
      <c r="F1264" s="85" t="s">
        <v>2653</v>
      </c>
      <c r="G1264" s="85" t="b">
        <v>0</v>
      </c>
      <c r="H1264" s="85" t="b">
        <v>0</v>
      </c>
      <c r="I1264" s="85" t="b">
        <v>0</v>
      </c>
      <c r="J1264" s="85" t="b">
        <v>0</v>
      </c>
      <c r="K1264" s="85" t="b">
        <v>0</v>
      </c>
      <c r="L1264" s="85" t="b">
        <v>0</v>
      </c>
    </row>
    <row r="1265" spans="1:12" ht="15">
      <c r="A1265" s="85" t="s">
        <v>888</v>
      </c>
      <c r="B1265" s="85" t="s">
        <v>902</v>
      </c>
      <c r="C1265" s="85">
        <v>2</v>
      </c>
      <c r="D1265" s="113">
        <v>0.006253655682187076</v>
      </c>
      <c r="E1265" s="113">
        <v>0.921686475483602</v>
      </c>
      <c r="F1265" s="85" t="s">
        <v>2653</v>
      </c>
      <c r="G1265" s="85" t="b">
        <v>0</v>
      </c>
      <c r="H1265" s="85" t="b">
        <v>0</v>
      </c>
      <c r="I1265" s="85" t="b">
        <v>0</v>
      </c>
      <c r="J1265" s="85" t="b">
        <v>0</v>
      </c>
      <c r="K1265" s="85" t="b">
        <v>0</v>
      </c>
      <c r="L1265" s="85" t="b">
        <v>0</v>
      </c>
    </row>
    <row r="1266" spans="1:12" ht="15">
      <c r="A1266" s="85" t="s">
        <v>2726</v>
      </c>
      <c r="B1266" s="85" t="s">
        <v>2738</v>
      </c>
      <c r="C1266" s="85">
        <v>2</v>
      </c>
      <c r="D1266" s="113">
        <v>0.006253655682187076</v>
      </c>
      <c r="E1266" s="113">
        <v>1.5237464668115646</v>
      </c>
      <c r="F1266" s="85" t="s">
        <v>2653</v>
      </c>
      <c r="G1266" s="85" t="b">
        <v>0</v>
      </c>
      <c r="H1266" s="85" t="b">
        <v>0</v>
      </c>
      <c r="I1266" s="85" t="b">
        <v>0</v>
      </c>
      <c r="J1266" s="85" t="b">
        <v>0</v>
      </c>
      <c r="K1266" s="85" t="b">
        <v>0</v>
      </c>
      <c r="L1266" s="85" t="b">
        <v>0</v>
      </c>
    </row>
    <row r="1267" spans="1:12" ht="15">
      <c r="A1267" s="85" t="s">
        <v>334</v>
      </c>
      <c r="B1267" s="85" t="s">
        <v>2724</v>
      </c>
      <c r="C1267" s="85">
        <v>2</v>
      </c>
      <c r="D1267" s="113">
        <v>0.006253655682187076</v>
      </c>
      <c r="E1267" s="113">
        <v>0.9796784224612888</v>
      </c>
      <c r="F1267" s="85" t="s">
        <v>2653</v>
      </c>
      <c r="G1267" s="85" t="b">
        <v>0</v>
      </c>
      <c r="H1267" s="85" t="b">
        <v>0</v>
      </c>
      <c r="I1267" s="85" t="b">
        <v>0</v>
      </c>
      <c r="J1267" s="85" t="b">
        <v>0</v>
      </c>
      <c r="K1267" s="85" t="b">
        <v>0</v>
      </c>
      <c r="L1267" s="85" t="b">
        <v>0</v>
      </c>
    </row>
    <row r="1268" spans="1:12" ht="15">
      <c r="A1268" s="85" t="s">
        <v>2723</v>
      </c>
      <c r="B1268" s="85" t="s">
        <v>2212</v>
      </c>
      <c r="C1268" s="85">
        <v>2</v>
      </c>
      <c r="D1268" s="113">
        <v>0.006253655682187076</v>
      </c>
      <c r="E1268" s="113">
        <v>0.9796784224612888</v>
      </c>
      <c r="F1268" s="85" t="s">
        <v>2653</v>
      </c>
      <c r="G1268" s="85" t="b">
        <v>0</v>
      </c>
      <c r="H1268" s="85" t="b">
        <v>0</v>
      </c>
      <c r="I1268" s="85" t="b">
        <v>0</v>
      </c>
      <c r="J1268" s="85" t="b">
        <v>0</v>
      </c>
      <c r="K1268" s="85" t="b">
        <v>0</v>
      </c>
      <c r="L1268" s="85" t="b">
        <v>0</v>
      </c>
    </row>
    <row r="1269" spans="1:12" ht="15">
      <c r="A1269" s="85" t="s">
        <v>884</v>
      </c>
      <c r="B1269" s="85" t="s">
        <v>2730</v>
      </c>
      <c r="C1269" s="85">
        <v>2</v>
      </c>
      <c r="D1269" s="113">
        <v>0.006253655682187076</v>
      </c>
      <c r="E1269" s="113">
        <v>1.3776184311333266</v>
      </c>
      <c r="F1269" s="85" t="s">
        <v>2653</v>
      </c>
      <c r="G1269" s="85" t="b">
        <v>0</v>
      </c>
      <c r="H1269" s="85" t="b">
        <v>0</v>
      </c>
      <c r="I1269" s="85" t="b">
        <v>0</v>
      </c>
      <c r="J1269" s="85" t="b">
        <v>0</v>
      </c>
      <c r="K1269" s="85" t="b">
        <v>0</v>
      </c>
      <c r="L1269" s="85" t="b">
        <v>0</v>
      </c>
    </row>
    <row r="1270" spans="1:12" ht="15">
      <c r="A1270" s="85" t="s">
        <v>2730</v>
      </c>
      <c r="B1270" s="85" t="s">
        <v>2732</v>
      </c>
      <c r="C1270" s="85">
        <v>2</v>
      </c>
      <c r="D1270" s="113">
        <v>0.006253655682187076</v>
      </c>
      <c r="E1270" s="113">
        <v>1.921686475483602</v>
      </c>
      <c r="F1270" s="85" t="s">
        <v>2653</v>
      </c>
      <c r="G1270" s="85" t="b">
        <v>0</v>
      </c>
      <c r="H1270" s="85" t="b">
        <v>0</v>
      </c>
      <c r="I1270" s="85" t="b">
        <v>0</v>
      </c>
      <c r="J1270" s="85" t="b">
        <v>0</v>
      </c>
      <c r="K1270" s="85" t="b">
        <v>0</v>
      </c>
      <c r="L1270" s="85" t="b">
        <v>0</v>
      </c>
    </row>
    <row r="1271" spans="1:12" ht="15">
      <c r="A1271" s="85" t="s">
        <v>2732</v>
      </c>
      <c r="B1271" s="85" t="s">
        <v>2727</v>
      </c>
      <c r="C1271" s="85">
        <v>2</v>
      </c>
      <c r="D1271" s="113">
        <v>0.006253655682187076</v>
      </c>
      <c r="E1271" s="113">
        <v>1.5237464668115646</v>
      </c>
      <c r="F1271" s="85" t="s">
        <v>2653</v>
      </c>
      <c r="G1271" s="85" t="b">
        <v>0</v>
      </c>
      <c r="H1271" s="85" t="b">
        <v>0</v>
      </c>
      <c r="I1271" s="85" t="b">
        <v>0</v>
      </c>
      <c r="J1271" s="85" t="b">
        <v>0</v>
      </c>
      <c r="K1271" s="85" t="b">
        <v>0</v>
      </c>
      <c r="L1271" s="85" t="b">
        <v>0</v>
      </c>
    </row>
    <row r="1272" spans="1:12" ht="15">
      <c r="A1272" s="85" t="s">
        <v>273</v>
      </c>
      <c r="B1272" s="85" t="s">
        <v>375</v>
      </c>
      <c r="C1272" s="85">
        <v>2</v>
      </c>
      <c r="D1272" s="113">
        <v>0.006253655682187076</v>
      </c>
      <c r="E1272" s="113">
        <v>1.2227164711475833</v>
      </c>
      <c r="F1272" s="85" t="s">
        <v>2653</v>
      </c>
      <c r="G1272" s="85" t="b">
        <v>0</v>
      </c>
      <c r="H1272" s="85" t="b">
        <v>0</v>
      </c>
      <c r="I1272" s="85" t="b">
        <v>0</v>
      </c>
      <c r="J1272" s="85" t="b">
        <v>0</v>
      </c>
      <c r="K1272" s="85" t="b">
        <v>0</v>
      </c>
      <c r="L1272" s="85" t="b">
        <v>0</v>
      </c>
    </row>
    <row r="1273" spans="1:12" ht="15">
      <c r="A1273" s="85" t="s">
        <v>375</v>
      </c>
      <c r="B1273" s="85" t="s">
        <v>304</v>
      </c>
      <c r="C1273" s="85">
        <v>2</v>
      </c>
      <c r="D1273" s="113">
        <v>0.006253655682187076</v>
      </c>
      <c r="E1273" s="113">
        <v>1.745595216427921</v>
      </c>
      <c r="F1273" s="85" t="s">
        <v>2653</v>
      </c>
      <c r="G1273" s="85" t="b">
        <v>0</v>
      </c>
      <c r="H1273" s="85" t="b">
        <v>0</v>
      </c>
      <c r="I1273" s="85" t="b">
        <v>0</v>
      </c>
      <c r="J1273" s="85" t="b">
        <v>0</v>
      </c>
      <c r="K1273" s="85" t="b">
        <v>0</v>
      </c>
      <c r="L1273" s="85" t="b">
        <v>0</v>
      </c>
    </row>
    <row r="1274" spans="1:12" ht="15">
      <c r="A1274" s="85" t="s">
        <v>304</v>
      </c>
      <c r="B1274" s="85" t="s">
        <v>2731</v>
      </c>
      <c r="C1274" s="85">
        <v>2</v>
      </c>
      <c r="D1274" s="113">
        <v>0.006253655682187076</v>
      </c>
      <c r="E1274" s="113">
        <v>1.745595216427921</v>
      </c>
      <c r="F1274" s="85" t="s">
        <v>2653</v>
      </c>
      <c r="G1274" s="85" t="b">
        <v>0</v>
      </c>
      <c r="H1274" s="85" t="b">
        <v>0</v>
      </c>
      <c r="I1274" s="85" t="b">
        <v>0</v>
      </c>
      <c r="J1274" s="85" t="b">
        <v>0</v>
      </c>
      <c r="K1274" s="85" t="b">
        <v>0</v>
      </c>
      <c r="L1274" s="85" t="b">
        <v>0</v>
      </c>
    </row>
    <row r="1275" spans="1:12" ht="15">
      <c r="A1275" s="85" t="s">
        <v>2731</v>
      </c>
      <c r="B1275" s="85" t="s">
        <v>902</v>
      </c>
      <c r="C1275" s="85">
        <v>2</v>
      </c>
      <c r="D1275" s="113">
        <v>0.006253655682187076</v>
      </c>
      <c r="E1275" s="113">
        <v>1.2227164711475833</v>
      </c>
      <c r="F1275" s="85" t="s">
        <v>2653</v>
      </c>
      <c r="G1275" s="85" t="b">
        <v>0</v>
      </c>
      <c r="H1275" s="85" t="b">
        <v>0</v>
      </c>
      <c r="I1275" s="85" t="b">
        <v>0</v>
      </c>
      <c r="J1275" s="85" t="b">
        <v>0</v>
      </c>
      <c r="K1275" s="85" t="b">
        <v>0</v>
      </c>
      <c r="L1275" s="85" t="b">
        <v>0</v>
      </c>
    </row>
    <row r="1276" spans="1:12" ht="15">
      <c r="A1276" s="85" t="s">
        <v>888</v>
      </c>
      <c r="B1276" s="85" t="s">
        <v>2755</v>
      </c>
      <c r="C1276" s="85">
        <v>2</v>
      </c>
      <c r="D1276" s="113">
        <v>0.009713770574876514</v>
      </c>
      <c r="E1276" s="113">
        <v>1.6206564798196208</v>
      </c>
      <c r="F1276" s="85" t="s">
        <v>2653</v>
      </c>
      <c r="G1276" s="85" t="b">
        <v>0</v>
      </c>
      <c r="H1276" s="85" t="b">
        <v>0</v>
      </c>
      <c r="I1276" s="85" t="b">
        <v>0</v>
      </c>
      <c r="J1276" s="85" t="b">
        <v>0</v>
      </c>
      <c r="K1276" s="85" t="b">
        <v>0</v>
      </c>
      <c r="L1276" s="85" t="b">
        <v>0</v>
      </c>
    </row>
    <row r="1277" spans="1:12" ht="15">
      <c r="A1277" s="85" t="s">
        <v>2737</v>
      </c>
      <c r="B1277" s="85" t="s">
        <v>901</v>
      </c>
      <c r="C1277" s="85">
        <v>2</v>
      </c>
      <c r="D1277" s="113">
        <v>0.007818960926337175</v>
      </c>
      <c r="E1277" s="113">
        <v>0.9090803506811311</v>
      </c>
      <c r="F1277" s="85" t="s">
        <v>2654</v>
      </c>
      <c r="G1277" s="85" t="b">
        <v>1</v>
      </c>
      <c r="H1277" s="85" t="b">
        <v>0</v>
      </c>
      <c r="I1277" s="85" t="b">
        <v>0</v>
      </c>
      <c r="J1277" s="85" t="b">
        <v>0</v>
      </c>
      <c r="K1277" s="85" t="b">
        <v>0</v>
      </c>
      <c r="L1277" s="85" t="b">
        <v>0</v>
      </c>
    </row>
    <row r="1278" spans="1:12" ht="15">
      <c r="A1278" s="85" t="s">
        <v>901</v>
      </c>
      <c r="B1278" s="85" t="s">
        <v>2803</v>
      </c>
      <c r="C1278" s="85">
        <v>2</v>
      </c>
      <c r="D1278" s="113">
        <v>0.007818960926337175</v>
      </c>
      <c r="E1278" s="113">
        <v>1.2101103463451124</v>
      </c>
      <c r="F1278" s="85" t="s">
        <v>2654</v>
      </c>
      <c r="G1278" s="85" t="b">
        <v>0</v>
      </c>
      <c r="H1278" s="85" t="b">
        <v>0</v>
      </c>
      <c r="I1278" s="85" t="b">
        <v>0</v>
      </c>
      <c r="J1278" s="85" t="b">
        <v>0</v>
      </c>
      <c r="K1278" s="85" t="b">
        <v>0</v>
      </c>
      <c r="L1278" s="85" t="b">
        <v>0</v>
      </c>
    </row>
    <row r="1279" spans="1:12" ht="15">
      <c r="A1279" s="85" t="s">
        <v>2803</v>
      </c>
      <c r="B1279" s="85" t="s">
        <v>2774</v>
      </c>
      <c r="C1279" s="85">
        <v>2</v>
      </c>
      <c r="D1279" s="113">
        <v>0.007818960926337175</v>
      </c>
      <c r="E1279" s="113">
        <v>1.3862016054007935</v>
      </c>
      <c r="F1279" s="85" t="s">
        <v>2654</v>
      </c>
      <c r="G1279" s="85" t="b">
        <v>0</v>
      </c>
      <c r="H1279" s="85" t="b">
        <v>0</v>
      </c>
      <c r="I1279" s="85" t="b">
        <v>0</v>
      </c>
      <c r="J1279" s="85" t="b">
        <v>0</v>
      </c>
      <c r="K1279" s="85" t="b">
        <v>0</v>
      </c>
      <c r="L1279" s="85" t="b">
        <v>0</v>
      </c>
    </row>
    <row r="1280" spans="1:12" ht="15">
      <c r="A1280" s="85" t="s">
        <v>2774</v>
      </c>
      <c r="B1280" s="85" t="s">
        <v>2783</v>
      </c>
      <c r="C1280" s="85">
        <v>2</v>
      </c>
      <c r="D1280" s="113">
        <v>0.007818960926337175</v>
      </c>
      <c r="E1280" s="113">
        <v>1.5622928644564746</v>
      </c>
      <c r="F1280" s="85" t="s">
        <v>2654</v>
      </c>
      <c r="G1280" s="85" t="b">
        <v>0</v>
      </c>
      <c r="H1280" s="85" t="b">
        <v>0</v>
      </c>
      <c r="I1280" s="85" t="b">
        <v>0</v>
      </c>
      <c r="J1280" s="85" t="b">
        <v>0</v>
      </c>
      <c r="K1280" s="85" t="b">
        <v>0</v>
      </c>
      <c r="L1280" s="85" t="b">
        <v>0</v>
      </c>
    </row>
    <row r="1281" spans="1:12" ht="15">
      <c r="A1281" s="85" t="s">
        <v>2783</v>
      </c>
      <c r="B1281" s="85" t="s">
        <v>334</v>
      </c>
      <c r="C1281" s="85">
        <v>2</v>
      </c>
      <c r="D1281" s="113">
        <v>0.007818960926337175</v>
      </c>
      <c r="E1281" s="113">
        <v>1.2612628687924936</v>
      </c>
      <c r="F1281" s="85" t="s">
        <v>2654</v>
      </c>
      <c r="G1281" s="85" t="b">
        <v>0</v>
      </c>
      <c r="H1281" s="85" t="b">
        <v>0</v>
      </c>
      <c r="I1281" s="85" t="b">
        <v>0</v>
      </c>
      <c r="J1281" s="85" t="b">
        <v>0</v>
      </c>
      <c r="K1281" s="85" t="b">
        <v>0</v>
      </c>
      <c r="L1281" s="85" t="b">
        <v>0</v>
      </c>
    </row>
    <row r="1282" spans="1:12" ht="15">
      <c r="A1282" s="85" t="s">
        <v>334</v>
      </c>
      <c r="B1282" s="85" t="s">
        <v>326</v>
      </c>
      <c r="C1282" s="85">
        <v>2</v>
      </c>
      <c r="D1282" s="113">
        <v>0.007818960926337175</v>
      </c>
      <c r="E1282" s="113">
        <v>0.8633228601204559</v>
      </c>
      <c r="F1282" s="85" t="s">
        <v>2654</v>
      </c>
      <c r="G1282" s="85" t="b">
        <v>0</v>
      </c>
      <c r="H1282" s="85" t="b">
        <v>0</v>
      </c>
      <c r="I1282" s="85" t="b">
        <v>0</v>
      </c>
      <c r="J1282" s="85" t="b">
        <v>0</v>
      </c>
      <c r="K1282" s="85" t="b">
        <v>0</v>
      </c>
      <c r="L1282" s="85" t="b">
        <v>0</v>
      </c>
    </row>
    <row r="1283" spans="1:12" ht="15">
      <c r="A1283" s="85" t="s">
        <v>326</v>
      </c>
      <c r="B1283" s="85" t="s">
        <v>316</v>
      </c>
      <c r="C1283" s="85">
        <v>2</v>
      </c>
      <c r="D1283" s="113">
        <v>0.007818960926337175</v>
      </c>
      <c r="E1283" s="113">
        <v>1.0851716097368123</v>
      </c>
      <c r="F1283" s="85" t="s">
        <v>2654</v>
      </c>
      <c r="G1283" s="85" t="b">
        <v>0</v>
      </c>
      <c r="H1283" s="85" t="b">
        <v>0</v>
      </c>
      <c r="I1283" s="85" t="b">
        <v>0</v>
      </c>
      <c r="J1283" s="85" t="b">
        <v>0</v>
      </c>
      <c r="K1283" s="85" t="b">
        <v>0</v>
      </c>
      <c r="L1283" s="85" t="b">
        <v>0</v>
      </c>
    </row>
    <row r="1284" spans="1:12" ht="15">
      <c r="A1284" s="85" t="s">
        <v>316</v>
      </c>
      <c r="B1284" s="85" t="s">
        <v>401</v>
      </c>
      <c r="C1284" s="85">
        <v>2</v>
      </c>
      <c r="D1284" s="113">
        <v>0.007818960926337175</v>
      </c>
      <c r="E1284" s="113">
        <v>1.5622928644564746</v>
      </c>
      <c r="F1284" s="85" t="s">
        <v>2654</v>
      </c>
      <c r="G1284" s="85" t="b">
        <v>0</v>
      </c>
      <c r="H1284" s="85" t="b">
        <v>0</v>
      </c>
      <c r="I1284" s="85" t="b">
        <v>0</v>
      </c>
      <c r="J1284" s="85" t="b">
        <v>0</v>
      </c>
      <c r="K1284" s="85" t="b">
        <v>0</v>
      </c>
      <c r="L1284" s="85" t="b">
        <v>0</v>
      </c>
    </row>
    <row r="1285" spans="1:12" ht="15">
      <c r="A1285" s="85" t="s">
        <v>401</v>
      </c>
      <c r="B1285" s="85" t="s">
        <v>291</v>
      </c>
      <c r="C1285" s="85">
        <v>2</v>
      </c>
      <c r="D1285" s="113">
        <v>0.007818960926337175</v>
      </c>
      <c r="E1285" s="113">
        <v>1.5622928644564746</v>
      </c>
      <c r="F1285" s="85" t="s">
        <v>2654</v>
      </c>
      <c r="G1285" s="85" t="b">
        <v>0</v>
      </c>
      <c r="H1285" s="85" t="b">
        <v>0</v>
      </c>
      <c r="I1285" s="85" t="b">
        <v>0</v>
      </c>
      <c r="J1285" s="85" t="b">
        <v>0</v>
      </c>
      <c r="K1285" s="85" t="b">
        <v>0</v>
      </c>
      <c r="L1285" s="85" t="b">
        <v>0</v>
      </c>
    </row>
    <row r="1286" spans="1:12" ht="15">
      <c r="A1286" s="85" t="s">
        <v>291</v>
      </c>
      <c r="B1286" s="85" t="s">
        <v>400</v>
      </c>
      <c r="C1286" s="85">
        <v>2</v>
      </c>
      <c r="D1286" s="113">
        <v>0.007818960926337175</v>
      </c>
      <c r="E1286" s="113">
        <v>1.5622928644564746</v>
      </c>
      <c r="F1286" s="85" t="s">
        <v>2654</v>
      </c>
      <c r="G1286" s="85" t="b">
        <v>0</v>
      </c>
      <c r="H1286" s="85" t="b">
        <v>0</v>
      </c>
      <c r="I1286" s="85" t="b">
        <v>0</v>
      </c>
      <c r="J1286" s="85" t="b">
        <v>0</v>
      </c>
      <c r="K1286" s="85" t="b">
        <v>0</v>
      </c>
      <c r="L1286" s="85" t="b">
        <v>0</v>
      </c>
    </row>
    <row r="1287" spans="1:12" ht="15">
      <c r="A1287" s="85" t="s">
        <v>400</v>
      </c>
      <c r="B1287" s="85" t="s">
        <v>399</v>
      </c>
      <c r="C1287" s="85">
        <v>2</v>
      </c>
      <c r="D1287" s="113">
        <v>0.007818960926337175</v>
      </c>
      <c r="E1287" s="113">
        <v>1.5622928644564746</v>
      </c>
      <c r="F1287" s="85" t="s">
        <v>2654</v>
      </c>
      <c r="G1287" s="85" t="b">
        <v>0</v>
      </c>
      <c r="H1287" s="85" t="b">
        <v>0</v>
      </c>
      <c r="I1287" s="85" t="b">
        <v>0</v>
      </c>
      <c r="J1287" s="85" t="b">
        <v>0</v>
      </c>
      <c r="K1287" s="85" t="b">
        <v>0</v>
      </c>
      <c r="L1287" s="85" t="b">
        <v>0</v>
      </c>
    </row>
    <row r="1288" spans="1:12" ht="15">
      <c r="A1288" s="85" t="s">
        <v>399</v>
      </c>
      <c r="B1288" s="85" t="s">
        <v>398</v>
      </c>
      <c r="C1288" s="85">
        <v>2</v>
      </c>
      <c r="D1288" s="113">
        <v>0.007818960926337175</v>
      </c>
      <c r="E1288" s="113">
        <v>1.5622928644564746</v>
      </c>
      <c r="F1288" s="85" t="s">
        <v>2654</v>
      </c>
      <c r="G1288" s="85" t="b">
        <v>0</v>
      </c>
      <c r="H1288" s="85" t="b">
        <v>0</v>
      </c>
      <c r="I1288" s="85" t="b">
        <v>0</v>
      </c>
      <c r="J1288" s="85" t="b">
        <v>0</v>
      </c>
      <c r="K1288" s="85" t="b">
        <v>0</v>
      </c>
      <c r="L1288" s="85" t="b">
        <v>0</v>
      </c>
    </row>
    <row r="1289" spans="1:12" ht="15">
      <c r="A1289" s="85" t="s">
        <v>398</v>
      </c>
      <c r="B1289" s="85" t="s">
        <v>326</v>
      </c>
      <c r="C1289" s="85">
        <v>2</v>
      </c>
      <c r="D1289" s="113">
        <v>0.007818960926337175</v>
      </c>
      <c r="E1289" s="113">
        <v>1.1643528557844371</v>
      </c>
      <c r="F1289" s="85" t="s">
        <v>2654</v>
      </c>
      <c r="G1289" s="85" t="b">
        <v>0</v>
      </c>
      <c r="H1289" s="85" t="b">
        <v>0</v>
      </c>
      <c r="I1289" s="85" t="b">
        <v>0</v>
      </c>
      <c r="J1289" s="85" t="b">
        <v>0</v>
      </c>
      <c r="K1289" s="85" t="b">
        <v>0</v>
      </c>
      <c r="L1289" s="85" t="b">
        <v>0</v>
      </c>
    </row>
    <row r="1290" spans="1:12" ht="15">
      <c r="A1290" s="85" t="s">
        <v>326</v>
      </c>
      <c r="B1290" s="85" t="s">
        <v>290</v>
      </c>
      <c r="C1290" s="85">
        <v>2</v>
      </c>
      <c r="D1290" s="113">
        <v>0.007818960926337175</v>
      </c>
      <c r="E1290" s="113">
        <v>1.0851716097368123</v>
      </c>
      <c r="F1290" s="85" t="s">
        <v>2654</v>
      </c>
      <c r="G1290" s="85" t="b">
        <v>0</v>
      </c>
      <c r="H1290" s="85" t="b">
        <v>0</v>
      </c>
      <c r="I1290" s="85" t="b">
        <v>0</v>
      </c>
      <c r="J1290" s="85" t="b">
        <v>0</v>
      </c>
      <c r="K1290" s="85" t="b">
        <v>0</v>
      </c>
      <c r="L1290" s="85" t="b">
        <v>0</v>
      </c>
    </row>
    <row r="1291" spans="1:12" ht="15">
      <c r="A1291" s="85" t="s">
        <v>290</v>
      </c>
      <c r="B1291" s="85" t="s">
        <v>414</v>
      </c>
      <c r="C1291" s="85">
        <v>2</v>
      </c>
      <c r="D1291" s="113">
        <v>0.007818960926337175</v>
      </c>
      <c r="E1291" s="113">
        <v>1.5622928644564746</v>
      </c>
      <c r="F1291" s="85" t="s">
        <v>2654</v>
      </c>
      <c r="G1291" s="85" t="b">
        <v>0</v>
      </c>
      <c r="H1291" s="85" t="b">
        <v>0</v>
      </c>
      <c r="I1291" s="85" t="b">
        <v>0</v>
      </c>
      <c r="J1291" s="85" t="b">
        <v>0</v>
      </c>
      <c r="K1291" s="85" t="b">
        <v>0</v>
      </c>
      <c r="L1291" s="85" t="b">
        <v>0</v>
      </c>
    </row>
    <row r="1292" spans="1:12" ht="15">
      <c r="A1292" s="85" t="s">
        <v>414</v>
      </c>
      <c r="B1292" s="85" t="s">
        <v>275</v>
      </c>
      <c r="C1292" s="85">
        <v>2</v>
      </c>
      <c r="D1292" s="113">
        <v>0.007818960926337175</v>
      </c>
      <c r="E1292" s="113">
        <v>1.5622928644564746</v>
      </c>
      <c r="F1292" s="85" t="s">
        <v>2654</v>
      </c>
      <c r="G1292" s="85" t="b">
        <v>0</v>
      </c>
      <c r="H1292" s="85" t="b">
        <v>0</v>
      </c>
      <c r="I1292" s="85" t="b">
        <v>0</v>
      </c>
      <c r="J1292" s="85" t="b">
        <v>0</v>
      </c>
      <c r="K1292" s="85" t="b">
        <v>0</v>
      </c>
      <c r="L1292" s="85" t="b">
        <v>0</v>
      </c>
    </row>
    <row r="1293" spans="1:12" ht="15">
      <c r="A1293" s="85" t="s">
        <v>275</v>
      </c>
      <c r="B1293" s="85" t="s">
        <v>2737</v>
      </c>
      <c r="C1293" s="85">
        <v>2</v>
      </c>
      <c r="D1293" s="113">
        <v>0.007818960926337175</v>
      </c>
      <c r="E1293" s="113">
        <v>1.2612628687924936</v>
      </c>
      <c r="F1293" s="85" t="s">
        <v>2654</v>
      </c>
      <c r="G1293" s="85" t="b">
        <v>0</v>
      </c>
      <c r="H1293" s="85" t="b">
        <v>0</v>
      </c>
      <c r="I1293" s="85" t="b">
        <v>0</v>
      </c>
      <c r="J1293" s="85" t="b">
        <v>1</v>
      </c>
      <c r="K1293" s="85" t="b">
        <v>0</v>
      </c>
      <c r="L1293" s="85" t="b">
        <v>0</v>
      </c>
    </row>
    <row r="1294" spans="1:12" ht="15">
      <c r="A1294" s="85" t="s">
        <v>2737</v>
      </c>
      <c r="B1294" s="85" t="s">
        <v>2740</v>
      </c>
      <c r="C1294" s="85">
        <v>2</v>
      </c>
      <c r="D1294" s="113">
        <v>0.007818960926337175</v>
      </c>
      <c r="E1294" s="113">
        <v>1.0851716097368123</v>
      </c>
      <c r="F1294" s="85" t="s">
        <v>2654</v>
      </c>
      <c r="G1294" s="85" t="b">
        <v>1</v>
      </c>
      <c r="H1294" s="85" t="b">
        <v>0</v>
      </c>
      <c r="I1294" s="85" t="b">
        <v>0</v>
      </c>
      <c r="J1294" s="85" t="b">
        <v>0</v>
      </c>
      <c r="K1294" s="85" t="b">
        <v>0</v>
      </c>
      <c r="L1294" s="85" t="b">
        <v>0</v>
      </c>
    </row>
    <row r="1295" spans="1:12" ht="15">
      <c r="A1295" s="85" t="s">
        <v>888</v>
      </c>
      <c r="B1295" s="85" t="s">
        <v>2777</v>
      </c>
      <c r="C1295" s="85">
        <v>4</v>
      </c>
      <c r="D1295" s="113">
        <v>0</v>
      </c>
      <c r="E1295" s="113">
        <v>1.2612628687924936</v>
      </c>
      <c r="F1295" s="85" t="s">
        <v>2655</v>
      </c>
      <c r="G1295" s="85" t="b">
        <v>0</v>
      </c>
      <c r="H1295" s="85" t="b">
        <v>0</v>
      </c>
      <c r="I1295" s="85" t="b">
        <v>0</v>
      </c>
      <c r="J1295" s="85" t="b">
        <v>0</v>
      </c>
      <c r="K1295" s="85" t="b">
        <v>0</v>
      </c>
      <c r="L1295" s="85" t="b">
        <v>0</v>
      </c>
    </row>
    <row r="1296" spans="1:12" ht="15">
      <c r="A1296" s="85" t="s">
        <v>2777</v>
      </c>
      <c r="B1296" s="85" t="s">
        <v>869</v>
      </c>
      <c r="C1296" s="85">
        <v>4</v>
      </c>
      <c r="D1296" s="113">
        <v>0</v>
      </c>
      <c r="E1296" s="113">
        <v>1.2612628687924936</v>
      </c>
      <c r="F1296" s="85" t="s">
        <v>2655</v>
      </c>
      <c r="G1296" s="85" t="b">
        <v>0</v>
      </c>
      <c r="H1296" s="85" t="b">
        <v>0</v>
      </c>
      <c r="I1296" s="85" t="b">
        <v>0</v>
      </c>
      <c r="J1296" s="85" t="b">
        <v>0</v>
      </c>
      <c r="K1296" s="85" t="b">
        <v>0</v>
      </c>
      <c r="L1296" s="85" t="b">
        <v>0</v>
      </c>
    </row>
    <row r="1297" spans="1:12" ht="15">
      <c r="A1297" s="85" t="s">
        <v>869</v>
      </c>
      <c r="B1297" s="85" t="s">
        <v>2755</v>
      </c>
      <c r="C1297" s="85">
        <v>4</v>
      </c>
      <c r="D1297" s="113">
        <v>0</v>
      </c>
      <c r="E1297" s="113">
        <v>1.2612628687924936</v>
      </c>
      <c r="F1297" s="85" t="s">
        <v>2655</v>
      </c>
      <c r="G1297" s="85" t="b">
        <v>0</v>
      </c>
      <c r="H1297" s="85" t="b">
        <v>0</v>
      </c>
      <c r="I1297" s="85" t="b">
        <v>0</v>
      </c>
      <c r="J1297" s="85" t="b">
        <v>0</v>
      </c>
      <c r="K1297" s="85" t="b">
        <v>0</v>
      </c>
      <c r="L1297" s="85" t="b">
        <v>0</v>
      </c>
    </row>
    <row r="1298" spans="1:12" ht="15">
      <c r="A1298" s="85" t="s">
        <v>2755</v>
      </c>
      <c r="B1298" s="85" t="s">
        <v>2778</v>
      </c>
      <c r="C1298" s="85">
        <v>4</v>
      </c>
      <c r="D1298" s="113">
        <v>0</v>
      </c>
      <c r="E1298" s="113">
        <v>1.2612628687924936</v>
      </c>
      <c r="F1298" s="85" t="s">
        <v>2655</v>
      </c>
      <c r="G1298" s="85" t="b">
        <v>0</v>
      </c>
      <c r="H1298" s="85" t="b">
        <v>0</v>
      </c>
      <c r="I1298" s="85" t="b">
        <v>0</v>
      </c>
      <c r="J1298" s="85" t="b">
        <v>0</v>
      </c>
      <c r="K1298" s="85" t="b">
        <v>0</v>
      </c>
      <c r="L1298" s="85" t="b">
        <v>0</v>
      </c>
    </row>
    <row r="1299" spans="1:12" ht="15">
      <c r="A1299" s="85" t="s">
        <v>2778</v>
      </c>
      <c r="B1299" s="85" t="s">
        <v>902</v>
      </c>
      <c r="C1299" s="85">
        <v>4</v>
      </c>
      <c r="D1299" s="113">
        <v>0</v>
      </c>
      <c r="E1299" s="113">
        <v>1.2612628687924936</v>
      </c>
      <c r="F1299" s="85" t="s">
        <v>2655</v>
      </c>
      <c r="G1299" s="85" t="b">
        <v>0</v>
      </c>
      <c r="H1299" s="85" t="b">
        <v>0</v>
      </c>
      <c r="I1299" s="85" t="b">
        <v>0</v>
      </c>
      <c r="J1299" s="85" t="b">
        <v>0</v>
      </c>
      <c r="K1299" s="85" t="b">
        <v>0</v>
      </c>
      <c r="L1299" s="85" t="b">
        <v>0</v>
      </c>
    </row>
    <row r="1300" spans="1:12" ht="15">
      <c r="A1300" s="85" t="s">
        <v>902</v>
      </c>
      <c r="B1300" s="85" t="s">
        <v>2721</v>
      </c>
      <c r="C1300" s="85">
        <v>4</v>
      </c>
      <c r="D1300" s="113">
        <v>0</v>
      </c>
      <c r="E1300" s="113">
        <v>1.2612628687924936</v>
      </c>
      <c r="F1300" s="85" t="s">
        <v>2655</v>
      </c>
      <c r="G1300" s="85" t="b">
        <v>0</v>
      </c>
      <c r="H1300" s="85" t="b">
        <v>0</v>
      </c>
      <c r="I1300" s="85" t="b">
        <v>0</v>
      </c>
      <c r="J1300" s="85" t="b">
        <v>0</v>
      </c>
      <c r="K1300" s="85" t="b">
        <v>0</v>
      </c>
      <c r="L1300" s="85" t="b">
        <v>0</v>
      </c>
    </row>
    <row r="1301" spans="1:12" ht="15">
      <c r="A1301" s="85" t="s">
        <v>2721</v>
      </c>
      <c r="B1301" s="85" t="s">
        <v>334</v>
      </c>
      <c r="C1301" s="85">
        <v>4</v>
      </c>
      <c r="D1301" s="113">
        <v>0</v>
      </c>
      <c r="E1301" s="113">
        <v>1.2612628687924936</v>
      </c>
      <c r="F1301" s="85" t="s">
        <v>2655</v>
      </c>
      <c r="G1301" s="85" t="b">
        <v>0</v>
      </c>
      <c r="H1301" s="85" t="b">
        <v>0</v>
      </c>
      <c r="I1301" s="85" t="b">
        <v>0</v>
      </c>
      <c r="J1301" s="85" t="b">
        <v>0</v>
      </c>
      <c r="K1301" s="85" t="b">
        <v>0</v>
      </c>
      <c r="L1301" s="85" t="b">
        <v>0</v>
      </c>
    </row>
    <row r="1302" spans="1:12" ht="15">
      <c r="A1302" s="85" t="s">
        <v>334</v>
      </c>
      <c r="B1302" s="85" t="s">
        <v>421</v>
      </c>
      <c r="C1302" s="85">
        <v>4</v>
      </c>
      <c r="D1302" s="113">
        <v>0</v>
      </c>
      <c r="E1302" s="113">
        <v>1.2612628687924936</v>
      </c>
      <c r="F1302" s="85" t="s">
        <v>2655</v>
      </c>
      <c r="G1302" s="85" t="b">
        <v>0</v>
      </c>
      <c r="H1302" s="85" t="b">
        <v>0</v>
      </c>
      <c r="I1302" s="85" t="b">
        <v>0</v>
      </c>
      <c r="J1302" s="85" t="b">
        <v>0</v>
      </c>
      <c r="K1302" s="85" t="b">
        <v>0</v>
      </c>
      <c r="L1302" s="85" t="b">
        <v>0</v>
      </c>
    </row>
    <row r="1303" spans="1:12" ht="15">
      <c r="A1303" s="85" t="s">
        <v>421</v>
      </c>
      <c r="B1303" s="85" t="s">
        <v>420</v>
      </c>
      <c r="C1303" s="85">
        <v>4</v>
      </c>
      <c r="D1303" s="113">
        <v>0</v>
      </c>
      <c r="E1303" s="113">
        <v>1.2612628687924936</v>
      </c>
      <c r="F1303" s="85" t="s">
        <v>2655</v>
      </c>
      <c r="G1303" s="85" t="b">
        <v>0</v>
      </c>
      <c r="H1303" s="85" t="b">
        <v>0</v>
      </c>
      <c r="I1303" s="85" t="b">
        <v>0</v>
      </c>
      <c r="J1303" s="85" t="b">
        <v>0</v>
      </c>
      <c r="K1303" s="85" t="b">
        <v>0</v>
      </c>
      <c r="L1303" s="85" t="b">
        <v>0</v>
      </c>
    </row>
    <row r="1304" spans="1:12" ht="15">
      <c r="A1304" s="85" t="s">
        <v>420</v>
      </c>
      <c r="B1304" s="85" t="s">
        <v>419</v>
      </c>
      <c r="C1304" s="85">
        <v>4</v>
      </c>
      <c r="D1304" s="113">
        <v>0</v>
      </c>
      <c r="E1304" s="113">
        <v>1.2612628687924936</v>
      </c>
      <c r="F1304" s="85" t="s">
        <v>2655</v>
      </c>
      <c r="G1304" s="85" t="b">
        <v>0</v>
      </c>
      <c r="H1304" s="85" t="b">
        <v>0</v>
      </c>
      <c r="I1304" s="85" t="b">
        <v>0</v>
      </c>
      <c r="J1304" s="85" t="b">
        <v>0</v>
      </c>
      <c r="K1304" s="85" t="b">
        <v>0</v>
      </c>
      <c r="L1304" s="85" t="b">
        <v>0</v>
      </c>
    </row>
    <row r="1305" spans="1:12" ht="15">
      <c r="A1305" s="85" t="s">
        <v>419</v>
      </c>
      <c r="B1305" s="85" t="s">
        <v>289</v>
      </c>
      <c r="C1305" s="85">
        <v>4</v>
      </c>
      <c r="D1305" s="113">
        <v>0</v>
      </c>
      <c r="E1305" s="113">
        <v>1.2612628687924936</v>
      </c>
      <c r="F1305" s="85" t="s">
        <v>2655</v>
      </c>
      <c r="G1305" s="85" t="b">
        <v>0</v>
      </c>
      <c r="H1305" s="85" t="b">
        <v>0</v>
      </c>
      <c r="I1305" s="85" t="b">
        <v>0</v>
      </c>
      <c r="J1305" s="85" t="b">
        <v>0</v>
      </c>
      <c r="K1305" s="85" t="b">
        <v>0</v>
      </c>
      <c r="L1305" s="85" t="b">
        <v>0</v>
      </c>
    </row>
    <row r="1306" spans="1:12" ht="15">
      <c r="A1306" s="85" t="s">
        <v>289</v>
      </c>
      <c r="B1306" s="85" t="s">
        <v>435</v>
      </c>
      <c r="C1306" s="85">
        <v>4</v>
      </c>
      <c r="D1306" s="113">
        <v>0</v>
      </c>
      <c r="E1306" s="113">
        <v>1.2612628687924936</v>
      </c>
      <c r="F1306" s="85" t="s">
        <v>2655</v>
      </c>
      <c r="G1306" s="85" t="b">
        <v>0</v>
      </c>
      <c r="H1306" s="85" t="b">
        <v>0</v>
      </c>
      <c r="I1306" s="85" t="b">
        <v>0</v>
      </c>
      <c r="J1306" s="85" t="b">
        <v>0</v>
      </c>
      <c r="K1306" s="85" t="b">
        <v>0</v>
      </c>
      <c r="L1306" s="85" t="b">
        <v>0</v>
      </c>
    </row>
    <row r="1307" spans="1:12" ht="15">
      <c r="A1307" s="85" t="s">
        <v>435</v>
      </c>
      <c r="B1307" s="85" t="s">
        <v>271</v>
      </c>
      <c r="C1307" s="85">
        <v>4</v>
      </c>
      <c r="D1307" s="113">
        <v>0</v>
      </c>
      <c r="E1307" s="113">
        <v>1.2612628687924936</v>
      </c>
      <c r="F1307" s="85" t="s">
        <v>2655</v>
      </c>
      <c r="G1307" s="85" t="b">
        <v>0</v>
      </c>
      <c r="H1307" s="85" t="b">
        <v>0</v>
      </c>
      <c r="I1307" s="85" t="b">
        <v>0</v>
      </c>
      <c r="J1307" s="85" t="b">
        <v>0</v>
      </c>
      <c r="K1307" s="85" t="b">
        <v>0</v>
      </c>
      <c r="L1307" s="85" t="b">
        <v>0</v>
      </c>
    </row>
    <row r="1308" spans="1:12" ht="15">
      <c r="A1308" s="85" t="s">
        <v>2814</v>
      </c>
      <c r="B1308" s="85" t="s">
        <v>334</v>
      </c>
      <c r="C1308" s="85">
        <v>2</v>
      </c>
      <c r="D1308" s="113">
        <v>0.008804562952784062</v>
      </c>
      <c r="E1308" s="113">
        <v>1.0910804693473326</v>
      </c>
      <c r="F1308" s="85" t="s">
        <v>2656</v>
      </c>
      <c r="G1308" s="85" t="b">
        <v>0</v>
      </c>
      <c r="H1308" s="85" t="b">
        <v>0</v>
      </c>
      <c r="I1308" s="85" t="b">
        <v>0</v>
      </c>
      <c r="J1308" s="85" t="b">
        <v>0</v>
      </c>
      <c r="K1308" s="85" t="b">
        <v>0</v>
      </c>
      <c r="L1308" s="85" t="b">
        <v>0</v>
      </c>
    </row>
    <row r="1309" spans="1:12" ht="15">
      <c r="A1309" s="85" t="s">
        <v>334</v>
      </c>
      <c r="B1309" s="85" t="s">
        <v>2756</v>
      </c>
      <c r="C1309" s="85">
        <v>2</v>
      </c>
      <c r="D1309" s="113">
        <v>0.008804562952784062</v>
      </c>
      <c r="E1309" s="113">
        <v>1.0910804693473326</v>
      </c>
      <c r="F1309" s="85" t="s">
        <v>2656</v>
      </c>
      <c r="G1309" s="85" t="b">
        <v>0</v>
      </c>
      <c r="H1309" s="85" t="b">
        <v>0</v>
      </c>
      <c r="I1309" s="85" t="b">
        <v>0</v>
      </c>
      <c r="J1309" s="85" t="b">
        <v>0</v>
      </c>
      <c r="K1309" s="85" t="b">
        <v>0</v>
      </c>
      <c r="L1309" s="85" t="b">
        <v>0</v>
      </c>
    </row>
    <row r="1310" spans="1:12" ht="15">
      <c r="A1310" s="85" t="s">
        <v>2756</v>
      </c>
      <c r="B1310" s="85" t="s">
        <v>2815</v>
      </c>
      <c r="C1310" s="85">
        <v>2</v>
      </c>
      <c r="D1310" s="113">
        <v>0.008804562952784062</v>
      </c>
      <c r="E1310" s="113">
        <v>1.2671717284030137</v>
      </c>
      <c r="F1310" s="85" t="s">
        <v>2656</v>
      </c>
      <c r="G1310" s="85" t="b">
        <v>0</v>
      </c>
      <c r="H1310" s="85" t="b">
        <v>0</v>
      </c>
      <c r="I1310" s="85" t="b">
        <v>0</v>
      </c>
      <c r="J1310" s="85" t="b">
        <v>0</v>
      </c>
      <c r="K1310" s="85" t="b">
        <v>0</v>
      </c>
      <c r="L1310" s="85" t="b">
        <v>0</v>
      </c>
    </row>
    <row r="1311" spans="1:12" ht="15">
      <c r="A1311" s="85" t="s">
        <v>2815</v>
      </c>
      <c r="B1311" s="85" t="s">
        <v>2816</v>
      </c>
      <c r="C1311" s="85">
        <v>2</v>
      </c>
      <c r="D1311" s="113">
        <v>0.008804562952784062</v>
      </c>
      <c r="E1311" s="113">
        <v>1.2671717284030137</v>
      </c>
      <c r="F1311" s="85" t="s">
        <v>2656</v>
      </c>
      <c r="G1311" s="85" t="b">
        <v>0</v>
      </c>
      <c r="H1311" s="85" t="b">
        <v>0</v>
      </c>
      <c r="I1311" s="85" t="b">
        <v>0</v>
      </c>
      <c r="J1311" s="85" t="b">
        <v>1</v>
      </c>
      <c r="K1311" s="85" t="b">
        <v>0</v>
      </c>
      <c r="L1311" s="85" t="b">
        <v>0</v>
      </c>
    </row>
    <row r="1312" spans="1:12" ht="15">
      <c r="A1312" s="85" t="s">
        <v>2816</v>
      </c>
      <c r="B1312" s="85" t="s">
        <v>2817</v>
      </c>
      <c r="C1312" s="85">
        <v>2</v>
      </c>
      <c r="D1312" s="113">
        <v>0.008804562952784062</v>
      </c>
      <c r="E1312" s="113">
        <v>1.2671717284030137</v>
      </c>
      <c r="F1312" s="85" t="s">
        <v>2656</v>
      </c>
      <c r="G1312" s="85" t="b">
        <v>1</v>
      </c>
      <c r="H1312" s="85" t="b">
        <v>0</v>
      </c>
      <c r="I1312" s="85" t="b">
        <v>0</v>
      </c>
      <c r="J1312" s="85" t="b">
        <v>0</v>
      </c>
      <c r="K1312" s="85" t="b">
        <v>0</v>
      </c>
      <c r="L1312" s="85" t="b">
        <v>0</v>
      </c>
    </row>
    <row r="1313" spans="1:12" ht="15">
      <c r="A1313" s="85" t="s">
        <v>2817</v>
      </c>
      <c r="B1313" s="85" t="s">
        <v>452</v>
      </c>
      <c r="C1313" s="85">
        <v>2</v>
      </c>
      <c r="D1313" s="113">
        <v>0.008804562952784062</v>
      </c>
      <c r="E1313" s="113">
        <v>1.2671717284030137</v>
      </c>
      <c r="F1313" s="85" t="s">
        <v>2656</v>
      </c>
      <c r="G1313" s="85" t="b">
        <v>0</v>
      </c>
      <c r="H1313" s="85" t="b">
        <v>0</v>
      </c>
      <c r="I1313" s="85" t="b">
        <v>0</v>
      </c>
      <c r="J1313" s="85" t="b">
        <v>0</v>
      </c>
      <c r="K1313" s="85" t="b">
        <v>0</v>
      </c>
      <c r="L1313" s="85" t="b">
        <v>0</v>
      </c>
    </row>
    <row r="1314" spans="1:12" ht="15">
      <c r="A1314" s="85" t="s">
        <v>452</v>
      </c>
      <c r="B1314" s="85" t="s">
        <v>2818</v>
      </c>
      <c r="C1314" s="85">
        <v>2</v>
      </c>
      <c r="D1314" s="113">
        <v>0.008804562952784062</v>
      </c>
      <c r="E1314" s="113">
        <v>1.2671717284030137</v>
      </c>
      <c r="F1314" s="85" t="s">
        <v>2656</v>
      </c>
      <c r="G1314" s="85" t="b">
        <v>0</v>
      </c>
      <c r="H1314" s="85" t="b">
        <v>0</v>
      </c>
      <c r="I1314" s="85" t="b">
        <v>0</v>
      </c>
      <c r="J1314" s="85" t="b">
        <v>0</v>
      </c>
      <c r="K1314" s="85" t="b">
        <v>0</v>
      </c>
      <c r="L1314" s="85" t="b">
        <v>0</v>
      </c>
    </row>
    <row r="1315" spans="1:12" ht="15">
      <c r="A1315" s="85" t="s">
        <v>2818</v>
      </c>
      <c r="B1315" s="85" t="s">
        <v>2819</v>
      </c>
      <c r="C1315" s="85">
        <v>2</v>
      </c>
      <c r="D1315" s="113">
        <v>0.008804562952784062</v>
      </c>
      <c r="E1315" s="113">
        <v>1.2671717284030137</v>
      </c>
      <c r="F1315" s="85" t="s">
        <v>2656</v>
      </c>
      <c r="G1315" s="85" t="b">
        <v>0</v>
      </c>
      <c r="H1315" s="85" t="b">
        <v>0</v>
      </c>
      <c r="I1315" s="85" t="b">
        <v>0</v>
      </c>
      <c r="J1315" s="85" t="b">
        <v>0</v>
      </c>
      <c r="K1315" s="85" t="b">
        <v>0</v>
      </c>
      <c r="L1315" s="85" t="b">
        <v>0</v>
      </c>
    </row>
    <row r="1316" spans="1:12" ht="15">
      <c r="A1316" s="85" t="s">
        <v>2819</v>
      </c>
      <c r="B1316" s="85" t="s">
        <v>907</v>
      </c>
      <c r="C1316" s="85">
        <v>2</v>
      </c>
      <c r="D1316" s="113">
        <v>0.008804562952784062</v>
      </c>
      <c r="E1316" s="113">
        <v>1.0910804693473326</v>
      </c>
      <c r="F1316" s="85" t="s">
        <v>2656</v>
      </c>
      <c r="G1316" s="85" t="b">
        <v>0</v>
      </c>
      <c r="H1316" s="85" t="b">
        <v>0</v>
      </c>
      <c r="I1316" s="85" t="b">
        <v>0</v>
      </c>
      <c r="J1316" s="85" t="b">
        <v>0</v>
      </c>
      <c r="K1316" s="85" t="b">
        <v>0</v>
      </c>
      <c r="L1316" s="85" t="b">
        <v>0</v>
      </c>
    </row>
    <row r="1317" spans="1:12" ht="15">
      <c r="A1317" s="85" t="s">
        <v>2798</v>
      </c>
      <c r="B1317" s="85" t="s">
        <v>2734</v>
      </c>
      <c r="C1317" s="85">
        <v>3</v>
      </c>
      <c r="D1317" s="113">
        <v>0</v>
      </c>
      <c r="E1317" s="113">
        <v>1.0142404391146103</v>
      </c>
      <c r="F1317" s="85" t="s">
        <v>2657</v>
      </c>
      <c r="G1317" s="85" t="b">
        <v>0</v>
      </c>
      <c r="H1317" s="85" t="b">
        <v>0</v>
      </c>
      <c r="I1317" s="85" t="b">
        <v>0</v>
      </c>
      <c r="J1317" s="85" t="b">
        <v>0</v>
      </c>
      <c r="K1317" s="85" t="b">
        <v>0</v>
      </c>
      <c r="L1317" s="85" t="b">
        <v>0</v>
      </c>
    </row>
    <row r="1318" spans="1:12" ht="15">
      <c r="A1318" s="85" t="s">
        <v>2734</v>
      </c>
      <c r="B1318" s="85" t="s">
        <v>2736</v>
      </c>
      <c r="C1318" s="85">
        <v>3</v>
      </c>
      <c r="D1318" s="113">
        <v>0</v>
      </c>
      <c r="E1318" s="113">
        <v>1.0142404391146103</v>
      </c>
      <c r="F1318" s="85" t="s">
        <v>2657</v>
      </c>
      <c r="G1318" s="85" t="b">
        <v>0</v>
      </c>
      <c r="H1318" s="85" t="b">
        <v>0</v>
      </c>
      <c r="I1318" s="85" t="b">
        <v>0</v>
      </c>
      <c r="J1318" s="85" t="b">
        <v>0</v>
      </c>
      <c r="K1318" s="85" t="b">
        <v>0</v>
      </c>
      <c r="L1318" s="85" t="b">
        <v>0</v>
      </c>
    </row>
    <row r="1319" spans="1:12" ht="15">
      <c r="A1319" s="85" t="s">
        <v>2736</v>
      </c>
      <c r="B1319" s="85" t="s">
        <v>2722</v>
      </c>
      <c r="C1319" s="85">
        <v>3</v>
      </c>
      <c r="D1319" s="113">
        <v>0</v>
      </c>
      <c r="E1319" s="113">
        <v>1.0142404391146103</v>
      </c>
      <c r="F1319" s="85" t="s">
        <v>2657</v>
      </c>
      <c r="G1319" s="85" t="b">
        <v>0</v>
      </c>
      <c r="H1319" s="85" t="b">
        <v>0</v>
      </c>
      <c r="I1319" s="85" t="b">
        <v>0</v>
      </c>
      <c r="J1319" s="85" t="b">
        <v>0</v>
      </c>
      <c r="K1319" s="85" t="b">
        <v>0</v>
      </c>
      <c r="L1319" s="85" t="b">
        <v>0</v>
      </c>
    </row>
    <row r="1320" spans="1:12" ht="15">
      <c r="A1320" s="85" t="s">
        <v>2722</v>
      </c>
      <c r="B1320" s="85" t="s">
        <v>334</v>
      </c>
      <c r="C1320" s="85">
        <v>3</v>
      </c>
      <c r="D1320" s="113">
        <v>0</v>
      </c>
      <c r="E1320" s="113">
        <v>1.0142404391146103</v>
      </c>
      <c r="F1320" s="85" t="s">
        <v>2657</v>
      </c>
      <c r="G1320" s="85" t="b">
        <v>0</v>
      </c>
      <c r="H1320" s="85" t="b">
        <v>0</v>
      </c>
      <c r="I1320" s="85" t="b">
        <v>0</v>
      </c>
      <c r="J1320" s="85" t="b">
        <v>0</v>
      </c>
      <c r="K1320" s="85" t="b">
        <v>0</v>
      </c>
      <c r="L1320" s="85" t="b">
        <v>0</v>
      </c>
    </row>
    <row r="1321" spans="1:12" ht="15">
      <c r="A1321" s="85" t="s">
        <v>334</v>
      </c>
      <c r="B1321" s="85" t="s">
        <v>2775</v>
      </c>
      <c r="C1321" s="85">
        <v>3</v>
      </c>
      <c r="D1321" s="113">
        <v>0</v>
      </c>
      <c r="E1321" s="113">
        <v>1.0142404391146103</v>
      </c>
      <c r="F1321" s="85" t="s">
        <v>2657</v>
      </c>
      <c r="G1321" s="85" t="b">
        <v>0</v>
      </c>
      <c r="H1321" s="85" t="b">
        <v>0</v>
      </c>
      <c r="I1321" s="85" t="b">
        <v>0</v>
      </c>
      <c r="J1321" s="85" t="b">
        <v>0</v>
      </c>
      <c r="K1321" s="85" t="b">
        <v>0</v>
      </c>
      <c r="L1321" s="85" t="b">
        <v>0</v>
      </c>
    </row>
    <row r="1322" spans="1:12" ht="15">
      <c r="A1322" s="85" t="s">
        <v>2775</v>
      </c>
      <c r="B1322" s="85" t="s">
        <v>2799</v>
      </c>
      <c r="C1322" s="85">
        <v>3</v>
      </c>
      <c r="D1322" s="113">
        <v>0</v>
      </c>
      <c r="E1322" s="113">
        <v>1.0142404391146103</v>
      </c>
      <c r="F1322" s="85" t="s">
        <v>2657</v>
      </c>
      <c r="G1322" s="85" t="b">
        <v>0</v>
      </c>
      <c r="H1322" s="85" t="b">
        <v>0</v>
      </c>
      <c r="I1322" s="85" t="b">
        <v>0</v>
      </c>
      <c r="J1322" s="85" t="b">
        <v>0</v>
      </c>
      <c r="K1322" s="85" t="b">
        <v>0</v>
      </c>
      <c r="L1322" s="85" t="b">
        <v>0</v>
      </c>
    </row>
    <row r="1323" spans="1:12" ht="15">
      <c r="A1323" s="85" t="s">
        <v>2799</v>
      </c>
      <c r="B1323" s="85" t="s">
        <v>2327</v>
      </c>
      <c r="C1323" s="85">
        <v>3</v>
      </c>
      <c r="D1323" s="113">
        <v>0</v>
      </c>
      <c r="E1323" s="113">
        <v>1.0142404391146103</v>
      </c>
      <c r="F1323" s="85" t="s">
        <v>2657</v>
      </c>
      <c r="G1323" s="85" t="b">
        <v>0</v>
      </c>
      <c r="H1323" s="85" t="b">
        <v>0</v>
      </c>
      <c r="I1323" s="85" t="b">
        <v>0</v>
      </c>
      <c r="J1323" s="85" t="b">
        <v>0</v>
      </c>
      <c r="K1323" s="85" t="b">
        <v>0</v>
      </c>
      <c r="L1323" s="85" t="b">
        <v>0</v>
      </c>
    </row>
    <row r="1324" spans="1:12" ht="15">
      <c r="A1324" s="85" t="s">
        <v>2327</v>
      </c>
      <c r="B1324" s="85" t="s">
        <v>876</v>
      </c>
      <c r="C1324" s="85">
        <v>3</v>
      </c>
      <c r="D1324" s="113">
        <v>0</v>
      </c>
      <c r="E1324" s="113">
        <v>1.0142404391146103</v>
      </c>
      <c r="F1324" s="85" t="s">
        <v>2657</v>
      </c>
      <c r="G1324" s="85" t="b">
        <v>0</v>
      </c>
      <c r="H1324" s="85" t="b">
        <v>0</v>
      </c>
      <c r="I1324" s="85" t="b">
        <v>0</v>
      </c>
      <c r="J1324" s="85" t="b">
        <v>0</v>
      </c>
      <c r="K1324" s="85" t="b">
        <v>0</v>
      </c>
      <c r="L1324" s="85" t="b">
        <v>0</v>
      </c>
    </row>
    <row r="1325" spans="1:12" ht="15">
      <c r="A1325" s="85" t="s">
        <v>876</v>
      </c>
      <c r="B1325" s="85" t="s">
        <v>2759</v>
      </c>
      <c r="C1325" s="85">
        <v>3</v>
      </c>
      <c r="D1325" s="113">
        <v>0</v>
      </c>
      <c r="E1325" s="113">
        <v>1.0142404391146103</v>
      </c>
      <c r="F1325" s="85" t="s">
        <v>2657</v>
      </c>
      <c r="G1325" s="85" t="b">
        <v>0</v>
      </c>
      <c r="H1325" s="85" t="b">
        <v>0</v>
      </c>
      <c r="I1325" s="85" t="b">
        <v>0</v>
      </c>
      <c r="J1325" s="85" t="b">
        <v>0</v>
      </c>
      <c r="K1325" s="85" t="b">
        <v>0</v>
      </c>
      <c r="L1325" s="85" t="b">
        <v>0</v>
      </c>
    </row>
    <row r="1326" spans="1:12" ht="15">
      <c r="A1326" s="85" t="s">
        <v>2820</v>
      </c>
      <c r="B1326" s="85" t="s">
        <v>2821</v>
      </c>
      <c r="C1326" s="85">
        <v>2</v>
      </c>
      <c r="D1326" s="113">
        <v>0.010358309356216544</v>
      </c>
      <c r="E1326" s="113">
        <v>1.1903316981702916</v>
      </c>
      <c r="F1326" s="85" t="s">
        <v>2657</v>
      </c>
      <c r="G1326" s="85" t="b">
        <v>0</v>
      </c>
      <c r="H1326" s="85" t="b">
        <v>0</v>
      </c>
      <c r="I1326" s="85" t="b">
        <v>0</v>
      </c>
      <c r="J1326" s="85" t="b">
        <v>0</v>
      </c>
      <c r="K1326" s="85" t="b">
        <v>0</v>
      </c>
      <c r="L1326" s="85" t="b">
        <v>0</v>
      </c>
    </row>
    <row r="1327" spans="1:12" ht="15">
      <c r="A1327" s="85" t="s">
        <v>2821</v>
      </c>
      <c r="B1327" s="85" t="s">
        <v>2798</v>
      </c>
      <c r="C1327" s="85">
        <v>2</v>
      </c>
      <c r="D1327" s="113">
        <v>0.010358309356216544</v>
      </c>
      <c r="E1327" s="113">
        <v>1.1903316981702916</v>
      </c>
      <c r="F1327" s="85" t="s">
        <v>2657</v>
      </c>
      <c r="G1327" s="85" t="b">
        <v>0</v>
      </c>
      <c r="H1327" s="85" t="b">
        <v>0</v>
      </c>
      <c r="I1327" s="85" t="b">
        <v>0</v>
      </c>
      <c r="J1327" s="85" t="b">
        <v>0</v>
      </c>
      <c r="K1327" s="85" t="b">
        <v>0</v>
      </c>
      <c r="L1327" s="85" t="b">
        <v>0</v>
      </c>
    </row>
    <row r="1328" spans="1:12" ht="15">
      <c r="A1328" s="85" t="s">
        <v>418</v>
      </c>
      <c r="B1328" s="85" t="s">
        <v>2739</v>
      </c>
      <c r="C1328" s="85">
        <v>3</v>
      </c>
      <c r="D1328" s="113">
        <v>0</v>
      </c>
      <c r="E1328" s="113">
        <v>0.8239087409443188</v>
      </c>
      <c r="F1328" s="85" t="s">
        <v>2658</v>
      </c>
      <c r="G1328" s="85" t="b">
        <v>0</v>
      </c>
      <c r="H1328" s="85" t="b">
        <v>0</v>
      </c>
      <c r="I1328" s="85" t="b">
        <v>0</v>
      </c>
      <c r="J1328" s="85" t="b">
        <v>0</v>
      </c>
      <c r="K1328" s="85" t="b">
        <v>0</v>
      </c>
      <c r="L1328" s="85" t="b">
        <v>0</v>
      </c>
    </row>
    <row r="1329" spans="1:12" ht="15">
      <c r="A1329" s="85" t="s">
        <v>2739</v>
      </c>
      <c r="B1329" s="85" t="s">
        <v>2771</v>
      </c>
      <c r="C1329" s="85">
        <v>3</v>
      </c>
      <c r="D1329" s="113">
        <v>0</v>
      </c>
      <c r="E1329" s="113">
        <v>0.8239087409443188</v>
      </c>
      <c r="F1329" s="85" t="s">
        <v>2658</v>
      </c>
      <c r="G1329" s="85" t="b">
        <v>0</v>
      </c>
      <c r="H1329" s="85" t="b">
        <v>0</v>
      </c>
      <c r="I1329" s="85" t="b">
        <v>0</v>
      </c>
      <c r="J1329" s="85" t="b">
        <v>0</v>
      </c>
      <c r="K1329" s="85" t="b">
        <v>0</v>
      </c>
      <c r="L1329" s="85" t="b">
        <v>0</v>
      </c>
    </row>
    <row r="1330" spans="1:12" ht="15">
      <c r="A1330" s="85" t="s">
        <v>2771</v>
      </c>
      <c r="B1330" s="85" t="s">
        <v>334</v>
      </c>
      <c r="C1330" s="85">
        <v>3</v>
      </c>
      <c r="D1330" s="113">
        <v>0</v>
      </c>
      <c r="E1330" s="113">
        <v>0.8239087409443188</v>
      </c>
      <c r="F1330" s="85" t="s">
        <v>2658</v>
      </c>
      <c r="G1330" s="85" t="b">
        <v>0</v>
      </c>
      <c r="H1330" s="85" t="b">
        <v>0</v>
      </c>
      <c r="I1330" s="85" t="b">
        <v>0</v>
      </c>
      <c r="J1330" s="85" t="b">
        <v>0</v>
      </c>
      <c r="K1330" s="85" t="b">
        <v>0</v>
      </c>
      <c r="L1330" s="85" t="b">
        <v>0</v>
      </c>
    </row>
    <row r="1331" spans="1:12" ht="15">
      <c r="A1331" s="85" t="s">
        <v>334</v>
      </c>
      <c r="B1331" s="85" t="s">
        <v>872</v>
      </c>
      <c r="C1331" s="85">
        <v>3</v>
      </c>
      <c r="D1331" s="113">
        <v>0</v>
      </c>
      <c r="E1331" s="113">
        <v>0.8239087409443188</v>
      </c>
      <c r="F1331" s="85" t="s">
        <v>2658</v>
      </c>
      <c r="G1331" s="85" t="b">
        <v>0</v>
      </c>
      <c r="H1331" s="85" t="b">
        <v>0</v>
      </c>
      <c r="I1331" s="85" t="b">
        <v>0</v>
      </c>
      <c r="J1331" s="85" t="b">
        <v>0</v>
      </c>
      <c r="K1331" s="85" t="b">
        <v>0</v>
      </c>
      <c r="L1331" s="85" t="b">
        <v>0</v>
      </c>
    </row>
    <row r="1332" spans="1:12" ht="15">
      <c r="A1332" s="85" t="s">
        <v>872</v>
      </c>
      <c r="B1332" s="85" t="s">
        <v>247</v>
      </c>
      <c r="C1332" s="85">
        <v>3</v>
      </c>
      <c r="D1332" s="113">
        <v>0</v>
      </c>
      <c r="E1332" s="113">
        <v>0.8239087409443188</v>
      </c>
      <c r="F1332" s="85" t="s">
        <v>2658</v>
      </c>
      <c r="G1332" s="85" t="b">
        <v>0</v>
      </c>
      <c r="H1332" s="85" t="b">
        <v>0</v>
      </c>
      <c r="I1332" s="85" t="b">
        <v>0</v>
      </c>
      <c r="J1332" s="85" t="b">
        <v>0</v>
      </c>
      <c r="K1332" s="85" t="b">
        <v>0</v>
      </c>
      <c r="L1332" s="85" t="b">
        <v>0</v>
      </c>
    </row>
    <row r="1333" spans="1:12" ht="15">
      <c r="A1333" s="85" t="s">
        <v>247</v>
      </c>
      <c r="B1333" s="85" t="s">
        <v>248</v>
      </c>
      <c r="C1333" s="85">
        <v>3</v>
      </c>
      <c r="D1333" s="113">
        <v>0</v>
      </c>
      <c r="E1333" s="113">
        <v>0.8239087409443188</v>
      </c>
      <c r="F1333" s="85" t="s">
        <v>2658</v>
      </c>
      <c r="G1333" s="85" t="b">
        <v>0</v>
      </c>
      <c r="H1333" s="85" t="b">
        <v>0</v>
      </c>
      <c r="I1333" s="85" t="b">
        <v>0</v>
      </c>
      <c r="J1333" s="85" t="b">
        <v>0</v>
      </c>
      <c r="K1333" s="85" t="b">
        <v>0</v>
      </c>
      <c r="L1333" s="85" t="b">
        <v>0</v>
      </c>
    </row>
    <row r="1334" spans="1:12" ht="15">
      <c r="A1334" s="85" t="s">
        <v>246</v>
      </c>
      <c r="B1334" s="85" t="s">
        <v>418</v>
      </c>
      <c r="C1334" s="85">
        <v>2</v>
      </c>
      <c r="D1334" s="113">
        <v>0.015312283396146193</v>
      </c>
      <c r="E1334" s="113">
        <v>0.9999999999999999</v>
      </c>
      <c r="F1334" s="85" t="s">
        <v>2658</v>
      </c>
      <c r="G1334" s="85" t="b">
        <v>0</v>
      </c>
      <c r="H1334" s="85" t="b">
        <v>0</v>
      </c>
      <c r="I1334" s="85" t="b">
        <v>0</v>
      </c>
      <c r="J1334" s="85" t="b">
        <v>0</v>
      </c>
      <c r="K1334" s="85" t="b">
        <v>0</v>
      </c>
      <c r="L1334" s="85" t="b">
        <v>0</v>
      </c>
    </row>
    <row r="1335" spans="1:12" ht="15">
      <c r="A1335" s="85" t="s">
        <v>2737</v>
      </c>
      <c r="B1335" s="85" t="s">
        <v>951</v>
      </c>
      <c r="C1335" s="85">
        <v>4</v>
      </c>
      <c r="D1335" s="113">
        <v>0</v>
      </c>
      <c r="E1335" s="113">
        <v>1.0263289387223493</v>
      </c>
      <c r="F1335" s="85" t="s">
        <v>2659</v>
      </c>
      <c r="G1335" s="85" t="b">
        <v>1</v>
      </c>
      <c r="H1335" s="85" t="b">
        <v>0</v>
      </c>
      <c r="I1335" s="85" t="b">
        <v>0</v>
      </c>
      <c r="J1335" s="85" t="b">
        <v>0</v>
      </c>
      <c r="K1335" s="85" t="b">
        <v>0</v>
      </c>
      <c r="L1335" s="85" t="b">
        <v>0</v>
      </c>
    </row>
    <row r="1336" spans="1:12" ht="15">
      <c r="A1336" s="85" t="s">
        <v>951</v>
      </c>
      <c r="B1336" s="85" t="s">
        <v>888</v>
      </c>
      <c r="C1336" s="85">
        <v>4</v>
      </c>
      <c r="D1336" s="113">
        <v>0</v>
      </c>
      <c r="E1336" s="113">
        <v>1.0263289387223493</v>
      </c>
      <c r="F1336" s="85" t="s">
        <v>2659</v>
      </c>
      <c r="G1336" s="85" t="b">
        <v>0</v>
      </c>
      <c r="H1336" s="85" t="b">
        <v>0</v>
      </c>
      <c r="I1336" s="85" t="b">
        <v>0</v>
      </c>
      <c r="J1336" s="85" t="b">
        <v>0</v>
      </c>
      <c r="K1336" s="85" t="b">
        <v>0</v>
      </c>
      <c r="L1336" s="85" t="b">
        <v>0</v>
      </c>
    </row>
    <row r="1337" spans="1:12" ht="15">
      <c r="A1337" s="85" t="s">
        <v>888</v>
      </c>
      <c r="B1337" s="85" t="s">
        <v>883</v>
      </c>
      <c r="C1337" s="85">
        <v>4</v>
      </c>
      <c r="D1337" s="113">
        <v>0</v>
      </c>
      <c r="E1337" s="113">
        <v>1.0263289387223493</v>
      </c>
      <c r="F1337" s="85" t="s">
        <v>2659</v>
      </c>
      <c r="G1337" s="85" t="b">
        <v>0</v>
      </c>
      <c r="H1337" s="85" t="b">
        <v>0</v>
      </c>
      <c r="I1337" s="85" t="b">
        <v>0</v>
      </c>
      <c r="J1337" s="85" t="b">
        <v>0</v>
      </c>
      <c r="K1337" s="85" t="b">
        <v>0</v>
      </c>
      <c r="L1337" s="85" t="b">
        <v>0</v>
      </c>
    </row>
    <row r="1338" spans="1:12" ht="15">
      <c r="A1338" s="85" t="s">
        <v>883</v>
      </c>
      <c r="B1338" s="85" t="s">
        <v>356</v>
      </c>
      <c r="C1338" s="85">
        <v>4</v>
      </c>
      <c r="D1338" s="113">
        <v>0</v>
      </c>
      <c r="E1338" s="113">
        <v>1.3273589343863303</v>
      </c>
      <c r="F1338" s="85" t="s">
        <v>2659</v>
      </c>
      <c r="G1338" s="85" t="b">
        <v>0</v>
      </c>
      <c r="H1338" s="85" t="b">
        <v>0</v>
      </c>
      <c r="I1338" s="85" t="b">
        <v>0</v>
      </c>
      <c r="J1338" s="85" t="b">
        <v>0</v>
      </c>
      <c r="K1338" s="85" t="b">
        <v>0</v>
      </c>
      <c r="L1338" s="85" t="b">
        <v>0</v>
      </c>
    </row>
    <row r="1339" spans="1:12" ht="15">
      <c r="A1339" s="85" t="s">
        <v>356</v>
      </c>
      <c r="B1339" s="85" t="s">
        <v>361</v>
      </c>
      <c r="C1339" s="85">
        <v>4</v>
      </c>
      <c r="D1339" s="113">
        <v>0</v>
      </c>
      <c r="E1339" s="113">
        <v>1.3273589343863303</v>
      </c>
      <c r="F1339" s="85" t="s">
        <v>2659</v>
      </c>
      <c r="G1339" s="85" t="b">
        <v>0</v>
      </c>
      <c r="H1339" s="85" t="b">
        <v>0</v>
      </c>
      <c r="I1339" s="85" t="b">
        <v>0</v>
      </c>
      <c r="J1339" s="85" t="b">
        <v>0</v>
      </c>
      <c r="K1339" s="85" t="b">
        <v>0</v>
      </c>
      <c r="L1339" s="85" t="b">
        <v>0</v>
      </c>
    </row>
    <row r="1340" spans="1:12" ht="15">
      <c r="A1340" s="85" t="s">
        <v>361</v>
      </c>
      <c r="B1340" s="85" t="s">
        <v>273</v>
      </c>
      <c r="C1340" s="85">
        <v>4</v>
      </c>
      <c r="D1340" s="113">
        <v>0</v>
      </c>
      <c r="E1340" s="113">
        <v>1.3273589343863303</v>
      </c>
      <c r="F1340" s="85" t="s">
        <v>2659</v>
      </c>
      <c r="G1340" s="85" t="b">
        <v>0</v>
      </c>
      <c r="H1340" s="85" t="b">
        <v>0</v>
      </c>
      <c r="I1340" s="85" t="b">
        <v>0</v>
      </c>
      <c r="J1340" s="85" t="b">
        <v>0</v>
      </c>
      <c r="K1340" s="85" t="b">
        <v>0</v>
      </c>
      <c r="L1340" s="85" t="b">
        <v>0</v>
      </c>
    </row>
    <row r="1341" spans="1:12" ht="15">
      <c r="A1341" s="85" t="s">
        <v>273</v>
      </c>
      <c r="B1341" s="85" t="s">
        <v>377</v>
      </c>
      <c r="C1341" s="85">
        <v>4</v>
      </c>
      <c r="D1341" s="113">
        <v>0</v>
      </c>
      <c r="E1341" s="113">
        <v>1.2304489213782739</v>
      </c>
      <c r="F1341" s="85" t="s">
        <v>2659</v>
      </c>
      <c r="G1341" s="85" t="b">
        <v>0</v>
      </c>
      <c r="H1341" s="85" t="b">
        <v>0</v>
      </c>
      <c r="I1341" s="85" t="b">
        <v>0</v>
      </c>
      <c r="J1341" s="85" t="b">
        <v>0</v>
      </c>
      <c r="K1341" s="85" t="b">
        <v>0</v>
      </c>
      <c r="L1341" s="85" t="b">
        <v>0</v>
      </c>
    </row>
    <row r="1342" spans="1:12" ht="15">
      <c r="A1342" s="85" t="s">
        <v>377</v>
      </c>
      <c r="B1342" s="85" t="s">
        <v>376</v>
      </c>
      <c r="C1342" s="85">
        <v>4</v>
      </c>
      <c r="D1342" s="113">
        <v>0</v>
      </c>
      <c r="E1342" s="113">
        <v>1.3273589343863303</v>
      </c>
      <c r="F1342" s="85" t="s">
        <v>2659</v>
      </c>
      <c r="G1342" s="85" t="b">
        <v>0</v>
      </c>
      <c r="H1342" s="85" t="b">
        <v>0</v>
      </c>
      <c r="I1342" s="85" t="b">
        <v>0</v>
      </c>
      <c r="J1342" s="85" t="b">
        <v>0</v>
      </c>
      <c r="K1342" s="85" t="b">
        <v>0</v>
      </c>
      <c r="L1342" s="85" t="b">
        <v>0</v>
      </c>
    </row>
    <row r="1343" spans="1:12" ht="15">
      <c r="A1343" s="85" t="s">
        <v>376</v>
      </c>
      <c r="B1343" s="85" t="s">
        <v>288</v>
      </c>
      <c r="C1343" s="85">
        <v>4</v>
      </c>
      <c r="D1343" s="113">
        <v>0</v>
      </c>
      <c r="E1343" s="113">
        <v>1.3273589343863303</v>
      </c>
      <c r="F1343" s="85" t="s">
        <v>2659</v>
      </c>
      <c r="G1343" s="85" t="b">
        <v>0</v>
      </c>
      <c r="H1343" s="85" t="b">
        <v>0</v>
      </c>
      <c r="I1343" s="85" t="b">
        <v>0</v>
      </c>
      <c r="J1343" s="85" t="b">
        <v>0</v>
      </c>
      <c r="K1343" s="85" t="b">
        <v>0</v>
      </c>
      <c r="L1343" s="85" t="b">
        <v>0</v>
      </c>
    </row>
    <row r="1344" spans="1:12" ht="15">
      <c r="A1344" s="85" t="s">
        <v>288</v>
      </c>
      <c r="B1344" s="85" t="s">
        <v>368</v>
      </c>
      <c r="C1344" s="85">
        <v>4</v>
      </c>
      <c r="D1344" s="113">
        <v>0</v>
      </c>
      <c r="E1344" s="113">
        <v>1.3273589343863303</v>
      </c>
      <c r="F1344" s="85" t="s">
        <v>2659</v>
      </c>
      <c r="G1344" s="85" t="b">
        <v>0</v>
      </c>
      <c r="H1344" s="85" t="b">
        <v>0</v>
      </c>
      <c r="I1344" s="85" t="b">
        <v>0</v>
      </c>
      <c r="J1344" s="85" t="b">
        <v>0</v>
      </c>
      <c r="K1344" s="85" t="b">
        <v>0</v>
      </c>
      <c r="L1344" s="85" t="b">
        <v>0</v>
      </c>
    </row>
    <row r="1345" spans="1:12" ht="15">
      <c r="A1345" s="85" t="s">
        <v>368</v>
      </c>
      <c r="B1345" s="85" t="s">
        <v>347</v>
      </c>
      <c r="C1345" s="85">
        <v>4</v>
      </c>
      <c r="D1345" s="113">
        <v>0</v>
      </c>
      <c r="E1345" s="113">
        <v>1.3273589343863303</v>
      </c>
      <c r="F1345" s="85" t="s">
        <v>2659</v>
      </c>
      <c r="G1345" s="85" t="b">
        <v>0</v>
      </c>
      <c r="H1345" s="85" t="b">
        <v>0</v>
      </c>
      <c r="I1345" s="85" t="b">
        <v>0</v>
      </c>
      <c r="J1345" s="85" t="b">
        <v>0</v>
      </c>
      <c r="K1345" s="85" t="b">
        <v>0</v>
      </c>
      <c r="L1345" s="85" t="b">
        <v>0</v>
      </c>
    </row>
    <row r="1346" spans="1:12" ht="15">
      <c r="A1346" s="85" t="s">
        <v>347</v>
      </c>
      <c r="B1346" s="85" t="s">
        <v>404</v>
      </c>
      <c r="C1346" s="85">
        <v>4</v>
      </c>
      <c r="D1346" s="113">
        <v>0</v>
      </c>
      <c r="E1346" s="113">
        <v>1.3273589343863303</v>
      </c>
      <c r="F1346" s="85" t="s">
        <v>2659</v>
      </c>
      <c r="G1346" s="85" t="b">
        <v>0</v>
      </c>
      <c r="H1346" s="85" t="b">
        <v>0</v>
      </c>
      <c r="I1346" s="85" t="b">
        <v>0</v>
      </c>
      <c r="J1346" s="85" t="b">
        <v>0</v>
      </c>
      <c r="K1346" s="85" t="b">
        <v>0</v>
      </c>
      <c r="L1346" s="85" t="b">
        <v>0</v>
      </c>
    </row>
    <row r="1347" spans="1:12" ht="15">
      <c r="A1347" s="85" t="s">
        <v>404</v>
      </c>
      <c r="B1347" s="85" t="s">
        <v>282</v>
      </c>
      <c r="C1347" s="85">
        <v>4</v>
      </c>
      <c r="D1347" s="113">
        <v>0</v>
      </c>
      <c r="E1347" s="113">
        <v>1.3273589343863303</v>
      </c>
      <c r="F1347" s="85" t="s">
        <v>2659</v>
      </c>
      <c r="G1347" s="85" t="b">
        <v>0</v>
      </c>
      <c r="H1347" s="85" t="b">
        <v>0</v>
      </c>
      <c r="I1347" s="85" t="b">
        <v>0</v>
      </c>
      <c r="J1347" s="85" t="b">
        <v>0</v>
      </c>
      <c r="K1347" s="85" t="b">
        <v>0</v>
      </c>
      <c r="L1347" s="85" t="b">
        <v>0</v>
      </c>
    </row>
    <row r="1348" spans="1:12" ht="15">
      <c r="A1348" s="85" t="s">
        <v>282</v>
      </c>
      <c r="B1348" s="85" t="s">
        <v>2737</v>
      </c>
      <c r="C1348" s="85">
        <v>4</v>
      </c>
      <c r="D1348" s="113">
        <v>0</v>
      </c>
      <c r="E1348" s="113">
        <v>1.2304489213782739</v>
      </c>
      <c r="F1348" s="85" t="s">
        <v>2659</v>
      </c>
      <c r="G1348" s="85" t="b">
        <v>0</v>
      </c>
      <c r="H1348" s="85" t="b">
        <v>0</v>
      </c>
      <c r="I1348" s="85" t="b">
        <v>0</v>
      </c>
      <c r="J1348" s="85" t="b">
        <v>1</v>
      </c>
      <c r="K1348" s="85" t="b">
        <v>0</v>
      </c>
      <c r="L1348" s="85" t="b">
        <v>0</v>
      </c>
    </row>
    <row r="1349" spans="1:12" ht="15">
      <c r="A1349" s="85" t="s">
        <v>2737</v>
      </c>
      <c r="B1349" s="85" t="s">
        <v>2740</v>
      </c>
      <c r="C1349" s="85">
        <v>4</v>
      </c>
      <c r="D1349" s="113">
        <v>0</v>
      </c>
      <c r="E1349" s="113">
        <v>1.0263289387223493</v>
      </c>
      <c r="F1349" s="85" t="s">
        <v>2659</v>
      </c>
      <c r="G1349" s="85" t="b">
        <v>1</v>
      </c>
      <c r="H1349" s="85" t="b">
        <v>0</v>
      </c>
      <c r="I1349" s="85" t="b">
        <v>0</v>
      </c>
      <c r="J1349" s="85" t="b">
        <v>0</v>
      </c>
      <c r="K1349" s="85" t="b">
        <v>0</v>
      </c>
      <c r="L1349" s="85" t="b">
        <v>0</v>
      </c>
    </row>
    <row r="1350" spans="1:12" ht="15">
      <c r="A1350" s="85" t="s">
        <v>2740</v>
      </c>
      <c r="B1350" s="85" t="s">
        <v>888</v>
      </c>
      <c r="C1350" s="85">
        <v>4</v>
      </c>
      <c r="D1350" s="113">
        <v>0</v>
      </c>
      <c r="E1350" s="113">
        <v>1.0263289387223493</v>
      </c>
      <c r="F1350" s="85" t="s">
        <v>2659</v>
      </c>
      <c r="G1350" s="85" t="b">
        <v>0</v>
      </c>
      <c r="H1350" s="85" t="b">
        <v>0</v>
      </c>
      <c r="I1350" s="85" t="b">
        <v>0</v>
      </c>
      <c r="J1350" s="85" t="b">
        <v>0</v>
      </c>
      <c r="K1350" s="85" t="b">
        <v>0</v>
      </c>
      <c r="L1350" s="85" t="b">
        <v>0</v>
      </c>
    </row>
    <row r="1351" spans="1:12" ht="15">
      <c r="A1351" s="85" t="s">
        <v>888</v>
      </c>
      <c r="B1351" s="85" t="s">
        <v>2735</v>
      </c>
      <c r="C1351" s="85">
        <v>4</v>
      </c>
      <c r="D1351" s="113">
        <v>0</v>
      </c>
      <c r="E1351" s="113">
        <v>1.0263289387223493</v>
      </c>
      <c r="F1351" s="85" t="s">
        <v>2659</v>
      </c>
      <c r="G1351" s="85" t="b">
        <v>0</v>
      </c>
      <c r="H1351" s="85" t="b">
        <v>0</v>
      </c>
      <c r="I1351" s="85" t="b">
        <v>0</v>
      </c>
      <c r="J1351" s="85" t="b">
        <v>0</v>
      </c>
      <c r="K1351" s="85" t="b">
        <v>0</v>
      </c>
      <c r="L1351" s="85" t="b">
        <v>0</v>
      </c>
    </row>
    <row r="1352" spans="1:12" ht="15">
      <c r="A1352" s="85" t="s">
        <v>2735</v>
      </c>
      <c r="B1352" s="85" t="s">
        <v>902</v>
      </c>
      <c r="C1352" s="85">
        <v>4</v>
      </c>
      <c r="D1352" s="113">
        <v>0</v>
      </c>
      <c r="E1352" s="113">
        <v>1.3273589343863303</v>
      </c>
      <c r="F1352" s="85" t="s">
        <v>2659</v>
      </c>
      <c r="G1352" s="85" t="b">
        <v>0</v>
      </c>
      <c r="H1352" s="85" t="b">
        <v>0</v>
      </c>
      <c r="I1352" s="85" t="b">
        <v>0</v>
      </c>
      <c r="J1352" s="85" t="b">
        <v>0</v>
      </c>
      <c r="K1352" s="85" t="b">
        <v>0</v>
      </c>
      <c r="L1352" s="85" t="b">
        <v>0</v>
      </c>
    </row>
    <row r="1353" spans="1:12" ht="15">
      <c r="A1353" s="85" t="s">
        <v>902</v>
      </c>
      <c r="B1353" s="85" t="s">
        <v>869</v>
      </c>
      <c r="C1353" s="85">
        <v>4</v>
      </c>
      <c r="D1353" s="113">
        <v>0</v>
      </c>
      <c r="E1353" s="113">
        <v>1.3273589343863303</v>
      </c>
      <c r="F1353" s="85" t="s">
        <v>2659</v>
      </c>
      <c r="G1353" s="85" t="b">
        <v>0</v>
      </c>
      <c r="H1353" s="85" t="b">
        <v>0</v>
      </c>
      <c r="I1353" s="85" t="b">
        <v>0</v>
      </c>
      <c r="J1353" s="85" t="b">
        <v>0</v>
      </c>
      <c r="K1353" s="85" t="b">
        <v>0</v>
      </c>
      <c r="L1353" s="85" t="b">
        <v>0</v>
      </c>
    </row>
    <row r="1354" spans="1:12" ht="15">
      <c r="A1354" s="85" t="s">
        <v>869</v>
      </c>
      <c r="B1354" s="85" t="s">
        <v>334</v>
      </c>
      <c r="C1354" s="85">
        <v>4</v>
      </c>
      <c r="D1354" s="113">
        <v>0</v>
      </c>
      <c r="E1354" s="113">
        <v>1.3273589343863303</v>
      </c>
      <c r="F1354" s="85" t="s">
        <v>2659</v>
      </c>
      <c r="G1354" s="85" t="b">
        <v>0</v>
      </c>
      <c r="H1354" s="85" t="b">
        <v>0</v>
      </c>
      <c r="I1354" s="85" t="b">
        <v>0</v>
      </c>
      <c r="J1354" s="85" t="b">
        <v>0</v>
      </c>
      <c r="K1354" s="85" t="b">
        <v>0</v>
      </c>
      <c r="L1354" s="85" t="b">
        <v>0</v>
      </c>
    </row>
    <row r="1355" spans="1:12" ht="15">
      <c r="A1355" s="85" t="s">
        <v>334</v>
      </c>
      <c r="B1355" s="85" t="s">
        <v>2761</v>
      </c>
      <c r="C1355" s="85">
        <v>4</v>
      </c>
      <c r="D1355" s="113">
        <v>0</v>
      </c>
      <c r="E1355" s="113">
        <v>1.3273589343863303</v>
      </c>
      <c r="F1355" s="85" t="s">
        <v>2659</v>
      </c>
      <c r="G1355" s="85" t="b">
        <v>0</v>
      </c>
      <c r="H1355" s="85" t="b">
        <v>0</v>
      </c>
      <c r="I1355" s="85" t="b">
        <v>0</v>
      </c>
      <c r="J1355" s="85" t="b">
        <v>0</v>
      </c>
      <c r="K1355" s="85" t="b">
        <v>0</v>
      </c>
      <c r="L1355" s="85" t="b">
        <v>0</v>
      </c>
    </row>
    <row r="1356" spans="1:12" ht="15">
      <c r="A1356" s="85" t="s">
        <v>334</v>
      </c>
      <c r="B1356" s="85" t="s">
        <v>2791</v>
      </c>
      <c r="C1356" s="85">
        <v>4</v>
      </c>
      <c r="D1356" s="113">
        <v>0</v>
      </c>
      <c r="E1356" s="113">
        <v>0.9420080530223133</v>
      </c>
      <c r="F1356" s="85" t="s">
        <v>2661</v>
      </c>
      <c r="G1356" s="85" t="b">
        <v>0</v>
      </c>
      <c r="H1356" s="85" t="b">
        <v>0</v>
      </c>
      <c r="I1356" s="85" t="b">
        <v>0</v>
      </c>
      <c r="J1356" s="85" t="b">
        <v>0</v>
      </c>
      <c r="K1356" s="85" t="b">
        <v>0</v>
      </c>
      <c r="L1356" s="85" t="b">
        <v>0</v>
      </c>
    </row>
    <row r="1357" spans="1:12" ht="15">
      <c r="A1357" s="85" t="s">
        <v>2791</v>
      </c>
      <c r="B1357" s="85" t="s">
        <v>2792</v>
      </c>
      <c r="C1357" s="85">
        <v>4</v>
      </c>
      <c r="D1357" s="113">
        <v>0</v>
      </c>
      <c r="E1357" s="113">
        <v>0.9420080530223133</v>
      </c>
      <c r="F1357" s="85" t="s">
        <v>2661</v>
      </c>
      <c r="G1357" s="85" t="b">
        <v>0</v>
      </c>
      <c r="H1357" s="85" t="b">
        <v>0</v>
      </c>
      <c r="I1357" s="85" t="b">
        <v>0</v>
      </c>
      <c r="J1357" s="85" t="b">
        <v>0</v>
      </c>
      <c r="K1357" s="85" t="b">
        <v>0</v>
      </c>
      <c r="L1357" s="85" t="b">
        <v>0</v>
      </c>
    </row>
    <row r="1358" spans="1:12" ht="15">
      <c r="A1358" s="85" t="s">
        <v>2792</v>
      </c>
      <c r="B1358" s="85" t="s">
        <v>2737</v>
      </c>
      <c r="C1358" s="85">
        <v>4</v>
      </c>
      <c r="D1358" s="113">
        <v>0</v>
      </c>
      <c r="E1358" s="113">
        <v>0.9420080530223133</v>
      </c>
      <c r="F1358" s="85" t="s">
        <v>2661</v>
      </c>
      <c r="G1358" s="85" t="b">
        <v>0</v>
      </c>
      <c r="H1358" s="85" t="b">
        <v>0</v>
      </c>
      <c r="I1358" s="85" t="b">
        <v>0</v>
      </c>
      <c r="J1358" s="85" t="b">
        <v>1</v>
      </c>
      <c r="K1358" s="85" t="b">
        <v>0</v>
      </c>
      <c r="L1358" s="85" t="b">
        <v>0</v>
      </c>
    </row>
    <row r="1359" spans="1:12" ht="15">
      <c r="A1359" s="85" t="s">
        <v>2737</v>
      </c>
      <c r="B1359" s="85" t="s">
        <v>2752</v>
      </c>
      <c r="C1359" s="85">
        <v>4</v>
      </c>
      <c r="D1359" s="113">
        <v>0</v>
      </c>
      <c r="E1359" s="113">
        <v>0.9420080530223133</v>
      </c>
      <c r="F1359" s="85" t="s">
        <v>2661</v>
      </c>
      <c r="G1359" s="85" t="b">
        <v>1</v>
      </c>
      <c r="H1359" s="85" t="b">
        <v>0</v>
      </c>
      <c r="I1359" s="85" t="b">
        <v>0</v>
      </c>
      <c r="J1359" s="85" t="b">
        <v>0</v>
      </c>
      <c r="K1359" s="85" t="b">
        <v>0</v>
      </c>
      <c r="L1359" s="85" t="b">
        <v>0</v>
      </c>
    </row>
    <row r="1360" spans="1:12" ht="15">
      <c r="A1360" s="85" t="s">
        <v>2752</v>
      </c>
      <c r="B1360" s="85" t="s">
        <v>2793</v>
      </c>
      <c r="C1360" s="85">
        <v>4</v>
      </c>
      <c r="D1360" s="113">
        <v>0</v>
      </c>
      <c r="E1360" s="113">
        <v>0.9420080530223133</v>
      </c>
      <c r="F1360" s="85" t="s">
        <v>2661</v>
      </c>
      <c r="G1360" s="85" t="b">
        <v>0</v>
      </c>
      <c r="H1360" s="85" t="b">
        <v>0</v>
      </c>
      <c r="I1360" s="85" t="b">
        <v>0</v>
      </c>
      <c r="J1360" s="85" t="b">
        <v>0</v>
      </c>
      <c r="K1360" s="85" t="b">
        <v>0</v>
      </c>
      <c r="L1360" s="85" t="b">
        <v>0</v>
      </c>
    </row>
    <row r="1361" spans="1:12" ht="15">
      <c r="A1361" s="85" t="s">
        <v>2793</v>
      </c>
      <c r="B1361" s="85" t="s">
        <v>2743</v>
      </c>
      <c r="C1361" s="85">
        <v>4</v>
      </c>
      <c r="D1361" s="113">
        <v>0</v>
      </c>
      <c r="E1361" s="113">
        <v>0.9420080530223133</v>
      </c>
      <c r="F1361" s="85" t="s">
        <v>2661</v>
      </c>
      <c r="G1361" s="85" t="b">
        <v>0</v>
      </c>
      <c r="H1361" s="85" t="b">
        <v>0</v>
      </c>
      <c r="I1361" s="85" t="b">
        <v>0</v>
      </c>
      <c r="J1361" s="85" t="b">
        <v>0</v>
      </c>
      <c r="K1361" s="85" t="b">
        <v>0</v>
      </c>
      <c r="L1361" s="85" t="b">
        <v>0</v>
      </c>
    </row>
    <row r="1362" spans="1:12" ht="15">
      <c r="A1362" s="85" t="s">
        <v>2743</v>
      </c>
      <c r="B1362" s="85" t="s">
        <v>2327</v>
      </c>
      <c r="C1362" s="85">
        <v>4</v>
      </c>
      <c r="D1362" s="113">
        <v>0</v>
      </c>
      <c r="E1362" s="113">
        <v>0.9420080530223133</v>
      </c>
      <c r="F1362" s="85" t="s">
        <v>2661</v>
      </c>
      <c r="G1362" s="85" t="b">
        <v>0</v>
      </c>
      <c r="H1362" s="85" t="b">
        <v>0</v>
      </c>
      <c r="I1362" s="85" t="b">
        <v>0</v>
      </c>
      <c r="J1362" s="85" t="b">
        <v>0</v>
      </c>
      <c r="K1362" s="85" t="b">
        <v>0</v>
      </c>
      <c r="L1362" s="85" t="b">
        <v>0</v>
      </c>
    </row>
    <row r="1363" spans="1:12" ht="15">
      <c r="A1363" s="85" t="s">
        <v>2327</v>
      </c>
      <c r="B1363" s="85" t="s">
        <v>879</v>
      </c>
      <c r="C1363" s="85">
        <v>4</v>
      </c>
      <c r="D1363" s="113">
        <v>0</v>
      </c>
      <c r="E1363" s="113">
        <v>0.9420080530223133</v>
      </c>
      <c r="F1363" s="85" t="s">
        <v>2661</v>
      </c>
      <c r="G1363" s="85" t="b">
        <v>0</v>
      </c>
      <c r="H1363" s="85" t="b">
        <v>0</v>
      </c>
      <c r="I1363" s="85" t="b">
        <v>0</v>
      </c>
      <c r="J1363" s="85" t="b">
        <v>0</v>
      </c>
      <c r="K1363" s="85" t="b">
        <v>0</v>
      </c>
      <c r="L1363" s="85" t="b">
        <v>0</v>
      </c>
    </row>
    <row r="1364" spans="1:12" ht="15">
      <c r="A1364" s="85" t="s">
        <v>252</v>
      </c>
      <c r="B1364" s="85" t="s">
        <v>334</v>
      </c>
      <c r="C1364" s="85">
        <v>3</v>
      </c>
      <c r="D1364" s="113">
        <v>0.009610672046792303</v>
      </c>
      <c r="E1364" s="113">
        <v>1.066946789630613</v>
      </c>
      <c r="F1364" s="85" t="s">
        <v>2661</v>
      </c>
      <c r="G1364" s="85" t="b">
        <v>0</v>
      </c>
      <c r="H1364" s="85" t="b">
        <v>0</v>
      </c>
      <c r="I1364" s="85" t="b">
        <v>0</v>
      </c>
      <c r="J1364" s="85" t="b">
        <v>0</v>
      </c>
      <c r="K1364" s="85" t="b">
        <v>0</v>
      </c>
      <c r="L1364" s="85" t="b">
        <v>0</v>
      </c>
    </row>
    <row r="1365" spans="1:12" ht="15">
      <c r="A1365" s="85" t="s">
        <v>332</v>
      </c>
      <c r="B1365" s="85" t="s">
        <v>315</v>
      </c>
      <c r="C1365" s="85">
        <v>2</v>
      </c>
      <c r="D1365" s="113">
        <v>0</v>
      </c>
      <c r="E1365" s="113">
        <v>0.8129133566428556</v>
      </c>
      <c r="F1365" s="85" t="s">
        <v>2662</v>
      </c>
      <c r="G1365" s="85" t="b">
        <v>0</v>
      </c>
      <c r="H1365" s="85" t="b">
        <v>0</v>
      </c>
      <c r="I1365" s="85" t="b">
        <v>0</v>
      </c>
      <c r="J1365" s="85" t="b">
        <v>0</v>
      </c>
      <c r="K1365" s="85" t="b">
        <v>0</v>
      </c>
      <c r="L1365" s="85" t="b">
        <v>0</v>
      </c>
    </row>
    <row r="1366" spans="1:12" ht="15">
      <c r="A1366" s="85" t="s">
        <v>315</v>
      </c>
      <c r="B1366" s="85" t="s">
        <v>334</v>
      </c>
      <c r="C1366" s="85">
        <v>2</v>
      </c>
      <c r="D1366" s="113">
        <v>0</v>
      </c>
      <c r="E1366" s="113">
        <v>0.8129133566428556</v>
      </c>
      <c r="F1366" s="85" t="s">
        <v>2662</v>
      </c>
      <c r="G1366" s="85" t="b">
        <v>0</v>
      </c>
      <c r="H1366" s="85" t="b">
        <v>0</v>
      </c>
      <c r="I1366" s="85" t="b">
        <v>0</v>
      </c>
      <c r="J1366" s="85" t="b">
        <v>0</v>
      </c>
      <c r="K1366" s="85" t="b">
        <v>0</v>
      </c>
      <c r="L1366" s="85" t="b">
        <v>0</v>
      </c>
    </row>
    <row r="1367" spans="1:12" ht="15">
      <c r="A1367" s="85" t="s">
        <v>334</v>
      </c>
      <c r="B1367" s="85" t="s">
        <v>273</v>
      </c>
      <c r="C1367" s="85">
        <v>2</v>
      </c>
      <c r="D1367" s="113">
        <v>0</v>
      </c>
      <c r="E1367" s="113">
        <v>0.8129133566428556</v>
      </c>
      <c r="F1367" s="85" t="s">
        <v>2662</v>
      </c>
      <c r="G1367" s="85" t="b">
        <v>0</v>
      </c>
      <c r="H1367" s="85" t="b">
        <v>0</v>
      </c>
      <c r="I1367" s="85" t="b">
        <v>0</v>
      </c>
      <c r="J1367" s="85" t="b">
        <v>0</v>
      </c>
      <c r="K1367" s="85" t="b">
        <v>0</v>
      </c>
      <c r="L1367" s="85" t="b">
        <v>0</v>
      </c>
    </row>
    <row r="1368" spans="1:12" ht="15">
      <c r="A1368" s="85" t="s">
        <v>273</v>
      </c>
      <c r="B1368" s="85" t="s">
        <v>375</v>
      </c>
      <c r="C1368" s="85">
        <v>2</v>
      </c>
      <c r="D1368" s="113">
        <v>0</v>
      </c>
      <c r="E1368" s="113">
        <v>0.8129133566428556</v>
      </c>
      <c r="F1368" s="85" t="s">
        <v>2662</v>
      </c>
      <c r="G1368" s="85" t="b">
        <v>0</v>
      </c>
      <c r="H1368" s="85" t="b">
        <v>0</v>
      </c>
      <c r="I1368" s="85" t="b">
        <v>0</v>
      </c>
      <c r="J1368" s="85" t="b">
        <v>0</v>
      </c>
      <c r="K1368" s="85" t="b">
        <v>0</v>
      </c>
      <c r="L1368" s="85" t="b">
        <v>0</v>
      </c>
    </row>
    <row r="1369" spans="1:12" ht="15">
      <c r="A1369" s="85" t="s">
        <v>375</v>
      </c>
      <c r="B1369" s="85" t="s">
        <v>304</v>
      </c>
      <c r="C1369" s="85">
        <v>2</v>
      </c>
      <c r="D1369" s="113">
        <v>0</v>
      </c>
      <c r="E1369" s="113">
        <v>0.8129133566428556</v>
      </c>
      <c r="F1369" s="85" t="s">
        <v>2662</v>
      </c>
      <c r="G1369" s="85" t="b">
        <v>0</v>
      </c>
      <c r="H1369" s="85" t="b">
        <v>0</v>
      </c>
      <c r="I1369" s="85" t="b">
        <v>0</v>
      </c>
      <c r="J1369" s="85" t="b">
        <v>0</v>
      </c>
      <c r="K1369" s="85" t="b">
        <v>0</v>
      </c>
      <c r="L1369" s="85" t="b">
        <v>0</v>
      </c>
    </row>
    <row r="1370" spans="1:12" ht="15">
      <c r="A1370" s="85" t="s">
        <v>304</v>
      </c>
      <c r="B1370" s="85" t="s">
        <v>374</v>
      </c>
      <c r="C1370" s="85">
        <v>2</v>
      </c>
      <c r="D1370" s="113">
        <v>0</v>
      </c>
      <c r="E1370" s="113">
        <v>0.8129133566428556</v>
      </c>
      <c r="F1370" s="85" t="s">
        <v>2662</v>
      </c>
      <c r="G1370" s="85" t="b">
        <v>0</v>
      </c>
      <c r="H1370" s="85" t="b">
        <v>0</v>
      </c>
      <c r="I1370" s="85" t="b">
        <v>0</v>
      </c>
      <c r="J1370" s="85" t="b">
        <v>0</v>
      </c>
      <c r="K1370" s="85" t="b">
        <v>0</v>
      </c>
      <c r="L1370" s="85" t="b">
        <v>0</v>
      </c>
    </row>
    <row r="1371" spans="1:12" ht="15">
      <c r="A1371" s="85" t="s">
        <v>331</v>
      </c>
      <c r="B1371" s="85" t="s">
        <v>365</v>
      </c>
      <c r="C1371" s="85">
        <v>2</v>
      </c>
      <c r="D1371" s="113">
        <v>0.008479718187717781</v>
      </c>
      <c r="E1371" s="113">
        <v>1.5378190950732742</v>
      </c>
      <c r="F1371" s="85" t="s">
        <v>2663</v>
      </c>
      <c r="G1371" s="85" t="b">
        <v>0</v>
      </c>
      <c r="H1371" s="85" t="b">
        <v>0</v>
      </c>
      <c r="I1371" s="85" t="b">
        <v>0</v>
      </c>
      <c r="J1371" s="85" t="b">
        <v>0</v>
      </c>
      <c r="K1371" s="85" t="b">
        <v>0</v>
      </c>
      <c r="L1371" s="85" t="b">
        <v>0</v>
      </c>
    </row>
    <row r="1372" spans="1:12" ht="15">
      <c r="A1372" s="85" t="s">
        <v>365</v>
      </c>
      <c r="B1372" s="85" t="s">
        <v>335</v>
      </c>
      <c r="C1372" s="85">
        <v>2</v>
      </c>
      <c r="D1372" s="113">
        <v>0.008479718187717781</v>
      </c>
      <c r="E1372" s="113">
        <v>1.5378190950732742</v>
      </c>
      <c r="F1372" s="85" t="s">
        <v>2663</v>
      </c>
      <c r="G1372" s="85" t="b">
        <v>0</v>
      </c>
      <c r="H1372" s="85" t="b">
        <v>0</v>
      </c>
      <c r="I1372" s="85" t="b">
        <v>0</v>
      </c>
      <c r="J1372" s="85" t="b">
        <v>0</v>
      </c>
      <c r="K1372" s="85" t="b">
        <v>0</v>
      </c>
      <c r="L1372" s="85" t="b">
        <v>0</v>
      </c>
    </row>
    <row r="1373" spans="1:12" ht="15">
      <c r="A1373" s="85" t="s">
        <v>335</v>
      </c>
      <c r="B1373" s="85" t="s">
        <v>410</v>
      </c>
      <c r="C1373" s="85">
        <v>2</v>
      </c>
      <c r="D1373" s="113">
        <v>0.008479718187717781</v>
      </c>
      <c r="E1373" s="113">
        <v>1.5378190950732742</v>
      </c>
      <c r="F1373" s="85" t="s">
        <v>2663</v>
      </c>
      <c r="G1373" s="85" t="b">
        <v>0</v>
      </c>
      <c r="H1373" s="85" t="b">
        <v>0</v>
      </c>
      <c r="I1373" s="85" t="b">
        <v>0</v>
      </c>
      <c r="J1373" s="85" t="b">
        <v>0</v>
      </c>
      <c r="K1373" s="85" t="b">
        <v>0</v>
      </c>
      <c r="L1373" s="85" t="b">
        <v>0</v>
      </c>
    </row>
    <row r="1374" spans="1:12" ht="15">
      <c r="A1374" s="85" t="s">
        <v>410</v>
      </c>
      <c r="B1374" s="85" t="s">
        <v>361</v>
      </c>
      <c r="C1374" s="85">
        <v>2</v>
      </c>
      <c r="D1374" s="113">
        <v>0.008479718187717781</v>
      </c>
      <c r="E1374" s="113">
        <v>1.5378190950732742</v>
      </c>
      <c r="F1374" s="85" t="s">
        <v>2663</v>
      </c>
      <c r="G1374" s="85" t="b">
        <v>0</v>
      </c>
      <c r="H1374" s="85" t="b">
        <v>0</v>
      </c>
      <c r="I1374" s="85" t="b">
        <v>0</v>
      </c>
      <c r="J1374" s="85" t="b">
        <v>0</v>
      </c>
      <c r="K1374" s="85" t="b">
        <v>0</v>
      </c>
      <c r="L1374" s="85" t="b">
        <v>0</v>
      </c>
    </row>
    <row r="1375" spans="1:12" ht="15">
      <c r="A1375" s="85" t="s">
        <v>361</v>
      </c>
      <c r="B1375" s="85" t="s">
        <v>268</v>
      </c>
      <c r="C1375" s="85">
        <v>2</v>
      </c>
      <c r="D1375" s="113">
        <v>0.008479718187717781</v>
      </c>
      <c r="E1375" s="113">
        <v>1.5378190950732742</v>
      </c>
      <c r="F1375" s="85" t="s">
        <v>2663</v>
      </c>
      <c r="G1375" s="85" t="b">
        <v>0</v>
      </c>
      <c r="H1375" s="85" t="b">
        <v>0</v>
      </c>
      <c r="I1375" s="85" t="b">
        <v>0</v>
      </c>
      <c r="J1375" s="85" t="b">
        <v>0</v>
      </c>
      <c r="K1375" s="85" t="b">
        <v>0</v>
      </c>
      <c r="L1375" s="85" t="b">
        <v>0</v>
      </c>
    </row>
    <row r="1376" spans="1:12" ht="15">
      <c r="A1376" s="85" t="s">
        <v>268</v>
      </c>
      <c r="B1376" s="85" t="s">
        <v>409</v>
      </c>
      <c r="C1376" s="85">
        <v>2</v>
      </c>
      <c r="D1376" s="113">
        <v>0.008479718187717781</v>
      </c>
      <c r="E1376" s="113">
        <v>1.5378190950732742</v>
      </c>
      <c r="F1376" s="85" t="s">
        <v>2663</v>
      </c>
      <c r="G1376" s="85" t="b">
        <v>0</v>
      </c>
      <c r="H1376" s="85" t="b">
        <v>0</v>
      </c>
      <c r="I1376" s="85" t="b">
        <v>0</v>
      </c>
      <c r="J1376" s="85" t="b">
        <v>0</v>
      </c>
      <c r="K1376" s="85" t="b">
        <v>0</v>
      </c>
      <c r="L1376" s="85" t="b">
        <v>0</v>
      </c>
    </row>
    <row r="1377" spans="1:12" ht="15">
      <c r="A1377" s="85" t="s">
        <v>411</v>
      </c>
      <c r="B1377" s="85" t="s">
        <v>451</v>
      </c>
      <c r="C1377" s="85">
        <v>2</v>
      </c>
      <c r="D1377" s="113">
        <v>0.008479718187717781</v>
      </c>
      <c r="E1377" s="113">
        <v>1.5378190950732742</v>
      </c>
      <c r="F1377" s="85" t="s">
        <v>2663</v>
      </c>
      <c r="G1377" s="85" t="b">
        <v>0</v>
      </c>
      <c r="H1377" s="85" t="b">
        <v>0</v>
      </c>
      <c r="I1377" s="85" t="b">
        <v>0</v>
      </c>
      <c r="J1377" s="85" t="b">
        <v>0</v>
      </c>
      <c r="K1377" s="85" t="b">
        <v>0</v>
      </c>
      <c r="L1377" s="85" t="b">
        <v>0</v>
      </c>
    </row>
    <row r="1378" spans="1:12" ht="15">
      <c r="A1378" s="85" t="s">
        <v>2737</v>
      </c>
      <c r="B1378" s="85" t="s">
        <v>2740</v>
      </c>
      <c r="C1378" s="85">
        <v>2</v>
      </c>
      <c r="D1378" s="113">
        <v>0</v>
      </c>
      <c r="E1378" s="113">
        <v>1.5378190950732742</v>
      </c>
      <c r="F1378" s="85" t="s">
        <v>2663</v>
      </c>
      <c r="G1378" s="85" t="b">
        <v>1</v>
      </c>
      <c r="H1378" s="85" t="b">
        <v>0</v>
      </c>
      <c r="I1378" s="85" t="b">
        <v>0</v>
      </c>
      <c r="J1378" s="85" t="b">
        <v>0</v>
      </c>
      <c r="K1378" s="85" t="b">
        <v>0</v>
      </c>
      <c r="L1378" s="85" t="b">
        <v>0</v>
      </c>
    </row>
    <row r="1379" spans="1:12" ht="15">
      <c r="A1379" s="85" t="s">
        <v>888</v>
      </c>
      <c r="B1379" s="85" t="s">
        <v>902</v>
      </c>
      <c r="C1379" s="85">
        <v>2</v>
      </c>
      <c r="D1379" s="113">
        <v>0</v>
      </c>
      <c r="E1379" s="113">
        <v>1.5378190950732742</v>
      </c>
      <c r="F1379" s="85" t="s">
        <v>2663</v>
      </c>
      <c r="G1379" s="85" t="b">
        <v>0</v>
      </c>
      <c r="H1379" s="85" t="b">
        <v>0</v>
      </c>
      <c r="I1379" s="85" t="b">
        <v>0</v>
      </c>
      <c r="J1379" s="85" t="b">
        <v>0</v>
      </c>
      <c r="K1379" s="85" t="b">
        <v>0</v>
      </c>
      <c r="L1379" s="85" t="b">
        <v>0</v>
      </c>
    </row>
    <row r="1380" spans="1:12" ht="15">
      <c r="A1380" s="85" t="s">
        <v>273</v>
      </c>
      <c r="B1380" s="85" t="s">
        <v>373</v>
      </c>
      <c r="C1380" s="85">
        <v>2</v>
      </c>
      <c r="D1380" s="113">
        <v>0.008479718187717781</v>
      </c>
      <c r="E1380" s="113">
        <v>1.5378190950732742</v>
      </c>
      <c r="F1380" s="85" t="s">
        <v>2663</v>
      </c>
      <c r="G1380" s="85" t="b">
        <v>0</v>
      </c>
      <c r="H1380" s="85" t="b">
        <v>0</v>
      </c>
      <c r="I1380" s="85" t="b">
        <v>0</v>
      </c>
      <c r="J1380" s="85" t="b">
        <v>0</v>
      </c>
      <c r="K1380" s="85" t="b">
        <v>0</v>
      </c>
      <c r="L1380" s="85" t="b">
        <v>0</v>
      </c>
    </row>
    <row r="1381" spans="1:12" ht="15">
      <c r="A1381" s="85" t="s">
        <v>373</v>
      </c>
      <c r="B1381" s="85" t="s">
        <v>372</v>
      </c>
      <c r="C1381" s="85">
        <v>2</v>
      </c>
      <c r="D1381" s="113">
        <v>0.008479718187717781</v>
      </c>
      <c r="E1381" s="113">
        <v>1.5378190950732742</v>
      </c>
      <c r="F1381" s="85" t="s">
        <v>2663</v>
      </c>
      <c r="G1381" s="85" t="b">
        <v>0</v>
      </c>
      <c r="H1381" s="85" t="b">
        <v>0</v>
      </c>
      <c r="I1381" s="85" t="b">
        <v>0</v>
      </c>
      <c r="J1381" s="85" t="b">
        <v>0</v>
      </c>
      <c r="K1381" s="85" t="b">
        <v>0</v>
      </c>
      <c r="L1381" s="85" t="b">
        <v>0</v>
      </c>
    </row>
    <row r="1382" spans="1:12" ht="15">
      <c r="A1382" s="85" t="s">
        <v>372</v>
      </c>
      <c r="B1382" s="85" t="s">
        <v>371</v>
      </c>
      <c r="C1382" s="85">
        <v>2</v>
      </c>
      <c r="D1382" s="113">
        <v>0.008479718187717781</v>
      </c>
      <c r="E1382" s="113">
        <v>1.5378190950732742</v>
      </c>
      <c r="F1382" s="85" t="s">
        <v>2663</v>
      </c>
      <c r="G1382" s="85" t="b">
        <v>0</v>
      </c>
      <c r="H1382" s="85" t="b">
        <v>0</v>
      </c>
      <c r="I1382" s="85" t="b">
        <v>0</v>
      </c>
      <c r="J1382" s="85" t="b">
        <v>0</v>
      </c>
      <c r="K1382" s="85" t="b">
        <v>0</v>
      </c>
      <c r="L1382" s="85" t="b">
        <v>0</v>
      </c>
    </row>
    <row r="1383" spans="1:12" ht="15">
      <c r="A1383" s="85" t="s">
        <v>371</v>
      </c>
      <c r="B1383" s="85" t="s">
        <v>370</v>
      </c>
      <c r="C1383" s="85">
        <v>2</v>
      </c>
      <c r="D1383" s="113">
        <v>0.008479718187717781</v>
      </c>
      <c r="E1383" s="113">
        <v>1.5378190950732742</v>
      </c>
      <c r="F1383" s="85" t="s">
        <v>2663</v>
      </c>
      <c r="G1383" s="85" t="b">
        <v>0</v>
      </c>
      <c r="H1383" s="85" t="b">
        <v>0</v>
      </c>
      <c r="I1383" s="85" t="b">
        <v>0</v>
      </c>
      <c r="J1383" s="85" t="b">
        <v>0</v>
      </c>
      <c r="K1383" s="85" t="b">
        <v>0</v>
      </c>
      <c r="L1383" s="85" t="b">
        <v>0</v>
      </c>
    </row>
    <row r="1384" spans="1:12" ht="15">
      <c r="A1384" s="85" t="s">
        <v>370</v>
      </c>
      <c r="B1384" s="85" t="s">
        <v>369</v>
      </c>
      <c r="C1384" s="85">
        <v>2</v>
      </c>
      <c r="D1384" s="113">
        <v>0.008479718187717781</v>
      </c>
      <c r="E1384" s="113">
        <v>1.5378190950732742</v>
      </c>
      <c r="F1384" s="85" t="s">
        <v>2663</v>
      </c>
      <c r="G1384" s="85" t="b">
        <v>0</v>
      </c>
      <c r="H1384" s="85" t="b">
        <v>0</v>
      </c>
      <c r="I1384" s="85" t="b">
        <v>0</v>
      </c>
      <c r="J1384" s="85" t="b">
        <v>0</v>
      </c>
      <c r="K1384" s="85" t="b">
        <v>0</v>
      </c>
      <c r="L1384" s="85" t="b">
        <v>0</v>
      </c>
    </row>
    <row r="1385" spans="1:12" ht="15">
      <c r="A1385" s="85" t="s">
        <v>369</v>
      </c>
      <c r="B1385" s="85" t="s">
        <v>358</v>
      </c>
      <c r="C1385" s="85">
        <v>2</v>
      </c>
      <c r="D1385" s="113">
        <v>0.008479718187717781</v>
      </c>
      <c r="E1385" s="113">
        <v>1.5378190950732742</v>
      </c>
      <c r="F1385" s="85" t="s">
        <v>2663</v>
      </c>
      <c r="G1385" s="85" t="b">
        <v>0</v>
      </c>
      <c r="H1385" s="85" t="b">
        <v>0</v>
      </c>
      <c r="I1385" s="85" t="b">
        <v>0</v>
      </c>
      <c r="J1385" s="85" t="b">
        <v>0</v>
      </c>
      <c r="K1385" s="85" t="b">
        <v>0</v>
      </c>
      <c r="L1385" s="85" t="b">
        <v>0</v>
      </c>
    </row>
    <row r="1386" spans="1:12" ht="15">
      <c r="A1386" s="85" t="s">
        <v>358</v>
      </c>
      <c r="B1386" s="85" t="s">
        <v>338</v>
      </c>
      <c r="C1386" s="85">
        <v>2</v>
      </c>
      <c r="D1386" s="113">
        <v>0.008479718187717781</v>
      </c>
      <c r="E1386" s="113">
        <v>1.5378190950732742</v>
      </c>
      <c r="F1386" s="85" t="s">
        <v>2663</v>
      </c>
      <c r="G1386" s="85" t="b">
        <v>0</v>
      </c>
      <c r="H1386" s="85" t="b">
        <v>0</v>
      </c>
      <c r="I1386" s="85" t="b">
        <v>0</v>
      </c>
      <c r="J1386" s="85" t="b">
        <v>0</v>
      </c>
      <c r="K1386" s="85" t="b">
        <v>0</v>
      </c>
      <c r="L1386" s="85" t="b">
        <v>0</v>
      </c>
    </row>
    <row r="1387" spans="1:12" ht="15">
      <c r="A1387" s="85" t="s">
        <v>338</v>
      </c>
      <c r="B1387" s="85" t="s">
        <v>336</v>
      </c>
      <c r="C1387" s="85">
        <v>2</v>
      </c>
      <c r="D1387" s="113">
        <v>0.008479718187717781</v>
      </c>
      <c r="E1387" s="113">
        <v>1.5378190950732742</v>
      </c>
      <c r="F1387" s="85" t="s">
        <v>2663</v>
      </c>
      <c r="G1387" s="85" t="b">
        <v>0</v>
      </c>
      <c r="H1387" s="85" t="b">
        <v>0</v>
      </c>
      <c r="I1387" s="85" t="b">
        <v>0</v>
      </c>
      <c r="J1387" s="85" t="b">
        <v>0</v>
      </c>
      <c r="K1387" s="85" t="b">
        <v>0</v>
      </c>
      <c r="L1387" s="85" t="b">
        <v>0</v>
      </c>
    </row>
    <row r="1388" spans="1:12" ht="15">
      <c r="A1388" s="85" t="s">
        <v>883</v>
      </c>
      <c r="B1388" s="85" t="s">
        <v>899</v>
      </c>
      <c r="C1388" s="85">
        <v>2</v>
      </c>
      <c r="D1388" s="113">
        <v>0</v>
      </c>
      <c r="E1388" s="113">
        <v>1.290034611362518</v>
      </c>
      <c r="F1388" s="85" t="s">
        <v>2664</v>
      </c>
      <c r="G1388" s="85" t="b">
        <v>0</v>
      </c>
      <c r="H1388" s="85" t="b">
        <v>0</v>
      </c>
      <c r="I1388" s="85" t="b">
        <v>0</v>
      </c>
      <c r="J1388" s="85" t="b">
        <v>0</v>
      </c>
      <c r="K1388" s="85" t="b">
        <v>0</v>
      </c>
      <c r="L1388" s="85" t="b">
        <v>0</v>
      </c>
    </row>
    <row r="1389" spans="1:12" ht="15">
      <c r="A1389" s="85" t="s">
        <v>899</v>
      </c>
      <c r="B1389" s="85" t="s">
        <v>2838</v>
      </c>
      <c r="C1389" s="85">
        <v>2</v>
      </c>
      <c r="D1389" s="113">
        <v>0</v>
      </c>
      <c r="E1389" s="113">
        <v>1.290034611362518</v>
      </c>
      <c r="F1389" s="85" t="s">
        <v>2664</v>
      </c>
      <c r="G1389" s="85" t="b">
        <v>0</v>
      </c>
      <c r="H1389" s="85" t="b">
        <v>0</v>
      </c>
      <c r="I1389" s="85" t="b">
        <v>0</v>
      </c>
      <c r="J1389" s="85" t="b">
        <v>1</v>
      </c>
      <c r="K1389" s="85" t="b">
        <v>0</v>
      </c>
      <c r="L1389" s="85" t="b">
        <v>0</v>
      </c>
    </row>
    <row r="1390" spans="1:12" ht="15">
      <c r="A1390" s="85" t="s">
        <v>2838</v>
      </c>
      <c r="B1390" s="85" t="s">
        <v>2839</v>
      </c>
      <c r="C1390" s="85">
        <v>2</v>
      </c>
      <c r="D1390" s="113">
        <v>0</v>
      </c>
      <c r="E1390" s="113">
        <v>1.290034611362518</v>
      </c>
      <c r="F1390" s="85" t="s">
        <v>2664</v>
      </c>
      <c r="G1390" s="85" t="b">
        <v>1</v>
      </c>
      <c r="H1390" s="85" t="b">
        <v>0</v>
      </c>
      <c r="I1390" s="85" t="b">
        <v>0</v>
      </c>
      <c r="J1390" s="85" t="b">
        <v>0</v>
      </c>
      <c r="K1390" s="85" t="b">
        <v>0</v>
      </c>
      <c r="L1390" s="85" t="b">
        <v>0</v>
      </c>
    </row>
    <row r="1391" spans="1:12" ht="15">
      <c r="A1391" s="85" t="s">
        <v>2754</v>
      </c>
      <c r="B1391" s="85" t="s">
        <v>334</v>
      </c>
      <c r="C1391" s="85">
        <v>2</v>
      </c>
      <c r="D1391" s="113">
        <v>0</v>
      </c>
      <c r="E1391" s="113">
        <v>1.290034611362518</v>
      </c>
      <c r="F1391" s="85" t="s">
        <v>2664</v>
      </c>
      <c r="G1391" s="85" t="b">
        <v>0</v>
      </c>
      <c r="H1391" s="85" t="b">
        <v>0</v>
      </c>
      <c r="I1391" s="85" t="b">
        <v>0</v>
      </c>
      <c r="J1391" s="85" t="b">
        <v>0</v>
      </c>
      <c r="K1391" s="85" t="b">
        <v>0</v>
      </c>
      <c r="L1391" s="85" t="b">
        <v>0</v>
      </c>
    </row>
    <row r="1392" spans="1:12" ht="15">
      <c r="A1392" s="85" t="s">
        <v>334</v>
      </c>
      <c r="B1392" s="85" t="s">
        <v>284</v>
      </c>
      <c r="C1392" s="85">
        <v>2</v>
      </c>
      <c r="D1392" s="113">
        <v>0</v>
      </c>
      <c r="E1392" s="113">
        <v>1.290034611362518</v>
      </c>
      <c r="F1392" s="85" t="s">
        <v>2664</v>
      </c>
      <c r="G1392" s="85" t="b">
        <v>0</v>
      </c>
      <c r="H1392" s="85" t="b">
        <v>0</v>
      </c>
      <c r="I1392" s="85" t="b">
        <v>0</v>
      </c>
      <c r="J1392" s="85" t="b">
        <v>0</v>
      </c>
      <c r="K1392" s="85" t="b">
        <v>0</v>
      </c>
      <c r="L1392" s="85" t="b">
        <v>0</v>
      </c>
    </row>
    <row r="1393" spans="1:12" ht="15">
      <c r="A1393" s="85" t="s">
        <v>284</v>
      </c>
      <c r="B1393" s="85" t="s">
        <v>324</v>
      </c>
      <c r="C1393" s="85">
        <v>2</v>
      </c>
      <c r="D1393" s="113">
        <v>0</v>
      </c>
      <c r="E1393" s="113">
        <v>1.290034611362518</v>
      </c>
      <c r="F1393" s="85" t="s">
        <v>2664</v>
      </c>
      <c r="G1393" s="85" t="b">
        <v>0</v>
      </c>
      <c r="H1393" s="85" t="b">
        <v>0</v>
      </c>
      <c r="I1393" s="85" t="b">
        <v>0</v>
      </c>
      <c r="J1393" s="85" t="b">
        <v>0</v>
      </c>
      <c r="K1393" s="85" t="b">
        <v>0</v>
      </c>
      <c r="L1393" s="85" t="b">
        <v>0</v>
      </c>
    </row>
    <row r="1394" spans="1:12" ht="15">
      <c r="A1394" s="85" t="s">
        <v>324</v>
      </c>
      <c r="B1394" s="85" t="s">
        <v>273</v>
      </c>
      <c r="C1394" s="85">
        <v>2</v>
      </c>
      <c r="D1394" s="113">
        <v>0</v>
      </c>
      <c r="E1394" s="113">
        <v>1.290034611362518</v>
      </c>
      <c r="F1394" s="85" t="s">
        <v>2664</v>
      </c>
      <c r="G1394" s="85" t="b">
        <v>0</v>
      </c>
      <c r="H1394" s="85" t="b">
        <v>0</v>
      </c>
      <c r="I1394" s="85" t="b">
        <v>0</v>
      </c>
      <c r="J1394" s="85" t="b">
        <v>0</v>
      </c>
      <c r="K1394" s="85" t="b">
        <v>0</v>
      </c>
      <c r="L1394" s="85" t="b">
        <v>0</v>
      </c>
    </row>
    <row r="1395" spans="1:12" ht="15">
      <c r="A1395" s="85" t="s">
        <v>273</v>
      </c>
      <c r="B1395" s="85" t="s">
        <v>365</v>
      </c>
      <c r="C1395" s="85">
        <v>2</v>
      </c>
      <c r="D1395" s="113">
        <v>0</v>
      </c>
      <c r="E1395" s="113">
        <v>1.290034611362518</v>
      </c>
      <c r="F1395" s="85" t="s">
        <v>2664</v>
      </c>
      <c r="G1395" s="85" t="b">
        <v>0</v>
      </c>
      <c r="H1395" s="85" t="b">
        <v>0</v>
      </c>
      <c r="I1395" s="85" t="b">
        <v>0</v>
      </c>
      <c r="J1395" s="85" t="b">
        <v>0</v>
      </c>
      <c r="K1395" s="85" t="b">
        <v>0</v>
      </c>
      <c r="L1395" s="85" t="b">
        <v>0</v>
      </c>
    </row>
    <row r="1396" spans="1:12" ht="15">
      <c r="A1396" s="85" t="s">
        <v>365</v>
      </c>
      <c r="B1396" s="85" t="s">
        <v>306</v>
      </c>
      <c r="C1396" s="85">
        <v>2</v>
      </c>
      <c r="D1396" s="113">
        <v>0</v>
      </c>
      <c r="E1396" s="113">
        <v>1.290034611362518</v>
      </c>
      <c r="F1396" s="85" t="s">
        <v>2664</v>
      </c>
      <c r="G1396" s="85" t="b">
        <v>0</v>
      </c>
      <c r="H1396" s="85" t="b">
        <v>0</v>
      </c>
      <c r="I1396" s="85" t="b">
        <v>0</v>
      </c>
      <c r="J1396" s="85" t="b">
        <v>0</v>
      </c>
      <c r="K1396" s="85" t="b">
        <v>0</v>
      </c>
      <c r="L1396" s="85" t="b">
        <v>0</v>
      </c>
    </row>
    <row r="1397" spans="1:12" ht="15">
      <c r="A1397" s="85" t="s">
        <v>306</v>
      </c>
      <c r="B1397" s="85" t="s">
        <v>321</v>
      </c>
      <c r="C1397" s="85">
        <v>2</v>
      </c>
      <c r="D1397" s="113">
        <v>0</v>
      </c>
      <c r="E1397" s="113">
        <v>1.290034611362518</v>
      </c>
      <c r="F1397" s="85" t="s">
        <v>2664</v>
      </c>
      <c r="G1397" s="85" t="b">
        <v>0</v>
      </c>
      <c r="H1397" s="85" t="b">
        <v>0</v>
      </c>
      <c r="I1397" s="85" t="b">
        <v>0</v>
      </c>
      <c r="J1397" s="85" t="b">
        <v>0</v>
      </c>
      <c r="K1397" s="85" t="b">
        <v>0</v>
      </c>
      <c r="L1397" s="85" t="b">
        <v>0</v>
      </c>
    </row>
    <row r="1398" spans="1:12" ht="15">
      <c r="A1398" s="85" t="s">
        <v>321</v>
      </c>
      <c r="B1398" s="85" t="s">
        <v>372</v>
      </c>
      <c r="C1398" s="85">
        <v>2</v>
      </c>
      <c r="D1398" s="113">
        <v>0</v>
      </c>
      <c r="E1398" s="113">
        <v>1.290034611362518</v>
      </c>
      <c r="F1398" s="85" t="s">
        <v>2664</v>
      </c>
      <c r="G1398" s="85" t="b">
        <v>0</v>
      </c>
      <c r="H1398" s="85" t="b">
        <v>0</v>
      </c>
      <c r="I1398" s="85" t="b">
        <v>0</v>
      </c>
      <c r="J1398" s="85" t="b">
        <v>0</v>
      </c>
      <c r="K1398" s="85" t="b">
        <v>0</v>
      </c>
      <c r="L1398" s="85" t="b">
        <v>0</v>
      </c>
    </row>
    <row r="1399" spans="1:12" ht="15">
      <c r="A1399" s="85" t="s">
        <v>372</v>
      </c>
      <c r="B1399" s="85" t="s">
        <v>307</v>
      </c>
      <c r="C1399" s="85">
        <v>2</v>
      </c>
      <c r="D1399" s="113">
        <v>0</v>
      </c>
      <c r="E1399" s="113">
        <v>1.290034611362518</v>
      </c>
      <c r="F1399" s="85" t="s">
        <v>2664</v>
      </c>
      <c r="G1399" s="85" t="b">
        <v>0</v>
      </c>
      <c r="H1399" s="85" t="b">
        <v>0</v>
      </c>
      <c r="I1399" s="85" t="b">
        <v>0</v>
      </c>
      <c r="J1399" s="85" t="b">
        <v>0</v>
      </c>
      <c r="K1399" s="85" t="b">
        <v>0</v>
      </c>
      <c r="L1399" s="85" t="b">
        <v>0</v>
      </c>
    </row>
    <row r="1400" spans="1:12" ht="15">
      <c r="A1400" s="85" t="s">
        <v>307</v>
      </c>
      <c r="B1400" s="85" t="s">
        <v>276</v>
      </c>
      <c r="C1400" s="85">
        <v>2</v>
      </c>
      <c r="D1400" s="113">
        <v>0</v>
      </c>
      <c r="E1400" s="113">
        <v>1.290034611362518</v>
      </c>
      <c r="F1400" s="85" t="s">
        <v>2664</v>
      </c>
      <c r="G1400" s="85" t="b">
        <v>0</v>
      </c>
      <c r="H1400" s="85" t="b">
        <v>0</v>
      </c>
      <c r="I1400" s="85" t="b">
        <v>0</v>
      </c>
      <c r="J1400" s="85" t="b">
        <v>0</v>
      </c>
      <c r="K1400" s="85" t="b">
        <v>0</v>
      </c>
      <c r="L1400" s="85" t="b">
        <v>0</v>
      </c>
    </row>
    <row r="1401" spans="1:12" ht="15">
      <c r="A1401" s="85" t="s">
        <v>276</v>
      </c>
      <c r="B1401" s="85" t="s">
        <v>373</v>
      </c>
      <c r="C1401" s="85">
        <v>2</v>
      </c>
      <c r="D1401" s="113">
        <v>0</v>
      </c>
      <c r="E1401" s="113">
        <v>1.290034611362518</v>
      </c>
      <c r="F1401" s="85" t="s">
        <v>2664</v>
      </c>
      <c r="G1401" s="85" t="b">
        <v>0</v>
      </c>
      <c r="H1401" s="85" t="b">
        <v>0</v>
      </c>
      <c r="I1401" s="85" t="b">
        <v>0</v>
      </c>
      <c r="J1401" s="85" t="b">
        <v>0</v>
      </c>
      <c r="K1401" s="85" t="b">
        <v>0</v>
      </c>
      <c r="L1401" s="85" t="b">
        <v>0</v>
      </c>
    </row>
    <row r="1402" spans="1:12" ht="15">
      <c r="A1402" s="85" t="s">
        <v>2066</v>
      </c>
      <c r="B1402" s="85" t="s">
        <v>2810</v>
      </c>
      <c r="C1402" s="85">
        <v>2</v>
      </c>
      <c r="D1402" s="113">
        <v>0</v>
      </c>
      <c r="E1402" s="113">
        <v>0.9378520932511555</v>
      </c>
      <c r="F1402" s="85" t="s">
        <v>2665</v>
      </c>
      <c r="G1402" s="85" t="b">
        <v>0</v>
      </c>
      <c r="H1402" s="85" t="b">
        <v>0</v>
      </c>
      <c r="I1402" s="85" t="b">
        <v>0</v>
      </c>
      <c r="J1402" s="85" t="b">
        <v>0</v>
      </c>
      <c r="K1402" s="85" t="b">
        <v>0</v>
      </c>
      <c r="L1402" s="85" t="b">
        <v>0</v>
      </c>
    </row>
    <row r="1403" spans="1:12" ht="15">
      <c r="A1403" s="85" t="s">
        <v>2810</v>
      </c>
      <c r="B1403" s="85" t="s">
        <v>2849</v>
      </c>
      <c r="C1403" s="85">
        <v>2</v>
      </c>
      <c r="D1403" s="113">
        <v>0</v>
      </c>
      <c r="E1403" s="113">
        <v>1.1139433523068367</v>
      </c>
      <c r="F1403" s="85" t="s">
        <v>2665</v>
      </c>
      <c r="G1403" s="85" t="b">
        <v>0</v>
      </c>
      <c r="H1403" s="85" t="b">
        <v>0</v>
      </c>
      <c r="I1403" s="85" t="b">
        <v>0</v>
      </c>
      <c r="J1403" s="85" t="b">
        <v>0</v>
      </c>
      <c r="K1403" s="85" t="b">
        <v>0</v>
      </c>
      <c r="L1403" s="85" t="b">
        <v>0</v>
      </c>
    </row>
    <row r="1404" spans="1:12" ht="15">
      <c r="A1404" s="85" t="s">
        <v>2849</v>
      </c>
      <c r="B1404" s="85" t="s">
        <v>2850</v>
      </c>
      <c r="C1404" s="85">
        <v>2</v>
      </c>
      <c r="D1404" s="113">
        <v>0</v>
      </c>
      <c r="E1404" s="113">
        <v>1.1139433523068367</v>
      </c>
      <c r="F1404" s="85" t="s">
        <v>2665</v>
      </c>
      <c r="G1404" s="85" t="b">
        <v>0</v>
      </c>
      <c r="H1404" s="85" t="b">
        <v>0</v>
      </c>
      <c r="I1404" s="85" t="b">
        <v>0</v>
      </c>
      <c r="J1404" s="85" t="b">
        <v>0</v>
      </c>
      <c r="K1404" s="85" t="b">
        <v>0</v>
      </c>
      <c r="L1404" s="85" t="b">
        <v>0</v>
      </c>
    </row>
    <row r="1405" spans="1:12" ht="15">
      <c r="A1405" s="85" t="s">
        <v>2850</v>
      </c>
      <c r="B1405" s="85" t="s">
        <v>2851</v>
      </c>
      <c r="C1405" s="85">
        <v>2</v>
      </c>
      <c r="D1405" s="113">
        <v>0</v>
      </c>
      <c r="E1405" s="113">
        <v>1.1139433523068367</v>
      </c>
      <c r="F1405" s="85" t="s">
        <v>2665</v>
      </c>
      <c r="G1405" s="85" t="b">
        <v>0</v>
      </c>
      <c r="H1405" s="85" t="b">
        <v>0</v>
      </c>
      <c r="I1405" s="85" t="b">
        <v>0</v>
      </c>
      <c r="J1405" s="85" t="b">
        <v>0</v>
      </c>
      <c r="K1405" s="85" t="b">
        <v>0</v>
      </c>
      <c r="L1405" s="85" t="b">
        <v>0</v>
      </c>
    </row>
    <row r="1406" spans="1:12" ht="15">
      <c r="A1406" s="85" t="s">
        <v>2851</v>
      </c>
      <c r="B1406" s="85" t="s">
        <v>2790</v>
      </c>
      <c r="C1406" s="85">
        <v>2</v>
      </c>
      <c r="D1406" s="113">
        <v>0</v>
      </c>
      <c r="E1406" s="113">
        <v>0.8129133566428556</v>
      </c>
      <c r="F1406" s="85" t="s">
        <v>2665</v>
      </c>
      <c r="G1406" s="85" t="b">
        <v>0</v>
      </c>
      <c r="H1406" s="85" t="b">
        <v>0</v>
      </c>
      <c r="I1406" s="85" t="b">
        <v>0</v>
      </c>
      <c r="J1406" s="85" t="b">
        <v>0</v>
      </c>
      <c r="K1406" s="85" t="b">
        <v>0</v>
      </c>
      <c r="L1406" s="85" t="b">
        <v>0</v>
      </c>
    </row>
    <row r="1407" spans="1:12" ht="15">
      <c r="A1407" s="85" t="s">
        <v>2790</v>
      </c>
      <c r="B1407" s="85" t="s">
        <v>2852</v>
      </c>
      <c r="C1407" s="85">
        <v>2</v>
      </c>
      <c r="D1407" s="113">
        <v>0</v>
      </c>
      <c r="E1407" s="113">
        <v>0.8129133566428556</v>
      </c>
      <c r="F1407" s="85" t="s">
        <v>2665</v>
      </c>
      <c r="G1407" s="85" t="b">
        <v>0</v>
      </c>
      <c r="H1407" s="85" t="b">
        <v>0</v>
      </c>
      <c r="I1407" s="85" t="b">
        <v>0</v>
      </c>
      <c r="J1407" s="85" t="b">
        <v>0</v>
      </c>
      <c r="K1407" s="85" t="b">
        <v>0</v>
      </c>
      <c r="L1407" s="85" t="b">
        <v>0</v>
      </c>
    </row>
    <row r="1408" spans="1:12" ht="15">
      <c r="A1408" s="85" t="s">
        <v>2852</v>
      </c>
      <c r="B1408" s="85" t="s">
        <v>2790</v>
      </c>
      <c r="C1408" s="85">
        <v>2</v>
      </c>
      <c r="D1408" s="113">
        <v>0</v>
      </c>
      <c r="E1408" s="113">
        <v>0.8129133566428556</v>
      </c>
      <c r="F1408" s="85" t="s">
        <v>2665</v>
      </c>
      <c r="G1408" s="85" t="b">
        <v>0</v>
      </c>
      <c r="H1408" s="85" t="b">
        <v>0</v>
      </c>
      <c r="I1408" s="85" t="b">
        <v>0</v>
      </c>
      <c r="J1408" s="85" t="b">
        <v>0</v>
      </c>
      <c r="K1408" s="85" t="b">
        <v>0</v>
      </c>
      <c r="L1408" s="85" t="b">
        <v>0</v>
      </c>
    </row>
    <row r="1409" spans="1:12" ht="15">
      <c r="A1409" s="85" t="s">
        <v>2790</v>
      </c>
      <c r="B1409" s="85" t="s">
        <v>2853</v>
      </c>
      <c r="C1409" s="85">
        <v>2</v>
      </c>
      <c r="D1409" s="113">
        <v>0</v>
      </c>
      <c r="E1409" s="113">
        <v>0.8129133566428556</v>
      </c>
      <c r="F1409" s="85" t="s">
        <v>2665</v>
      </c>
      <c r="G1409" s="85" t="b">
        <v>0</v>
      </c>
      <c r="H1409" s="85" t="b">
        <v>0</v>
      </c>
      <c r="I1409" s="85" t="b">
        <v>0</v>
      </c>
      <c r="J1409" s="85" t="b">
        <v>0</v>
      </c>
      <c r="K1409" s="85" t="b">
        <v>0</v>
      </c>
      <c r="L1409" s="85" t="b">
        <v>0</v>
      </c>
    </row>
    <row r="1410" spans="1:12" ht="15">
      <c r="A1410" s="85" t="s">
        <v>2854</v>
      </c>
      <c r="B1410" s="85" t="s">
        <v>334</v>
      </c>
      <c r="C1410" s="85">
        <v>2</v>
      </c>
      <c r="D1410" s="113">
        <v>0</v>
      </c>
      <c r="E1410" s="113">
        <v>1.1139433523068367</v>
      </c>
      <c r="F1410" s="85" t="s">
        <v>2665</v>
      </c>
      <c r="G1410" s="85" t="b">
        <v>0</v>
      </c>
      <c r="H1410" s="85" t="b">
        <v>0</v>
      </c>
      <c r="I1410" s="85" t="b">
        <v>0</v>
      </c>
      <c r="J1410" s="85" t="b">
        <v>0</v>
      </c>
      <c r="K1410" s="85" t="b">
        <v>0</v>
      </c>
      <c r="L1410" s="85" t="b">
        <v>0</v>
      </c>
    </row>
    <row r="1411" spans="1:12" ht="15">
      <c r="A1411" s="85" t="s">
        <v>2862</v>
      </c>
      <c r="B1411" s="85" t="s">
        <v>2863</v>
      </c>
      <c r="C1411" s="85">
        <v>2</v>
      </c>
      <c r="D1411" s="113">
        <v>0</v>
      </c>
      <c r="E1411" s="113">
        <v>0.8129133566428556</v>
      </c>
      <c r="F1411" s="85" t="s">
        <v>2666</v>
      </c>
      <c r="G1411" s="85" t="b">
        <v>0</v>
      </c>
      <c r="H1411" s="85" t="b">
        <v>0</v>
      </c>
      <c r="I1411" s="85" t="b">
        <v>0</v>
      </c>
      <c r="J1411" s="85" t="b">
        <v>0</v>
      </c>
      <c r="K1411" s="85" t="b">
        <v>0</v>
      </c>
      <c r="L1411" s="85" t="b">
        <v>0</v>
      </c>
    </row>
    <row r="1412" spans="1:12" ht="15">
      <c r="A1412" s="85" t="s">
        <v>2863</v>
      </c>
      <c r="B1412" s="85" t="s">
        <v>2812</v>
      </c>
      <c r="C1412" s="85">
        <v>2</v>
      </c>
      <c r="D1412" s="113">
        <v>0</v>
      </c>
      <c r="E1412" s="113">
        <v>0.8129133566428556</v>
      </c>
      <c r="F1412" s="85" t="s">
        <v>2666</v>
      </c>
      <c r="G1412" s="85" t="b">
        <v>0</v>
      </c>
      <c r="H1412" s="85" t="b">
        <v>0</v>
      </c>
      <c r="I1412" s="85" t="b">
        <v>0</v>
      </c>
      <c r="J1412" s="85" t="b">
        <v>0</v>
      </c>
      <c r="K1412" s="85" t="b">
        <v>0</v>
      </c>
      <c r="L1412" s="85" t="b">
        <v>0</v>
      </c>
    </row>
    <row r="1413" spans="1:12" ht="15">
      <c r="A1413" s="85" t="s">
        <v>2812</v>
      </c>
      <c r="B1413" s="85" t="s">
        <v>2754</v>
      </c>
      <c r="C1413" s="85">
        <v>2</v>
      </c>
      <c r="D1413" s="113">
        <v>0</v>
      </c>
      <c r="E1413" s="113">
        <v>0.8129133566428556</v>
      </c>
      <c r="F1413" s="85" t="s">
        <v>2666</v>
      </c>
      <c r="G1413" s="85" t="b">
        <v>0</v>
      </c>
      <c r="H1413" s="85" t="b">
        <v>0</v>
      </c>
      <c r="I1413" s="85" t="b">
        <v>0</v>
      </c>
      <c r="J1413" s="85" t="b">
        <v>0</v>
      </c>
      <c r="K1413" s="85" t="b">
        <v>0</v>
      </c>
      <c r="L1413" s="85" t="b">
        <v>0</v>
      </c>
    </row>
    <row r="1414" spans="1:12" ht="15">
      <c r="A1414" s="85" t="s">
        <v>2754</v>
      </c>
      <c r="B1414" s="85" t="s">
        <v>334</v>
      </c>
      <c r="C1414" s="85">
        <v>2</v>
      </c>
      <c r="D1414" s="113">
        <v>0</v>
      </c>
      <c r="E1414" s="113">
        <v>0.8129133566428556</v>
      </c>
      <c r="F1414" s="85" t="s">
        <v>2666</v>
      </c>
      <c r="G1414" s="85" t="b">
        <v>0</v>
      </c>
      <c r="H1414" s="85" t="b">
        <v>0</v>
      </c>
      <c r="I1414" s="85" t="b">
        <v>0</v>
      </c>
      <c r="J1414" s="85" t="b">
        <v>0</v>
      </c>
      <c r="K1414" s="85" t="b">
        <v>0</v>
      </c>
      <c r="L1414" s="85" t="b">
        <v>0</v>
      </c>
    </row>
    <row r="1415" spans="1:12" ht="15">
      <c r="A1415" s="85" t="s">
        <v>334</v>
      </c>
      <c r="B1415" s="85" t="s">
        <v>2864</v>
      </c>
      <c r="C1415" s="85">
        <v>2</v>
      </c>
      <c r="D1415" s="113">
        <v>0</v>
      </c>
      <c r="E1415" s="113">
        <v>0.8129133566428556</v>
      </c>
      <c r="F1415" s="85" t="s">
        <v>2666</v>
      </c>
      <c r="G1415" s="85" t="b">
        <v>0</v>
      </c>
      <c r="H1415" s="85" t="b">
        <v>0</v>
      </c>
      <c r="I1415" s="85" t="b">
        <v>0</v>
      </c>
      <c r="J1415" s="85" t="b">
        <v>0</v>
      </c>
      <c r="K1415" s="85" t="b">
        <v>0</v>
      </c>
      <c r="L1415" s="85" t="b">
        <v>0</v>
      </c>
    </row>
    <row r="1416" spans="1:12" ht="15">
      <c r="A1416" s="85" t="s">
        <v>2864</v>
      </c>
      <c r="B1416" s="85" t="s">
        <v>2865</v>
      </c>
      <c r="C1416" s="85">
        <v>2</v>
      </c>
      <c r="D1416" s="113">
        <v>0</v>
      </c>
      <c r="E1416" s="113">
        <v>0.8129133566428556</v>
      </c>
      <c r="F1416" s="85" t="s">
        <v>2666</v>
      </c>
      <c r="G1416" s="85" t="b">
        <v>0</v>
      </c>
      <c r="H1416" s="85" t="b">
        <v>0</v>
      </c>
      <c r="I1416" s="85" t="b">
        <v>0</v>
      </c>
      <c r="J1416" s="85" t="b">
        <v>1</v>
      </c>
      <c r="K1416" s="85" t="b">
        <v>0</v>
      </c>
      <c r="L1416" s="85" t="b">
        <v>0</v>
      </c>
    </row>
    <row r="1417" spans="1:12" ht="15">
      <c r="A1417" s="85" t="s">
        <v>2802</v>
      </c>
      <c r="B1417" s="85" t="s">
        <v>2836</v>
      </c>
      <c r="C1417" s="85">
        <v>2</v>
      </c>
      <c r="D1417" s="113">
        <v>0</v>
      </c>
      <c r="E1417" s="113">
        <v>0.9294189257142927</v>
      </c>
      <c r="F1417" s="85" t="s">
        <v>2675</v>
      </c>
      <c r="G1417" s="85" t="b">
        <v>0</v>
      </c>
      <c r="H1417" s="85" t="b">
        <v>0</v>
      </c>
      <c r="I1417" s="85" t="b">
        <v>0</v>
      </c>
      <c r="J1417" s="85" t="b">
        <v>0</v>
      </c>
      <c r="K1417" s="85" t="b">
        <v>0</v>
      </c>
      <c r="L1417" s="85" t="b">
        <v>0</v>
      </c>
    </row>
    <row r="1418" spans="1:12" ht="15">
      <c r="A1418" s="85" t="s">
        <v>334</v>
      </c>
      <c r="B1418" s="85" t="s">
        <v>2801</v>
      </c>
      <c r="C1418" s="85">
        <v>2</v>
      </c>
      <c r="D1418" s="113">
        <v>0</v>
      </c>
      <c r="E1418" s="113">
        <v>0.9294189257142927</v>
      </c>
      <c r="F1418" s="85" t="s">
        <v>2675</v>
      </c>
      <c r="G1418" s="85" t="b">
        <v>0</v>
      </c>
      <c r="H1418" s="85" t="b">
        <v>0</v>
      </c>
      <c r="I1418" s="85" t="b">
        <v>0</v>
      </c>
      <c r="J1418" s="85" t="b">
        <v>0</v>
      </c>
      <c r="K1418" s="85" t="b">
        <v>0</v>
      </c>
      <c r="L1418" s="85" t="b">
        <v>0</v>
      </c>
    </row>
    <row r="1419" spans="1:12" ht="15">
      <c r="A1419" s="85" t="s">
        <v>2729</v>
      </c>
      <c r="B1419" s="85" t="s">
        <v>2729</v>
      </c>
      <c r="C1419" s="85">
        <v>2</v>
      </c>
      <c r="D1419" s="113">
        <v>0</v>
      </c>
      <c r="E1419" s="113">
        <v>0.494850021680094</v>
      </c>
      <c r="F1419" s="85" t="s">
        <v>2679</v>
      </c>
      <c r="G1419" s="85" t="b">
        <v>0</v>
      </c>
      <c r="H1419" s="85" t="b">
        <v>0</v>
      </c>
      <c r="I1419" s="85" t="b">
        <v>0</v>
      </c>
      <c r="J1419" s="85" t="b">
        <v>0</v>
      </c>
      <c r="K1419" s="85" t="b">
        <v>0</v>
      </c>
      <c r="L1419" s="85" t="b">
        <v>0</v>
      </c>
    </row>
    <row r="1420" spans="1:12" ht="15">
      <c r="A1420" s="85" t="s">
        <v>2721</v>
      </c>
      <c r="B1420" s="85" t="s">
        <v>273</v>
      </c>
      <c r="C1420" s="85">
        <v>2</v>
      </c>
      <c r="D1420" s="113">
        <v>0</v>
      </c>
      <c r="E1420" s="113">
        <v>1.0791812460476249</v>
      </c>
      <c r="F1420" s="85" t="s">
        <v>2685</v>
      </c>
      <c r="G1420" s="85" t="b">
        <v>0</v>
      </c>
      <c r="H1420" s="85" t="b">
        <v>0</v>
      </c>
      <c r="I1420" s="85" t="b">
        <v>0</v>
      </c>
      <c r="J1420" s="85" t="b">
        <v>0</v>
      </c>
      <c r="K1420" s="85" t="b">
        <v>0</v>
      </c>
      <c r="L1420" s="85"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0FC55-0D93-4FBF-96F3-72CEF0592C9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2892</v>
      </c>
      <c r="B1" s="13" t="s">
        <v>34</v>
      </c>
    </row>
    <row r="2" spans="1:2" ht="15">
      <c r="A2" s="108" t="s">
        <v>332</v>
      </c>
      <c r="B2" s="79">
        <v>756</v>
      </c>
    </row>
    <row r="3" spans="1:2" ht="15">
      <c r="A3" s="108" t="s">
        <v>330</v>
      </c>
      <c r="B3" s="79">
        <v>600</v>
      </c>
    </row>
    <row r="4" spans="1:2" ht="15">
      <c r="A4" s="108" t="s">
        <v>315</v>
      </c>
      <c r="B4" s="79">
        <v>456</v>
      </c>
    </row>
    <row r="5" spans="1:2" ht="15">
      <c r="A5" s="108" t="s">
        <v>314</v>
      </c>
      <c r="B5" s="79">
        <v>420</v>
      </c>
    </row>
    <row r="6" spans="1:2" ht="15">
      <c r="A6" s="108" t="s">
        <v>355</v>
      </c>
      <c r="B6" s="79">
        <v>414</v>
      </c>
    </row>
    <row r="7" spans="1:2" ht="15">
      <c r="A7" s="108" t="s">
        <v>344</v>
      </c>
      <c r="B7" s="79">
        <v>380</v>
      </c>
    </row>
    <row r="8" spans="1:2" ht="15">
      <c r="A8" s="108" t="s">
        <v>318</v>
      </c>
      <c r="B8" s="79">
        <v>380</v>
      </c>
    </row>
    <row r="9" spans="1:2" ht="15">
      <c r="A9" s="108" t="s">
        <v>298</v>
      </c>
      <c r="B9" s="79">
        <v>336</v>
      </c>
    </row>
    <row r="10" spans="1:2" ht="15">
      <c r="A10" s="108" t="s">
        <v>302</v>
      </c>
      <c r="B10" s="79">
        <v>306</v>
      </c>
    </row>
    <row r="11" spans="1:2" ht="15">
      <c r="A11" s="108" t="s">
        <v>319</v>
      </c>
      <c r="B11" s="79">
        <v>306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2090D-D06C-4F73-9A26-9FB619B034A0}">
  <dimension ref="A1:BL352"/>
  <sheetViews>
    <sheetView workbookViewId="0" topLeftCell="A1">
      <pane xSplit="2" ySplit="2" topLeftCell="U3" activePane="bottomRight" state="frozen"/>
      <selection pane="topRight" activeCell="C1" sqref="C1"/>
      <selection pane="bottomLeft" activeCell="A3" sqref="A3"/>
      <selection pane="bottomRight" activeCell="A2" sqref="A2:AZ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6.00390625" style="0"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2636</v>
      </c>
      <c r="O2" s="13" t="s">
        <v>205</v>
      </c>
      <c r="P2" s="13" t="s">
        <v>206</v>
      </c>
      <c r="Q2" s="13" t="s">
        <v>207</v>
      </c>
      <c r="R2" s="13" t="s">
        <v>208</v>
      </c>
      <c r="S2" s="13" t="s">
        <v>209</v>
      </c>
      <c r="T2" s="13" t="s">
        <v>210</v>
      </c>
      <c r="U2" s="13" t="s">
        <v>211</v>
      </c>
      <c r="V2" s="13" t="s">
        <v>212</v>
      </c>
      <c r="W2" s="13" t="s">
        <v>213</v>
      </c>
      <c r="X2" s="13" t="s">
        <v>214</v>
      </c>
      <c r="Y2" s="13" t="s">
        <v>215</v>
      </c>
      <c r="Z2" s="13" t="s">
        <v>216</v>
      </c>
      <c r="AA2" s="13" t="s">
        <v>217</v>
      </c>
      <c r="AB2" s="13" t="s">
        <v>218</v>
      </c>
      <c r="AC2" s="13" t="s">
        <v>219</v>
      </c>
      <c r="AD2" s="13" t="s">
        <v>220</v>
      </c>
      <c r="AE2" s="13" t="s">
        <v>221</v>
      </c>
      <c r="AF2" s="13" t="s">
        <v>222</v>
      </c>
      <c r="AG2" s="13" t="s">
        <v>223</v>
      </c>
      <c r="AH2" s="13" t="s">
        <v>224</v>
      </c>
      <c r="AI2" s="13" t="s">
        <v>225</v>
      </c>
      <c r="AJ2" s="13" t="s">
        <v>226</v>
      </c>
      <c r="AK2" s="13" t="s">
        <v>227</v>
      </c>
      <c r="AL2" s="13" t="s">
        <v>228</v>
      </c>
      <c r="AM2" s="13" t="s">
        <v>229</v>
      </c>
      <c r="AN2" s="13" t="s">
        <v>230</v>
      </c>
      <c r="AO2" s="13" t="s">
        <v>231</v>
      </c>
      <c r="AP2" s="13" t="s">
        <v>232</v>
      </c>
      <c r="AQ2" s="13" t="s">
        <v>233</v>
      </c>
      <c r="AR2" s="13" t="s">
        <v>234</v>
      </c>
      <c r="AS2" s="13" t="s">
        <v>235</v>
      </c>
      <c r="AT2" s="13" t="s">
        <v>236</v>
      </c>
      <c r="AU2" s="13" t="s">
        <v>237</v>
      </c>
      <c r="AV2" s="13" t="s">
        <v>238</v>
      </c>
      <c r="AW2" s="13" t="s">
        <v>239</v>
      </c>
      <c r="AX2" s="13" t="s">
        <v>240</v>
      </c>
      <c r="AY2" s="13" t="s">
        <v>241</v>
      </c>
      <c r="AZ2" s="13" t="s">
        <v>242</v>
      </c>
      <c r="BA2" t="s">
        <v>2637</v>
      </c>
      <c r="BB2" s="13" t="s">
        <v>2705</v>
      </c>
      <c r="BC2" s="13" t="s">
        <v>2706</v>
      </c>
      <c r="BD2" s="52" t="s">
        <v>2881</v>
      </c>
      <c r="BE2" s="52" t="s">
        <v>2882</v>
      </c>
      <c r="BF2" s="52" t="s">
        <v>2883</v>
      </c>
      <c r="BG2" s="52" t="s">
        <v>2884</v>
      </c>
      <c r="BH2" s="52" t="s">
        <v>2885</v>
      </c>
      <c r="BI2" s="52" t="s">
        <v>2886</v>
      </c>
      <c r="BJ2" s="52" t="s">
        <v>2887</v>
      </c>
      <c r="BK2" s="52" t="s">
        <v>2888</v>
      </c>
      <c r="BL2" s="52" t="s">
        <v>2889</v>
      </c>
    </row>
    <row r="3" spans="1:64" ht="15" customHeight="1">
      <c r="A3" s="65" t="s">
        <v>254</v>
      </c>
      <c r="B3" s="83" t="s">
        <v>970</v>
      </c>
      <c r="C3" s="66"/>
      <c r="D3" s="67"/>
      <c r="E3" s="68"/>
      <c r="F3" s="69"/>
      <c r="G3" s="66"/>
      <c r="H3" s="70"/>
      <c r="I3" s="71"/>
      <c r="J3" s="71"/>
      <c r="K3" s="34" t="s">
        <v>65</v>
      </c>
      <c r="L3" s="78">
        <v>3</v>
      </c>
      <c r="M3" s="78"/>
      <c r="N3" s="73" t="s">
        <v>334</v>
      </c>
      <c r="O3" s="80" t="s">
        <v>461</v>
      </c>
      <c r="P3" s="82">
        <v>42804.7602662037</v>
      </c>
      <c r="Q3" s="80" t="s">
        <v>471</v>
      </c>
      <c r="R3" s="80"/>
      <c r="S3" s="80"/>
      <c r="T3" s="80"/>
      <c r="U3" s="83" t="s">
        <v>970</v>
      </c>
      <c r="V3" s="83" t="s">
        <v>970</v>
      </c>
      <c r="W3" s="82">
        <v>42804.7602662037</v>
      </c>
      <c r="X3" s="83" t="s">
        <v>1352</v>
      </c>
      <c r="Y3" s="80"/>
      <c r="Z3" s="80"/>
      <c r="AA3" s="86" t="s">
        <v>1702</v>
      </c>
      <c r="AB3" s="80"/>
      <c r="AC3" s="80" t="b">
        <v>0</v>
      </c>
      <c r="AD3" s="80">
        <v>109</v>
      </c>
      <c r="AE3" s="86" t="s">
        <v>2052</v>
      </c>
      <c r="AF3" s="80" t="b">
        <v>0</v>
      </c>
      <c r="AG3" s="80" t="s">
        <v>2064</v>
      </c>
      <c r="AH3" s="80"/>
      <c r="AI3" s="86" t="s">
        <v>2052</v>
      </c>
      <c r="AJ3" s="80" t="b">
        <v>0</v>
      </c>
      <c r="AK3" s="80">
        <v>69</v>
      </c>
      <c r="AL3" s="86" t="s">
        <v>2052</v>
      </c>
      <c r="AM3" s="80" t="s">
        <v>2073</v>
      </c>
      <c r="AN3" s="80" t="b">
        <v>0</v>
      </c>
      <c r="AO3" s="86" t="s">
        <v>1702</v>
      </c>
      <c r="AP3" s="80" t="s">
        <v>2082</v>
      </c>
      <c r="AQ3" s="80">
        <v>0</v>
      </c>
      <c r="AR3" s="80">
        <v>0</v>
      </c>
      <c r="AS3" s="80"/>
      <c r="AT3" s="80"/>
      <c r="AU3" s="80"/>
      <c r="AV3" s="80"/>
      <c r="AW3" s="80"/>
      <c r="AX3" s="80"/>
      <c r="AY3" s="80"/>
      <c r="AZ3" s="80"/>
      <c r="BA3">
        <v>1</v>
      </c>
      <c r="BB3" s="79" t="str">
        <f>REPLACE(INDEX(GroupVertices[Group],MATCH(Edges24[[#This Row],[Vertex 1]],GroupVertices[Vertex],0)),1,1,"")</f>
        <v>29</v>
      </c>
      <c r="BC3" s="79" t="str">
        <f>REPLACE(INDEX(GroupVertices[Group],MATCH(Edges24[[#This Row],[Vertex 2]],GroupVertices[Vertex],0)),1,1,"")</f>
        <v>29</v>
      </c>
      <c r="BD3" s="48">
        <v>1</v>
      </c>
      <c r="BE3" s="49">
        <v>7.6923076923076925</v>
      </c>
      <c r="BF3" s="48">
        <v>0</v>
      </c>
      <c r="BG3" s="49">
        <v>0</v>
      </c>
      <c r="BH3" s="48">
        <v>0</v>
      </c>
      <c r="BI3" s="49">
        <v>0</v>
      </c>
      <c r="BJ3" s="48">
        <v>12</v>
      </c>
      <c r="BK3" s="49">
        <v>92.3076923076923</v>
      </c>
      <c r="BL3" s="48">
        <v>13</v>
      </c>
    </row>
    <row r="4" spans="1:64" ht="15" customHeight="1">
      <c r="A4" s="65" t="s">
        <v>255</v>
      </c>
      <c r="B4" s="83" t="s">
        <v>970</v>
      </c>
      <c r="C4" s="66"/>
      <c r="D4" s="67"/>
      <c r="E4" s="68"/>
      <c r="F4" s="69"/>
      <c r="G4" s="66"/>
      <c r="H4" s="70"/>
      <c r="I4" s="71"/>
      <c r="J4" s="71"/>
      <c r="K4" s="34" t="s">
        <v>65</v>
      </c>
      <c r="L4" s="78">
        <v>4</v>
      </c>
      <c r="M4" s="78"/>
      <c r="N4" s="73" t="s">
        <v>254</v>
      </c>
      <c r="O4" s="80" t="s">
        <v>461</v>
      </c>
      <c r="P4" s="82">
        <v>43486.55194444444</v>
      </c>
      <c r="Q4" s="80" t="s">
        <v>472</v>
      </c>
      <c r="R4" s="80"/>
      <c r="S4" s="80"/>
      <c r="T4" s="80"/>
      <c r="U4" s="83" t="s">
        <v>970</v>
      </c>
      <c r="V4" s="83" t="s">
        <v>970</v>
      </c>
      <c r="W4" s="82">
        <v>43486.55194444444</v>
      </c>
      <c r="X4" s="83" t="s">
        <v>1353</v>
      </c>
      <c r="Y4" s="80"/>
      <c r="Z4" s="80"/>
      <c r="AA4" s="86" t="s">
        <v>1703</v>
      </c>
      <c r="AB4" s="80"/>
      <c r="AC4" s="80" t="b">
        <v>0</v>
      </c>
      <c r="AD4" s="80">
        <v>0</v>
      </c>
      <c r="AE4" s="86" t="s">
        <v>2052</v>
      </c>
      <c r="AF4" s="80" t="b">
        <v>0</v>
      </c>
      <c r="AG4" s="80" t="s">
        <v>2064</v>
      </c>
      <c r="AH4" s="80"/>
      <c r="AI4" s="86" t="s">
        <v>2052</v>
      </c>
      <c r="AJ4" s="80" t="b">
        <v>0</v>
      </c>
      <c r="AK4" s="80">
        <v>69</v>
      </c>
      <c r="AL4" s="86" t="s">
        <v>1702</v>
      </c>
      <c r="AM4" s="80" t="s">
        <v>2074</v>
      </c>
      <c r="AN4" s="80" t="b">
        <v>0</v>
      </c>
      <c r="AO4" s="86" t="s">
        <v>1702</v>
      </c>
      <c r="AP4" s="80" t="s">
        <v>207</v>
      </c>
      <c r="AQ4" s="80">
        <v>0</v>
      </c>
      <c r="AR4" s="80">
        <v>0</v>
      </c>
      <c r="AS4" s="80"/>
      <c r="AT4" s="80"/>
      <c r="AU4" s="80"/>
      <c r="AV4" s="80"/>
      <c r="AW4" s="80"/>
      <c r="AX4" s="80"/>
      <c r="AY4" s="80"/>
      <c r="AZ4" s="80"/>
      <c r="BA4">
        <v>1</v>
      </c>
      <c r="BB4" s="79" t="str">
        <f>REPLACE(INDEX(GroupVertices[Group],MATCH(Edges24[[#This Row],[Vertex 1]],GroupVertices[Vertex],0)),1,1,"")</f>
        <v>29</v>
      </c>
      <c r="BC4" s="79" t="str">
        <f>REPLACE(INDEX(GroupVertices[Group],MATCH(Edges24[[#This Row],[Vertex 2]],GroupVertices[Vertex],0)),1,1,"")</f>
        <v>29</v>
      </c>
      <c r="BD4" s="48">
        <v>1</v>
      </c>
      <c r="BE4" s="49">
        <v>6.666666666666667</v>
      </c>
      <c r="BF4" s="48">
        <v>0</v>
      </c>
      <c r="BG4" s="49">
        <v>0</v>
      </c>
      <c r="BH4" s="48">
        <v>0</v>
      </c>
      <c r="BI4" s="49">
        <v>0</v>
      </c>
      <c r="BJ4" s="48">
        <v>14</v>
      </c>
      <c r="BK4" s="49">
        <v>93.33333333333333</v>
      </c>
      <c r="BL4" s="48">
        <v>15</v>
      </c>
    </row>
    <row r="5" spans="1:64" ht="15">
      <c r="A5" s="65" t="s">
        <v>350</v>
      </c>
      <c r="B5" s="83" t="s">
        <v>1058</v>
      </c>
      <c r="C5" s="66"/>
      <c r="D5" s="67"/>
      <c r="E5" s="68"/>
      <c r="F5" s="69"/>
      <c r="G5" s="66"/>
      <c r="H5" s="70"/>
      <c r="I5" s="71"/>
      <c r="J5" s="71"/>
      <c r="K5" s="34" t="s">
        <v>65</v>
      </c>
      <c r="L5" s="78">
        <v>5</v>
      </c>
      <c r="M5" s="78"/>
      <c r="N5" s="73" t="s">
        <v>350</v>
      </c>
      <c r="O5" s="80" t="s">
        <v>207</v>
      </c>
      <c r="P5" s="82">
        <v>43486.63167824074</v>
      </c>
      <c r="Q5" s="80" t="s">
        <v>567</v>
      </c>
      <c r="R5" s="83" t="s">
        <v>826</v>
      </c>
      <c r="S5" s="80" t="s">
        <v>850</v>
      </c>
      <c r="T5" s="80" t="s">
        <v>939</v>
      </c>
      <c r="U5" s="83" t="s">
        <v>1058</v>
      </c>
      <c r="V5" s="83" t="s">
        <v>1058</v>
      </c>
      <c r="W5" s="82">
        <v>43486.63167824074</v>
      </c>
      <c r="X5" s="83" t="s">
        <v>1453</v>
      </c>
      <c r="Y5" s="80"/>
      <c r="Z5" s="80"/>
      <c r="AA5" s="86" t="s">
        <v>1808</v>
      </c>
      <c r="AB5" s="80"/>
      <c r="AC5" s="80" t="b">
        <v>0</v>
      </c>
      <c r="AD5" s="80">
        <v>6</v>
      </c>
      <c r="AE5" s="86" t="s">
        <v>2052</v>
      </c>
      <c r="AF5" s="80" t="b">
        <v>0</v>
      </c>
      <c r="AG5" s="80" t="s">
        <v>2064</v>
      </c>
      <c r="AH5" s="80"/>
      <c r="AI5" s="86" t="s">
        <v>2052</v>
      </c>
      <c r="AJ5" s="80" t="b">
        <v>0</v>
      </c>
      <c r="AK5" s="80">
        <v>2</v>
      </c>
      <c r="AL5" s="86" t="s">
        <v>2052</v>
      </c>
      <c r="AM5" s="80" t="s">
        <v>2072</v>
      </c>
      <c r="AN5" s="80" t="b">
        <v>0</v>
      </c>
      <c r="AO5" s="86" t="s">
        <v>1808</v>
      </c>
      <c r="AP5" s="80" t="s">
        <v>207</v>
      </c>
      <c r="AQ5" s="80">
        <v>0</v>
      </c>
      <c r="AR5" s="80">
        <v>0</v>
      </c>
      <c r="AS5" s="80"/>
      <c r="AT5" s="80"/>
      <c r="AU5" s="80"/>
      <c r="AV5" s="80"/>
      <c r="AW5" s="80"/>
      <c r="AX5" s="80"/>
      <c r="AY5" s="80"/>
      <c r="AZ5" s="80"/>
      <c r="BA5">
        <v>1</v>
      </c>
      <c r="BB5" s="79" t="str">
        <f>REPLACE(INDEX(GroupVertices[Group],MATCH(Edges24[[#This Row],[Vertex 1]],GroupVertices[Vertex],0)),1,1,"")</f>
        <v>54</v>
      </c>
      <c r="BC5" s="79" t="str">
        <f>REPLACE(INDEX(GroupVertices[Group],MATCH(Edges24[[#This Row],[Vertex 2]],GroupVertices[Vertex],0)),1,1,"")</f>
        <v>54</v>
      </c>
      <c r="BD5" s="48">
        <v>2</v>
      </c>
      <c r="BE5" s="49">
        <v>7.6923076923076925</v>
      </c>
      <c r="BF5" s="48">
        <v>0</v>
      </c>
      <c r="BG5" s="49">
        <v>0</v>
      </c>
      <c r="BH5" s="48">
        <v>0</v>
      </c>
      <c r="BI5" s="49">
        <v>0</v>
      </c>
      <c r="BJ5" s="48">
        <v>24</v>
      </c>
      <c r="BK5" s="49">
        <v>92.3076923076923</v>
      </c>
      <c r="BL5" s="48">
        <v>26</v>
      </c>
    </row>
    <row r="6" spans="1:64" ht="15">
      <c r="A6" s="65" t="s">
        <v>243</v>
      </c>
      <c r="B6" s="83" t="s">
        <v>964</v>
      </c>
      <c r="C6" s="66"/>
      <c r="D6" s="67"/>
      <c r="E6" s="68"/>
      <c r="F6" s="69"/>
      <c r="G6" s="66"/>
      <c r="H6" s="70"/>
      <c r="I6" s="71"/>
      <c r="J6" s="71"/>
      <c r="K6" s="34" t="s">
        <v>65</v>
      </c>
      <c r="L6" s="78">
        <v>6</v>
      </c>
      <c r="M6" s="78"/>
      <c r="N6" s="73" t="s">
        <v>359</v>
      </c>
      <c r="O6" s="80" t="s">
        <v>461</v>
      </c>
      <c r="P6" s="82">
        <v>43335.88412037037</v>
      </c>
      <c r="Q6" s="80" t="s">
        <v>463</v>
      </c>
      <c r="R6" s="80"/>
      <c r="S6" s="80"/>
      <c r="T6" s="80"/>
      <c r="U6" s="83" t="s">
        <v>964</v>
      </c>
      <c r="V6" s="83" t="s">
        <v>964</v>
      </c>
      <c r="W6" s="82">
        <v>43335.88412037037</v>
      </c>
      <c r="X6" s="83" t="s">
        <v>1341</v>
      </c>
      <c r="Y6" s="80"/>
      <c r="Z6" s="80"/>
      <c r="AA6" s="86" t="s">
        <v>1691</v>
      </c>
      <c r="AB6" s="80"/>
      <c r="AC6" s="80" t="b">
        <v>0</v>
      </c>
      <c r="AD6" s="80">
        <v>113</v>
      </c>
      <c r="AE6" s="86" t="s">
        <v>2052</v>
      </c>
      <c r="AF6" s="80" t="b">
        <v>0</v>
      </c>
      <c r="AG6" s="80" t="s">
        <v>2064</v>
      </c>
      <c r="AH6" s="80"/>
      <c r="AI6" s="86" t="s">
        <v>2052</v>
      </c>
      <c r="AJ6" s="80" t="b">
        <v>0</v>
      </c>
      <c r="AK6" s="80">
        <v>29</v>
      </c>
      <c r="AL6" s="86" t="s">
        <v>2052</v>
      </c>
      <c r="AM6" s="80" t="s">
        <v>2071</v>
      </c>
      <c r="AN6" s="80" t="b">
        <v>0</v>
      </c>
      <c r="AO6" s="86" t="s">
        <v>1691</v>
      </c>
      <c r="AP6" s="80" t="s">
        <v>2082</v>
      </c>
      <c r="AQ6" s="80">
        <v>0</v>
      </c>
      <c r="AR6" s="80">
        <v>0</v>
      </c>
      <c r="AS6" s="80"/>
      <c r="AT6" s="80"/>
      <c r="AU6" s="80"/>
      <c r="AV6" s="80"/>
      <c r="AW6" s="80"/>
      <c r="AX6" s="80"/>
      <c r="AY6" s="80"/>
      <c r="AZ6" s="80"/>
      <c r="BA6">
        <v>1</v>
      </c>
      <c r="BB6" s="79" t="str">
        <f>REPLACE(INDEX(GroupVertices[Group],MATCH(Edges24[[#This Row],[Vertex 1]],GroupVertices[Vertex],0)),1,1,"")</f>
        <v>53</v>
      </c>
      <c r="BC6" s="79" t="str">
        <f>REPLACE(INDEX(GroupVertices[Group],MATCH(Edges24[[#This Row],[Vertex 2]],GroupVertices[Vertex],0)),1,1,"")</f>
        <v>53</v>
      </c>
      <c r="BD6" s="48">
        <v>2</v>
      </c>
      <c r="BE6" s="49">
        <v>8</v>
      </c>
      <c r="BF6" s="48">
        <v>0</v>
      </c>
      <c r="BG6" s="49">
        <v>0</v>
      </c>
      <c r="BH6" s="48">
        <v>0</v>
      </c>
      <c r="BI6" s="49">
        <v>0</v>
      </c>
      <c r="BJ6" s="48">
        <v>23</v>
      </c>
      <c r="BK6" s="49">
        <v>92</v>
      </c>
      <c r="BL6" s="48">
        <v>25</v>
      </c>
    </row>
    <row r="7" spans="1:64" ht="15">
      <c r="A7" s="65" t="s">
        <v>264</v>
      </c>
      <c r="B7" s="83" t="s">
        <v>979</v>
      </c>
      <c r="C7" s="66"/>
      <c r="D7" s="67"/>
      <c r="E7" s="68"/>
      <c r="F7" s="69"/>
      <c r="G7" s="66"/>
      <c r="H7" s="70"/>
      <c r="I7" s="71"/>
      <c r="J7" s="71"/>
      <c r="K7" s="34" t="s">
        <v>65</v>
      </c>
      <c r="L7" s="78">
        <v>7</v>
      </c>
      <c r="M7" s="78"/>
      <c r="N7" s="73" t="s">
        <v>394</v>
      </c>
      <c r="O7" s="80" t="s">
        <v>461</v>
      </c>
      <c r="P7" s="82">
        <v>43362.52856481481</v>
      </c>
      <c r="Q7" s="80" t="s">
        <v>481</v>
      </c>
      <c r="R7" s="83" t="s">
        <v>820</v>
      </c>
      <c r="S7" s="80" t="s">
        <v>850</v>
      </c>
      <c r="T7" s="80" t="s">
        <v>896</v>
      </c>
      <c r="U7" s="83" t="s">
        <v>979</v>
      </c>
      <c r="V7" s="83" t="s">
        <v>979</v>
      </c>
      <c r="W7" s="82">
        <v>43362.52856481481</v>
      </c>
      <c r="X7" s="83" t="s">
        <v>1362</v>
      </c>
      <c r="Y7" s="80"/>
      <c r="Z7" s="80"/>
      <c r="AA7" s="86" t="s">
        <v>1712</v>
      </c>
      <c r="AB7" s="80"/>
      <c r="AC7" s="80" t="b">
        <v>0</v>
      </c>
      <c r="AD7" s="80">
        <v>108</v>
      </c>
      <c r="AE7" s="86" t="s">
        <v>2052</v>
      </c>
      <c r="AF7" s="80" t="b">
        <v>0</v>
      </c>
      <c r="AG7" s="80" t="s">
        <v>2064</v>
      </c>
      <c r="AH7" s="80"/>
      <c r="AI7" s="86" t="s">
        <v>2052</v>
      </c>
      <c r="AJ7" s="80" t="b">
        <v>0</v>
      </c>
      <c r="AK7" s="80">
        <v>46</v>
      </c>
      <c r="AL7" s="86" t="s">
        <v>2052</v>
      </c>
      <c r="AM7" s="80" t="s">
        <v>2071</v>
      </c>
      <c r="AN7" s="80" t="b">
        <v>0</v>
      </c>
      <c r="AO7" s="86" t="s">
        <v>1712</v>
      </c>
      <c r="AP7" s="80" t="s">
        <v>2082</v>
      </c>
      <c r="AQ7" s="80">
        <v>0</v>
      </c>
      <c r="AR7" s="80">
        <v>0</v>
      </c>
      <c r="AS7" s="80" t="s">
        <v>2084</v>
      </c>
      <c r="AT7" s="80" t="s">
        <v>2090</v>
      </c>
      <c r="AU7" s="80" t="s">
        <v>2096</v>
      </c>
      <c r="AV7" s="80" t="s">
        <v>2101</v>
      </c>
      <c r="AW7" s="80" t="s">
        <v>2108</v>
      </c>
      <c r="AX7" s="80" t="s">
        <v>2113</v>
      </c>
      <c r="AY7" s="80" t="s">
        <v>2118</v>
      </c>
      <c r="AZ7" s="83" t="s">
        <v>2120</v>
      </c>
      <c r="BA7">
        <v>1</v>
      </c>
      <c r="BB7" s="79" t="str">
        <f>REPLACE(INDEX(GroupVertices[Group],MATCH(Edges24[[#This Row],[Vertex 1]],GroupVertices[Vertex],0)),1,1,"")</f>
        <v>52</v>
      </c>
      <c r="BC7" s="79" t="str">
        <f>REPLACE(INDEX(GroupVertices[Group],MATCH(Edges24[[#This Row],[Vertex 2]],GroupVertices[Vertex],0)),1,1,"")</f>
        <v>52</v>
      </c>
      <c r="BD7" s="48">
        <v>3</v>
      </c>
      <c r="BE7" s="49">
        <v>11.538461538461538</v>
      </c>
      <c r="BF7" s="48">
        <v>0</v>
      </c>
      <c r="BG7" s="49">
        <v>0</v>
      </c>
      <c r="BH7" s="48">
        <v>0</v>
      </c>
      <c r="BI7" s="49">
        <v>0</v>
      </c>
      <c r="BJ7" s="48">
        <v>23</v>
      </c>
      <c r="BK7" s="49">
        <v>88.46153846153847</v>
      </c>
      <c r="BL7" s="48">
        <v>26</v>
      </c>
    </row>
    <row r="8" spans="1:64" ht="15">
      <c r="A8" s="65" t="s">
        <v>244</v>
      </c>
      <c r="B8" s="83" t="s">
        <v>965</v>
      </c>
      <c r="C8" s="66"/>
      <c r="D8" s="67"/>
      <c r="E8" s="68"/>
      <c r="F8" s="69"/>
      <c r="G8" s="66"/>
      <c r="H8" s="70"/>
      <c r="I8" s="71"/>
      <c r="J8" s="71"/>
      <c r="K8" s="34" t="s">
        <v>65</v>
      </c>
      <c r="L8" s="78">
        <v>8</v>
      </c>
      <c r="M8" s="78"/>
      <c r="N8" s="73" t="s">
        <v>360</v>
      </c>
      <c r="O8" s="80" t="s">
        <v>461</v>
      </c>
      <c r="P8" s="82">
        <v>43064.31091435185</v>
      </c>
      <c r="Q8" s="80" t="s">
        <v>464</v>
      </c>
      <c r="R8" s="83" t="s">
        <v>805</v>
      </c>
      <c r="S8" s="80" t="s">
        <v>851</v>
      </c>
      <c r="T8" s="80"/>
      <c r="U8" s="83" t="s">
        <v>965</v>
      </c>
      <c r="V8" s="83" t="s">
        <v>965</v>
      </c>
      <c r="W8" s="82">
        <v>43064.31091435185</v>
      </c>
      <c r="X8" s="83" t="s">
        <v>1342</v>
      </c>
      <c r="Y8" s="80"/>
      <c r="Z8" s="80"/>
      <c r="AA8" s="86" t="s">
        <v>1692</v>
      </c>
      <c r="AB8" s="86" t="s">
        <v>2047</v>
      </c>
      <c r="AC8" s="80" t="b">
        <v>0</v>
      </c>
      <c r="AD8" s="80">
        <v>13</v>
      </c>
      <c r="AE8" s="86" t="s">
        <v>2053</v>
      </c>
      <c r="AF8" s="80" t="b">
        <v>0</v>
      </c>
      <c r="AG8" s="80" t="s">
        <v>2064</v>
      </c>
      <c r="AH8" s="80"/>
      <c r="AI8" s="86" t="s">
        <v>2052</v>
      </c>
      <c r="AJ8" s="80" t="b">
        <v>0</v>
      </c>
      <c r="AK8" s="80">
        <v>4</v>
      </c>
      <c r="AL8" s="86" t="s">
        <v>2052</v>
      </c>
      <c r="AM8" s="80" t="s">
        <v>2071</v>
      </c>
      <c r="AN8" s="80" t="b">
        <v>0</v>
      </c>
      <c r="AO8" s="86" t="s">
        <v>2047</v>
      </c>
      <c r="AP8" s="80" t="s">
        <v>2082</v>
      </c>
      <c r="AQ8" s="80">
        <v>0</v>
      </c>
      <c r="AR8" s="80">
        <v>0</v>
      </c>
      <c r="AS8" s="80"/>
      <c r="AT8" s="80"/>
      <c r="AU8" s="80"/>
      <c r="AV8" s="80"/>
      <c r="AW8" s="80"/>
      <c r="AX8" s="80"/>
      <c r="AY8" s="80"/>
      <c r="AZ8" s="80"/>
      <c r="BA8">
        <v>1</v>
      </c>
      <c r="BB8" s="79" t="str">
        <f>REPLACE(INDEX(GroupVertices[Group],MATCH(Edges24[[#This Row],[Vertex 1]],GroupVertices[Vertex],0)),1,1,"")</f>
        <v>51</v>
      </c>
      <c r="BC8" s="79" t="str">
        <f>REPLACE(INDEX(GroupVertices[Group],MATCH(Edges24[[#This Row],[Vertex 2]],GroupVertices[Vertex],0)),1,1,"")</f>
        <v>51</v>
      </c>
      <c r="BD8" s="48">
        <v>1</v>
      </c>
      <c r="BE8" s="49">
        <v>2</v>
      </c>
      <c r="BF8" s="48">
        <v>0</v>
      </c>
      <c r="BG8" s="49">
        <v>0</v>
      </c>
      <c r="BH8" s="48">
        <v>0</v>
      </c>
      <c r="BI8" s="49">
        <v>0</v>
      </c>
      <c r="BJ8" s="48">
        <v>49</v>
      </c>
      <c r="BK8" s="49">
        <v>98</v>
      </c>
      <c r="BL8" s="48">
        <v>50</v>
      </c>
    </row>
    <row r="9" spans="1:64" ht="15">
      <c r="A9" s="65" t="s">
        <v>296</v>
      </c>
      <c r="B9" s="83" t="s">
        <v>1069</v>
      </c>
      <c r="C9" s="66"/>
      <c r="D9" s="67"/>
      <c r="E9" s="68"/>
      <c r="F9" s="69"/>
      <c r="G9" s="66"/>
      <c r="H9" s="70"/>
      <c r="I9" s="71"/>
      <c r="J9" s="71"/>
      <c r="K9" s="34" t="s">
        <v>65</v>
      </c>
      <c r="L9" s="78">
        <v>9</v>
      </c>
      <c r="M9" s="78"/>
      <c r="N9" s="73" t="s">
        <v>296</v>
      </c>
      <c r="O9" s="80" t="s">
        <v>207</v>
      </c>
      <c r="P9" s="82">
        <v>43406.917708333334</v>
      </c>
      <c r="Q9" s="80" t="s">
        <v>579</v>
      </c>
      <c r="R9" s="83" t="s">
        <v>844</v>
      </c>
      <c r="S9" s="80" t="s">
        <v>851</v>
      </c>
      <c r="T9" s="80"/>
      <c r="U9" s="83" t="s">
        <v>1069</v>
      </c>
      <c r="V9" s="83" t="s">
        <v>1069</v>
      </c>
      <c r="W9" s="82">
        <v>43406.917708333334</v>
      </c>
      <c r="X9" s="83" t="s">
        <v>1465</v>
      </c>
      <c r="Y9" s="80"/>
      <c r="Z9" s="80"/>
      <c r="AA9" s="86" t="s">
        <v>1820</v>
      </c>
      <c r="AB9" s="80"/>
      <c r="AC9" s="80" t="b">
        <v>0</v>
      </c>
      <c r="AD9" s="80">
        <v>9</v>
      </c>
      <c r="AE9" s="86" t="s">
        <v>2052</v>
      </c>
      <c r="AF9" s="80" t="b">
        <v>0</v>
      </c>
      <c r="AG9" s="80" t="s">
        <v>2064</v>
      </c>
      <c r="AH9" s="80"/>
      <c r="AI9" s="86" t="s">
        <v>2052</v>
      </c>
      <c r="AJ9" s="80" t="b">
        <v>0</v>
      </c>
      <c r="AK9" s="80">
        <v>2</v>
      </c>
      <c r="AL9" s="86" t="s">
        <v>2052</v>
      </c>
      <c r="AM9" s="80" t="s">
        <v>2071</v>
      </c>
      <c r="AN9" s="80" t="b">
        <v>0</v>
      </c>
      <c r="AO9" s="86" t="s">
        <v>1820</v>
      </c>
      <c r="AP9" s="80" t="s">
        <v>2082</v>
      </c>
      <c r="AQ9" s="80">
        <v>0</v>
      </c>
      <c r="AR9" s="80">
        <v>0</v>
      </c>
      <c r="AS9" s="80"/>
      <c r="AT9" s="80"/>
      <c r="AU9" s="80"/>
      <c r="AV9" s="80"/>
      <c r="AW9" s="80"/>
      <c r="AX9" s="80"/>
      <c r="AY9" s="80"/>
      <c r="AZ9" s="80"/>
      <c r="BA9">
        <v>1</v>
      </c>
      <c r="BB9" s="79" t="str">
        <f>REPLACE(INDEX(GroupVertices[Group],MATCH(Edges24[[#This Row],[Vertex 1]],GroupVertices[Vertex],0)),1,1,"")</f>
        <v>23</v>
      </c>
      <c r="BC9" s="79" t="str">
        <f>REPLACE(INDEX(GroupVertices[Group],MATCH(Edges24[[#This Row],[Vertex 2]],GroupVertices[Vertex],0)),1,1,"")</f>
        <v>23</v>
      </c>
      <c r="BD9" s="48">
        <v>1</v>
      </c>
      <c r="BE9" s="49">
        <v>2.5641025641025643</v>
      </c>
      <c r="BF9" s="48">
        <v>1</v>
      </c>
      <c r="BG9" s="49">
        <v>2.5641025641025643</v>
      </c>
      <c r="BH9" s="48">
        <v>0</v>
      </c>
      <c r="BI9" s="49">
        <v>0</v>
      </c>
      <c r="BJ9" s="48">
        <v>37</v>
      </c>
      <c r="BK9" s="49">
        <v>94.87179487179488</v>
      </c>
      <c r="BL9" s="48">
        <v>39</v>
      </c>
    </row>
    <row r="10" spans="1:64" ht="15">
      <c r="A10" s="65" t="s">
        <v>326</v>
      </c>
      <c r="B10" s="83" t="s">
        <v>1025</v>
      </c>
      <c r="C10" s="66"/>
      <c r="D10" s="67"/>
      <c r="E10" s="68"/>
      <c r="F10" s="69"/>
      <c r="G10" s="66"/>
      <c r="H10" s="70"/>
      <c r="I10" s="71"/>
      <c r="J10" s="71"/>
      <c r="K10" s="34" t="s">
        <v>65</v>
      </c>
      <c r="L10" s="78">
        <v>10</v>
      </c>
      <c r="M10" s="78"/>
      <c r="N10" s="73" t="s">
        <v>436</v>
      </c>
      <c r="O10" s="80" t="s">
        <v>461</v>
      </c>
      <c r="P10" s="82">
        <v>43467.87196759259</v>
      </c>
      <c r="Q10" s="80" t="s">
        <v>531</v>
      </c>
      <c r="R10" s="83" t="s">
        <v>841</v>
      </c>
      <c r="S10" s="80" t="s">
        <v>850</v>
      </c>
      <c r="T10" s="80" t="s">
        <v>931</v>
      </c>
      <c r="U10" s="83" t="s">
        <v>1025</v>
      </c>
      <c r="V10" s="83" t="s">
        <v>1025</v>
      </c>
      <c r="W10" s="82">
        <v>43467.87196759259</v>
      </c>
      <c r="X10" s="83" t="s">
        <v>1412</v>
      </c>
      <c r="Y10" s="80"/>
      <c r="Z10" s="80"/>
      <c r="AA10" s="86" t="s">
        <v>1762</v>
      </c>
      <c r="AB10" s="80"/>
      <c r="AC10" s="80" t="b">
        <v>0</v>
      </c>
      <c r="AD10" s="80">
        <v>18</v>
      </c>
      <c r="AE10" s="86" t="s">
        <v>2052</v>
      </c>
      <c r="AF10" s="80" t="b">
        <v>0</v>
      </c>
      <c r="AG10" s="80" t="s">
        <v>2064</v>
      </c>
      <c r="AH10" s="80"/>
      <c r="AI10" s="86" t="s">
        <v>2052</v>
      </c>
      <c r="AJ10" s="80" t="b">
        <v>0</v>
      </c>
      <c r="AK10" s="80">
        <v>10</v>
      </c>
      <c r="AL10" s="86" t="s">
        <v>2052</v>
      </c>
      <c r="AM10" s="80" t="s">
        <v>2071</v>
      </c>
      <c r="AN10" s="80" t="b">
        <v>0</v>
      </c>
      <c r="AO10" s="86" t="s">
        <v>1762</v>
      </c>
      <c r="AP10" s="80" t="s">
        <v>2082</v>
      </c>
      <c r="AQ10" s="80">
        <v>0</v>
      </c>
      <c r="AR10" s="80">
        <v>0</v>
      </c>
      <c r="AS10" s="80"/>
      <c r="AT10" s="80"/>
      <c r="AU10" s="80"/>
      <c r="AV10" s="80"/>
      <c r="AW10" s="80"/>
      <c r="AX10" s="80"/>
      <c r="AY10" s="80"/>
      <c r="AZ10" s="80"/>
      <c r="BA10">
        <v>1</v>
      </c>
      <c r="BB10" s="79" t="str">
        <f>REPLACE(INDEX(GroupVertices[Group],MATCH(Edges24[[#This Row],[Vertex 1]],GroupVertices[Vertex],0)),1,1,"")</f>
        <v>17</v>
      </c>
      <c r="BC10" s="79" t="str">
        <f>REPLACE(INDEX(GroupVertices[Group],MATCH(Edges24[[#This Row],[Vertex 2]],GroupVertices[Vertex],0)),1,1,"")</f>
        <v>17</v>
      </c>
      <c r="BD10" s="48">
        <v>2</v>
      </c>
      <c r="BE10" s="49">
        <v>8.695652173913043</v>
      </c>
      <c r="BF10" s="48">
        <v>0</v>
      </c>
      <c r="BG10" s="49">
        <v>0</v>
      </c>
      <c r="BH10" s="48">
        <v>0</v>
      </c>
      <c r="BI10" s="49">
        <v>0</v>
      </c>
      <c r="BJ10" s="48">
        <v>21</v>
      </c>
      <c r="BK10" s="49">
        <v>91.30434782608695</v>
      </c>
      <c r="BL10" s="48">
        <v>23</v>
      </c>
    </row>
    <row r="11" spans="1:64" ht="15">
      <c r="A11" s="65" t="s">
        <v>318</v>
      </c>
      <c r="B11" s="83" t="s">
        <v>1046</v>
      </c>
      <c r="C11" s="66"/>
      <c r="D11" s="67"/>
      <c r="E11" s="68"/>
      <c r="F11" s="69"/>
      <c r="G11" s="66"/>
      <c r="H11" s="70"/>
      <c r="I11" s="71"/>
      <c r="J11" s="71"/>
      <c r="K11" s="34" t="s">
        <v>65</v>
      </c>
      <c r="L11" s="78">
        <v>11</v>
      </c>
      <c r="M11" s="78"/>
      <c r="N11" s="73" t="s">
        <v>341</v>
      </c>
      <c r="O11" s="80" t="s">
        <v>461</v>
      </c>
      <c r="P11" s="82">
        <v>43461.5421875</v>
      </c>
      <c r="Q11" s="80" t="s">
        <v>553</v>
      </c>
      <c r="R11" s="83" t="s">
        <v>843</v>
      </c>
      <c r="S11" s="80" t="s">
        <v>855</v>
      </c>
      <c r="T11" s="80" t="s">
        <v>870</v>
      </c>
      <c r="U11" s="83" t="s">
        <v>1046</v>
      </c>
      <c r="V11" s="83" t="s">
        <v>1046</v>
      </c>
      <c r="W11" s="82">
        <v>43461.5421875</v>
      </c>
      <c r="X11" s="83" t="s">
        <v>1434</v>
      </c>
      <c r="Y11" s="80"/>
      <c r="Z11" s="80"/>
      <c r="AA11" s="86" t="s">
        <v>1789</v>
      </c>
      <c r="AB11" s="80"/>
      <c r="AC11" s="80" t="b">
        <v>0</v>
      </c>
      <c r="AD11" s="80">
        <v>2</v>
      </c>
      <c r="AE11" s="86" t="s">
        <v>2052</v>
      </c>
      <c r="AF11" s="80" t="b">
        <v>0</v>
      </c>
      <c r="AG11" s="80" t="s">
        <v>2064</v>
      </c>
      <c r="AH11" s="80"/>
      <c r="AI11" s="86" t="s">
        <v>2052</v>
      </c>
      <c r="AJ11" s="80" t="b">
        <v>0</v>
      </c>
      <c r="AK11" s="80">
        <v>5</v>
      </c>
      <c r="AL11" s="86" t="s">
        <v>2052</v>
      </c>
      <c r="AM11" s="80" t="s">
        <v>2071</v>
      </c>
      <c r="AN11" s="80" t="b">
        <v>0</v>
      </c>
      <c r="AO11" s="86" t="s">
        <v>1789</v>
      </c>
      <c r="AP11" s="80" t="s">
        <v>2082</v>
      </c>
      <c r="AQ11" s="80">
        <v>0</v>
      </c>
      <c r="AR11" s="80">
        <v>0</v>
      </c>
      <c r="AS11" s="80"/>
      <c r="AT11" s="80"/>
      <c r="AU11" s="80"/>
      <c r="AV11" s="80"/>
      <c r="AW11" s="80"/>
      <c r="AX11" s="80"/>
      <c r="AY11" s="80"/>
      <c r="AZ11" s="80"/>
      <c r="BA11">
        <v>1</v>
      </c>
      <c r="BB11" s="79" t="str">
        <f>REPLACE(INDEX(GroupVertices[Group],MATCH(Edges24[[#This Row],[Vertex 1]],GroupVertices[Vertex],0)),1,1,"")</f>
        <v>6</v>
      </c>
      <c r="BC11" s="79" t="str">
        <f>REPLACE(INDEX(GroupVertices[Group],MATCH(Edges24[[#This Row],[Vertex 2]],GroupVertices[Vertex],0)),1,1,"")</f>
        <v>6</v>
      </c>
      <c r="BD11" s="48">
        <v>1</v>
      </c>
      <c r="BE11" s="49">
        <v>4.3478260869565215</v>
      </c>
      <c r="BF11" s="48">
        <v>0</v>
      </c>
      <c r="BG11" s="49">
        <v>0</v>
      </c>
      <c r="BH11" s="48">
        <v>0</v>
      </c>
      <c r="BI11" s="49">
        <v>0</v>
      </c>
      <c r="BJ11" s="48">
        <v>22</v>
      </c>
      <c r="BK11" s="49">
        <v>95.65217391304348</v>
      </c>
      <c r="BL11" s="48">
        <v>23</v>
      </c>
    </row>
    <row r="12" spans="1:64" ht="15">
      <c r="A12" s="65" t="s">
        <v>332</v>
      </c>
      <c r="B12" s="83" t="s">
        <v>1074</v>
      </c>
      <c r="C12" s="66"/>
      <c r="D12" s="67"/>
      <c r="E12" s="68"/>
      <c r="F12" s="69"/>
      <c r="G12" s="66"/>
      <c r="H12" s="70"/>
      <c r="I12" s="71"/>
      <c r="J12" s="71"/>
      <c r="K12" s="34" t="s">
        <v>65</v>
      </c>
      <c r="L12" s="78">
        <v>12</v>
      </c>
      <c r="M12" s="78"/>
      <c r="N12" s="73" t="s">
        <v>374</v>
      </c>
      <c r="O12" s="80" t="s">
        <v>461</v>
      </c>
      <c r="P12" s="82">
        <v>43461.984826388885</v>
      </c>
      <c r="Q12" s="80" t="s">
        <v>584</v>
      </c>
      <c r="R12" s="80"/>
      <c r="S12" s="80"/>
      <c r="T12" s="80" t="s">
        <v>923</v>
      </c>
      <c r="U12" s="83" t="s">
        <v>1074</v>
      </c>
      <c r="V12" s="83" t="s">
        <v>1074</v>
      </c>
      <c r="W12" s="82">
        <v>43461.984826388885</v>
      </c>
      <c r="X12" s="83" t="s">
        <v>1470</v>
      </c>
      <c r="Y12" s="80"/>
      <c r="Z12" s="80"/>
      <c r="AA12" s="86" t="s">
        <v>1825</v>
      </c>
      <c r="AB12" s="80"/>
      <c r="AC12" s="80" t="b">
        <v>0</v>
      </c>
      <c r="AD12" s="80">
        <v>8</v>
      </c>
      <c r="AE12" s="86" t="s">
        <v>2052</v>
      </c>
      <c r="AF12" s="80" t="b">
        <v>0</v>
      </c>
      <c r="AG12" s="80" t="s">
        <v>2064</v>
      </c>
      <c r="AH12" s="80"/>
      <c r="AI12" s="86" t="s">
        <v>2052</v>
      </c>
      <c r="AJ12" s="80" t="b">
        <v>0</v>
      </c>
      <c r="AK12" s="80">
        <v>6</v>
      </c>
      <c r="AL12" s="86" t="s">
        <v>2052</v>
      </c>
      <c r="AM12" s="80" t="s">
        <v>2071</v>
      </c>
      <c r="AN12" s="80" t="b">
        <v>0</v>
      </c>
      <c r="AO12" s="86" t="s">
        <v>1825</v>
      </c>
      <c r="AP12" s="80" t="s">
        <v>2082</v>
      </c>
      <c r="AQ12" s="80">
        <v>0</v>
      </c>
      <c r="AR12" s="80">
        <v>0</v>
      </c>
      <c r="AS12" s="80"/>
      <c r="AT12" s="80"/>
      <c r="AU12" s="80"/>
      <c r="AV12" s="80"/>
      <c r="AW12" s="80"/>
      <c r="AX12" s="80"/>
      <c r="AY12" s="80"/>
      <c r="AZ12" s="80"/>
      <c r="BA12">
        <v>1</v>
      </c>
      <c r="BB12" s="79" t="str">
        <f>REPLACE(INDEX(GroupVertices[Group],MATCH(Edges24[[#This Row],[Vertex 1]],GroupVertices[Vertex],0)),1,1,"")</f>
        <v>1</v>
      </c>
      <c r="BC12" s="79" t="str">
        <f>REPLACE(INDEX(GroupVertices[Group],MATCH(Edges24[[#This Row],[Vertex 2]],GroupVertices[Vertex],0)),1,1,"")</f>
        <v>1</v>
      </c>
      <c r="BD12" s="48">
        <v>0</v>
      </c>
      <c r="BE12" s="49">
        <v>0</v>
      </c>
      <c r="BF12" s="48">
        <v>0</v>
      </c>
      <c r="BG12" s="49">
        <v>0</v>
      </c>
      <c r="BH12" s="48">
        <v>0</v>
      </c>
      <c r="BI12" s="49">
        <v>0</v>
      </c>
      <c r="BJ12" s="48">
        <v>28</v>
      </c>
      <c r="BK12" s="49">
        <v>100</v>
      </c>
      <c r="BL12" s="48">
        <v>28</v>
      </c>
    </row>
    <row r="13" spans="1:64" ht="15">
      <c r="A13" s="65" t="s">
        <v>332</v>
      </c>
      <c r="B13" s="83" t="s">
        <v>1073</v>
      </c>
      <c r="C13" s="66"/>
      <c r="D13" s="67"/>
      <c r="E13" s="68"/>
      <c r="F13" s="69"/>
      <c r="G13" s="66"/>
      <c r="H13" s="70"/>
      <c r="I13" s="71"/>
      <c r="J13" s="71"/>
      <c r="K13" s="34" t="s">
        <v>65</v>
      </c>
      <c r="L13" s="78">
        <v>13</v>
      </c>
      <c r="M13" s="78"/>
      <c r="N13" s="73" t="s">
        <v>374</v>
      </c>
      <c r="O13" s="80" t="s">
        <v>461</v>
      </c>
      <c r="P13" s="82">
        <v>43464.32497685185</v>
      </c>
      <c r="Q13" s="80" t="s">
        <v>583</v>
      </c>
      <c r="R13" s="80"/>
      <c r="S13" s="80"/>
      <c r="T13" s="80" t="s">
        <v>923</v>
      </c>
      <c r="U13" s="83" t="s">
        <v>1073</v>
      </c>
      <c r="V13" s="83" t="s">
        <v>1073</v>
      </c>
      <c r="W13" s="82">
        <v>43464.32497685185</v>
      </c>
      <c r="X13" s="83" t="s">
        <v>1469</v>
      </c>
      <c r="Y13" s="80"/>
      <c r="Z13" s="80"/>
      <c r="AA13" s="86" t="s">
        <v>1824</v>
      </c>
      <c r="AB13" s="80"/>
      <c r="AC13" s="80" t="b">
        <v>0</v>
      </c>
      <c r="AD13" s="80">
        <v>8</v>
      </c>
      <c r="AE13" s="86" t="s">
        <v>2052</v>
      </c>
      <c r="AF13" s="80" t="b">
        <v>0</v>
      </c>
      <c r="AG13" s="80" t="s">
        <v>2064</v>
      </c>
      <c r="AH13" s="80"/>
      <c r="AI13" s="86" t="s">
        <v>2052</v>
      </c>
      <c r="AJ13" s="80" t="b">
        <v>0</v>
      </c>
      <c r="AK13" s="80">
        <v>7</v>
      </c>
      <c r="AL13" s="86" t="s">
        <v>2052</v>
      </c>
      <c r="AM13" s="80" t="s">
        <v>2071</v>
      </c>
      <c r="AN13" s="80" t="b">
        <v>0</v>
      </c>
      <c r="AO13" s="86" t="s">
        <v>1824</v>
      </c>
      <c r="AP13" s="80" t="s">
        <v>2082</v>
      </c>
      <c r="AQ13" s="80">
        <v>0</v>
      </c>
      <c r="AR13" s="80">
        <v>0</v>
      </c>
      <c r="AS13" s="80"/>
      <c r="AT13" s="80"/>
      <c r="AU13" s="80"/>
      <c r="AV13" s="80"/>
      <c r="AW13" s="80"/>
      <c r="AX13" s="80"/>
      <c r="AY13" s="80"/>
      <c r="AZ13" s="80"/>
      <c r="BA13">
        <v>1</v>
      </c>
      <c r="BB13" s="79" t="str">
        <f>REPLACE(INDEX(GroupVertices[Group],MATCH(Edges24[[#This Row],[Vertex 1]],GroupVertices[Vertex],0)),1,1,"")</f>
        <v>1</v>
      </c>
      <c r="BC13" s="79" t="str">
        <f>REPLACE(INDEX(GroupVertices[Group],MATCH(Edges24[[#This Row],[Vertex 2]],GroupVertices[Vertex],0)),1,1,"")</f>
        <v>1</v>
      </c>
      <c r="BD13" s="48">
        <v>0</v>
      </c>
      <c r="BE13" s="49">
        <v>0</v>
      </c>
      <c r="BF13" s="48">
        <v>0</v>
      </c>
      <c r="BG13" s="49">
        <v>0</v>
      </c>
      <c r="BH13" s="48">
        <v>0</v>
      </c>
      <c r="BI13" s="49">
        <v>0</v>
      </c>
      <c r="BJ13" s="48">
        <v>28</v>
      </c>
      <c r="BK13" s="49">
        <v>100</v>
      </c>
      <c r="BL13" s="48">
        <v>28</v>
      </c>
    </row>
    <row r="14" spans="1:64" ht="15">
      <c r="A14" s="65" t="s">
        <v>332</v>
      </c>
      <c r="B14" s="83" t="s">
        <v>1076</v>
      </c>
      <c r="C14" s="66"/>
      <c r="D14" s="67"/>
      <c r="E14" s="68"/>
      <c r="F14" s="69"/>
      <c r="G14" s="66"/>
      <c r="H14" s="70"/>
      <c r="I14" s="71"/>
      <c r="J14" s="71"/>
      <c r="K14" s="34" t="s">
        <v>65</v>
      </c>
      <c r="L14" s="78">
        <v>14</v>
      </c>
      <c r="M14" s="78"/>
      <c r="N14" s="73" t="s">
        <v>374</v>
      </c>
      <c r="O14" s="80" t="s">
        <v>461</v>
      </c>
      <c r="P14" s="82">
        <v>43464.48866898148</v>
      </c>
      <c r="Q14" s="80" t="s">
        <v>586</v>
      </c>
      <c r="R14" s="80"/>
      <c r="S14" s="80"/>
      <c r="T14" s="80" t="s">
        <v>923</v>
      </c>
      <c r="U14" s="83" t="s">
        <v>1076</v>
      </c>
      <c r="V14" s="83" t="s">
        <v>1076</v>
      </c>
      <c r="W14" s="82">
        <v>43464.48866898148</v>
      </c>
      <c r="X14" s="83" t="s">
        <v>1472</v>
      </c>
      <c r="Y14" s="80"/>
      <c r="Z14" s="80"/>
      <c r="AA14" s="86" t="s">
        <v>1827</v>
      </c>
      <c r="AB14" s="80"/>
      <c r="AC14" s="80" t="b">
        <v>0</v>
      </c>
      <c r="AD14" s="80">
        <v>12</v>
      </c>
      <c r="AE14" s="86" t="s">
        <v>2052</v>
      </c>
      <c r="AF14" s="80" t="b">
        <v>0</v>
      </c>
      <c r="AG14" s="80" t="s">
        <v>2064</v>
      </c>
      <c r="AH14" s="80"/>
      <c r="AI14" s="86" t="s">
        <v>2052</v>
      </c>
      <c r="AJ14" s="80" t="b">
        <v>0</v>
      </c>
      <c r="AK14" s="80">
        <v>6</v>
      </c>
      <c r="AL14" s="86" t="s">
        <v>2052</v>
      </c>
      <c r="AM14" s="80" t="s">
        <v>2071</v>
      </c>
      <c r="AN14" s="80" t="b">
        <v>0</v>
      </c>
      <c r="AO14" s="86" t="s">
        <v>1827</v>
      </c>
      <c r="AP14" s="80" t="s">
        <v>2082</v>
      </c>
      <c r="AQ14" s="80">
        <v>0</v>
      </c>
      <c r="AR14" s="80">
        <v>0</v>
      </c>
      <c r="AS14" s="80"/>
      <c r="AT14" s="80"/>
      <c r="AU14" s="80"/>
      <c r="AV14" s="80"/>
      <c r="AW14" s="80"/>
      <c r="AX14" s="80"/>
      <c r="AY14" s="80"/>
      <c r="AZ14" s="80"/>
      <c r="BA14">
        <v>1</v>
      </c>
      <c r="BB14" s="79" t="str">
        <f>REPLACE(INDEX(GroupVertices[Group],MATCH(Edges24[[#This Row],[Vertex 1]],GroupVertices[Vertex],0)),1,1,"")</f>
        <v>1</v>
      </c>
      <c r="BC14" s="79" t="str">
        <f>REPLACE(INDEX(GroupVertices[Group],MATCH(Edges24[[#This Row],[Vertex 2]],GroupVertices[Vertex],0)),1,1,"")</f>
        <v>1</v>
      </c>
      <c r="BD14" s="48">
        <v>0</v>
      </c>
      <c r="BE14" s="49">
        <v>0</v>
      </c>
      <c r="BF14" s="48">
        <v>0</v>
      </c>
      <c r="BG14" s="49">
        <v>0</v>
      </c>
      <c r="BH14" s="48">
        <v>0</v>
      </c>
      <c r="BI14" s="49">
        <v>0</v>
      </c>
      <c r="BJ14" s="48">
        <v>28</v>
      </c>
      <c r="BK14" s="49">
        <v>100</v>
      </c>
      <c r="BL14" s="48">
        <v>28</v>
      </c>
    </row>
    <row r="15" spans="1:64" ht="15">
      <c r="A15" s="65" t="s">
        <v>318</v>
      </c>
      <c r="B15" s="83" t="s">
        <v>1045</v>
      </c>
      <c r="C15" s="66"/>
      <c r="D15" s="67"/>
      <c r="E15" s="68"/>
      <c r="F15" s="69"/>
      <c r="G15" s="66"/>
      <c r="H15" s="70"/>
      <c r="I15" s="71"/>
      <c r="J15" s="71"/>
      <c r="K15" s="34" t="s">
        <v>65</v>
      </c>
      <c r="L15" s="78">
        <v>15</v>
      </c>
      <c r="M15" s="78"/>
      <c r="N15" s="73" t="s">
        <v>341</v>
      </c>
      <c r="O15" s="80" t="s">
        <v>461</v>
      </c>
      <c r="P15" s="82">
        <v>43460.18646990741</v>
      </c>
      <c r="Q15" s="80" t="s">
        <v>552</v>
      </c>
      <c r="R15" s="83" t="s">
        <v>843</v>
      </c>
      <c r="S15" s="80" t="s">
        <v>855</v>
      </c>
      <c r="T15" s="80" t="s">
        <v>870</v>
      </c>
      <c r="U15" s="83" t="s">
        <v>1045</v>
      </c>
      <c r="V15" s="83" t="s">
        <v>1045</v>
      </c>
      <c r="W15" s="82">
        <v>43460.18646990741</v>
      </c>
      <c r="X15" s="83" t="s">
        <v>1433</v>
      </c>
      <c r="Y15" s="80"/>
      <c r="Z15" s="80"/>
      <c r="AA15" s="86" t="s">
        <v>1788</v>
      </c>
      <c r="AB15" s="80"/>
      <c r="AC15" s="80" t="b">
        <v>0</v>
      </c>
      <c r="AD15" s="80">
        <v>3</v>
      </c>
      <c r="AE15" s="86" t="s">
        <v>2052</v>
      </c>
      <c r="AF15" s="80" t="b">
        <v>0</v>
      </c>
      <c r="AG15" s="80" t="s">
        <v>2064</v>
      </c>
      <c r="AH15" s="80"/>
      <c r="AI15" s="86" t="s">
        <v>2052</v>
      </c>
      <c r="AJ15" s="80" t="b">
        <v>0</v>
      </c>
      <c r="AK15" s="80">
        <v>7</v>
      </c>
      <c r="AL15" s="86" t="s">
        <v>2052</v>
      </c>
      <c r="AM15" s="80" t="s">
        <v>2071</v>
      </c>
      <c r="AN15" s="80" t="b">
        <v>0</v>
      </c>
      <c r="AO15" s="86" t="s">
        <v>1788</v>
      </c>
      <c r="AP15" s="80" t="s">
        <v>2082</v>
      </c>
      <c r="AQ15" s="80">
        <v>0</v>
      </c>
      <c r="AR15" s="80">
        <v>0</v>
      </c>
      <c r="AS15" s="80"/>
      <c r="AT15" s="80"/>
      <c r="AU15" s="80"/>
      <c r="AV15" s="80"/>
      <c r="AW15" s="80"/>
      <c r="AX15" s="80"/>
      <c r="AY15" s="80"/>
      <c r="AZ15" s="80"/>
      <c r="BA15">
        <v>1</v>
      </c>
      <c r="BB15" s="79" t="str">
        <f>REPLACE(INDEX(GroupVertices[Group],MATCH(Edges24[[#This Row],[Vertex 1]],GroupVertices[Vertex],0)),1,1,"")</f>
        <v>6</v>
      </c>
      <c r="BC15" s="79" t="str">
        <f>REPLACE(INDEX(GroupVertices[Group],MATCH(Edges24[[#This Row],[Vertex 2]],GroupVertices[Vertex],0)),1,1,"")</f>
        <v>6</v>
      </c>
      <c r="BD15" s="48">
        <v>1</v>
      </c>
      <c r="BE15" s="49">
        <v>4.3478260869565215</v>
      </c>
      <c r="BF15" s="48">
        <v>0</v>
      </c>
      <c r="BG15" s="49">
        <v>0</v>
      </c>
      <c r="BH15" s="48">
        <v>0</v>
      </c>
      <c r="BI15" s="49">
        <v>0</v>
      </c>
      <c r="BJ15" s="48">
        <v>22</v>
      </c>
      <c r="BK15" s="49">
        <v>95.65217391304348</v>
      </c>
      <c r="BL15" s="48">
        <v>23</v>
      </c>
    </row>
    <row r="16" spans="1:64" ht="15">
      <c r="A16" s="65" t="s">
        <v>298</v>
      </c>
      <c r="B16" s="83" t="s">
        <v>1047</v>
      </c>
      <c r="C16" s="66"/>
      <c r="D16" s="67"/>
      <c r="E16" s="68"/>
      <c r="F16" s="69"/>
      <c r="G16" s="66"/>
      <c r="H16" s="70"/>
      <c r="I16" s="71"/>
      <c r="J16" s="71"/>
      <c r="K16" s="34" t="s">
        <v>65</v>
      </c>
      <c r="L16" s="78">
        <v>16</v>
      </c>
      <c r="M16" s="78"/>
      <c r="N16" s="73" t="s">
        <v>341</v>
      </c>
      <c r="O16" s="80" t="s">
        <v>461</v>
      </c>
      <c r="P16" s="82">
        <v>43465.748611111114</v>
      </c>
      <c r="Q16" s="80" t="s">
        <v>554</v>
      </c>
      <c r="R16" s="83" t="s">
        <v>843</v>
      </c>
      <c r="S16" s="80" t="s">
        <v>855</v>
      </c>
      <c r="T16" s="80" t="s">
        <v>870</v>
      </c>
      <c r="U16" s="83" t="s">
        <v>1047</v>
      </c>
      <c r="V16" s="83" t="s">
        <v>1047</v>
      </c>
      <c r="W16" s="82">
        <v>43465.748611111114</v>
      </c>
      <c r="X16" s="83" t="s">
        <v>1435</v>
      </c>
      <c r="Y16" s="80"/>
      <c r="Z16" s="80"/>
      <c r="AA16" s="86" t="s">
        <v>1790</v>
      </c>
      <c r="AB16" s="80"/>
      <c r="AC16" s="80" t="b">
        <v>0</v>
      </c>
      <c r="AD16" s="80">
        <v>15</v>
      </c>
      <c r="AE16" s="86" t="s">
        <v>2052</v>
      </c>
      <c r="AF16" s="80" t="b">
        <v>0</v>
      </c>
      <c r="AG16" s="80" t="s">
        <v>2064</v>
      </c>
      <c r="AH16" s="80"/>
      <c r="AI16" s="86" t="s">
        <v>2052</v>
      </c>
      <c r="AJ16" s="80" t="b">
        <v>0</v>
      </c>
      <c r="AK16" s="80">
        <v>17</v>
      </c>
      <c r="AL16" s="86" t="s">
        <v>2052</v>
      </c>
      <c r="AM16" s="80" t="s">
        <v>2071</v>
      </c>
      <c r="AN16" s="80" t="b">
        <v>0</v>
      </c>
      <c r="AO16" s="86" t="s">
        <v>1790</v>
      </c>
      <c r="AP16" s="80" t="s">
        <v>2082</v>
      </c>
      <c r="AQ16" s="80">
        <v>0</v>
      </c>
      <c r="AR16" s="80">
        <v>0</v>
      </c>
      <c r="AS16" s="80"/>
      <c r="AT16" s="80"/>
      <c r="AU16" s="80"/>
      <c r="AV16" s="80"/>
      <c r="AW16" s="80"/>
      <c r="AX16" s="80"/>
      <c r="AY16" s="80"/>
      <c r="AZ16" s="80"/>
      <c r="BA16">
        <v>1</v>
      </c>
      <c r="BB16" s="79" t="str">
        <f>REPLACE(INDEX(GroupVertices[Group],MATCH(Edges24[[#This Row],[Vertex 1]],GroupVertices[Vertex],0)),1,1,"")</f>
        <v>8</v>
      </c>
      <c r="BC16" s="79" t="str">
        <f>REPLACE(INDEX(GroupVertices[Group],MATCH(Edges24[[#This Row],[Vertex 2]],GroupVertices[Vertex],0)),1,1,"")</f>
        <v>8</v>
      </c>
      <c r="BD16" s="48">
        <v>1</v>
      </c>
      <c r="BE16" s="49">
        <v>4.3478260869565215</v>
      </c>
      <c r="BF16" s="48">
        <v>0</v>
      </c>
      <c r="BG16" s="49">
        <v>0</v>
      </c>
      <c r="BH16" s="48">
        <v>0</v>
      </c>
      <c r="BI16" s="49">
        <v>0</v>
      </c>
      <c r="BJ16" s="48">
        <v>22</v>
      </c>
      <c r="BK16" s="49">
        <v>95.65217391304348</v>
      </c>
      <c r="BL16" s="48">
        <v>23</v>
      </c>
    </row>
    <row r="17" spans="1:64" ht="15">
      <c r="A17" s="65" t="s">
        <v>342</v>
      </c>
      <c r="B17" s="83" t="s">
        <v>1048</v>
      </c>
      <c r="C17" s="66"/>
      <c r="D17" s="67"/>
      <c r="E17" s="68"/>
      <c r="F17" s="69"/>
      <c r="G17" s="66"/>
      <c r="H17" s="70"/>
      <c r="I17" s="71"/>
      <c r="J17" s="71"/>
      <c r="K17" s="34" t="s">
        <v>65</v>
      </c>
      <c r="L17" s="78">
        <v>17</v>
      </c>
      <c r="M17" s="78"/>
      <c r="N17" s="73" t="s">
        <v>341</v>
      </c>
      <c r="O17" s="80" t="s">
        <v>461</v>
      </c>
      <c r="P17" s="82">
        <v>43465.652708333335</v>
      </c>
      <c r="Q17" s="80" t="s">
        <v>555</v>
      </c>
      <c r="R17" s="83" t="s">
        <v>843</v>
      </c>
      <c r="S17" s="80" t="s">
        <v>855</v>
      </c>
      <c r="T17" s="80" t="s">
        <v>870</v>
      </c>
      <c r="U17" s="83" t="s">
        <v>1048</v>
      </c>
      <c r="V17" s="83" t="s">
        <v>1048</v>
      </c>
      <c r="W17" s="82">
        <v>43465.652708333335</v>
      </c>
      <c r="X17" s="83" t="s">
        <v>1436</v>
      </c>
      <c r="Y17" s="80"/>
      <c r="Z17" s="80"/>
      <c r="AA17" s="86" t="s">
        <v>1791</v>
      </c>
      <c r="AB17" s="80"/>
      <c r="AC17" s="80" t="b">
        <v>0</v>
      </c>
      <c r="AD17" s="80">
        <v>8</v>
      </c>
      <c r="AE17" s="86" t="s">
        <v>2052</v>
      </c>
      <c r="AF17" s="80" t="b">
        <v>0</v>
      </c>
      <c r="AG17" s="80" t="s">
        <v>2064</v>
      </c>
      <c r="AH17" s="80"/>
      <c r="AI17" s="86" t="s">
        <v>2052</v>
      </c>
      <c r="AJ17" s="80" t="b">
        <v>0</v>
      </c>
      <c r="AK17" s="80">
        <v>9</v>
      </c>
      <c r="AL17" s="86" t="s">
        <v>2052</v>
      </c>
      <c r="AM17" s="80" t="s">
        <v>2071</v>
      </c>
      <c r="AN17" s="80" t="b">
        <v>0</v>
      </c>
      <c r="AO17" s="86" t="s">
        <v>1791</v>
      </c>
      <c r="AP17" s="80" t="s">
        <v>2082</v>
      </c>
      <c r="AQ17" s="80">
        <v>0</v>
      </c>
      <c r="AR17" s="80">
        <v>0</v>
      </c>
      <c r="AS17" s="80"/>
      <c r="AT17" s="80"/>
      <c r="AU17" s="80"/>
      <c r="AV17" s="80"/>
      <c r="AW17" s="80"/>
      <c r="AX17" s="80"/>
      <c r="AY17" s="80"/>
      <c r="AZ17" s="80"/>
      <c r="BA17">
        <v>1</v>
      </c>
      <c r="BB17" s="79" t="str">
        <f>REPLACE(INDEX(GroupVertices[Group],MATCH(Edges24[[#This Row],[Vertex 1]],GroupVertices[Vertex],0)),1,1,"")</f>
        <v>14</v>
      </c>
      <c r="BC17" s="79" t="str">
        <f>REPLACE(INDEX(GroupVertices[Group],MATCH(Edges24[[#This Row],[Vertex 2]],GroupVertices[Vertex],0)),1,1,"")</f>
        <v>14</v>
      </c>
      <c r="BD17" s="48">
        <v>1</v>
      </c>
      <c r="BE17" s="49">
        <v>4.3478260869565215</v>
      </c>
      <c r="BF17" s="48">
        <v>0</v>
      </c>
      <c r="BG17" s="49">
        <v>0</v>
      </c>
      <c r="BH17" s="48">
        <v>0</v>
      </c>
      <c r="BI17" s="49">
        <v>0</v>
      </c>
      <c r="BJ17" s="48">
        <v>22</v>
      </c>
      <c r="BK17" s="49">
        <v>95.65217391304348</v>
      </c>
      <c r="BL17" s="48">
        <v>23</v>
      </c>
    </row>
    <row r="18" spans="1:64" ht="15">
      <c r="A18" s="65" t="s">
        <v>319</v>
      </c>
      <c r="B18" s="83" t="s">
        <v>1072</v>
      </c>
      <c r="C18" s="66"/>
      <c r="D18" s="67"/>
      <c r="E18" s="68"/>
      <c r="F18" s="69"/>
      <c r="G18" s="66"/>
      <c r="H18" s="70"/>
      <c r="I18" s="71"/>
      <c r="J18" s="71"/>
      <c r="K18" s="34" t="s">
        <v>65</v>
      </c>
      <c r="L18" s="78">
        <v>18</v>
      </c>
      <c r="M18" s="78"/>
      <c r="N18" s="73" t="s">
        <v>332</v>
      </c>
      <c r="O18" s="80" t="s">
        <v>461</v>
      </c>
      <c r="P18" s="82">
        <v>43466.08263888889</v>
      </c>
      <c r="Q18" s="80" t="s">
        <v>582</v>
      </c>
      <c r="R18" s="80"/>
      <c r="S18" s="80"/>
      <c r="T18" s="80" t="s">
        <v>927</v>
      </c>
      <c r="U18" s="83" t="s">
        <v>1072</v>
      </c>
      <c r="V18" s="83" t="s">
        <v>1072</v>
      </c>
      <c r="W18" s="82">
        <v>43466.08263888889</v>
      </c>
      <c r="X18" s="83" t="s">
        <v>1468</v>
      </c>
      <c r="Y18" s="80"/>
      <c r="Z18" s="80"/>
      <c r="AA18" s="86" t="s">
        <v>1823</v>
      </c>
      <c r="AB18" s="80"/>
      <c r="AC18" s="80" t="b">
        <v>0</v>
      </c>
      <c r="AD18" s="80">
        <v>5</v>
      </c>
      <c r="AE18" s="86" t="s">
        <v>2052</v>
      </c>
      <c r="AF18" s="80" t="b">
        <v>0</v>
      </c>
      <c r="AG18" s="80" t="s">
        <v>2064</v>
      </c>
      <c r="AH18" s="80"/>
      <c r="AI18" s="86" t="s">
        <v>2052</v>
      </c>
      <c r="AJ18" s="80" t="b">
        <v>0</v>
      </c>
      <c r="AK18" s="80">
        <v>6</v>
      </c>
      <c r="AL18" s="86" t="s">
        <v>2052</v>
      </c>
      <c r="AM18" s="80" t="s">
        <v>2071</v>
      </c>
      <c r="AN18" s="80" t="b">
        <v>0</v>
      </c>
      <c r="AO18" s="86" t="s">
        <v>1823</v>
      </c>
      <c r="AP18" s="80" t="s">
        <v>2082</v>
      </c>
      <c r="AQ18" s="80">
        <v>0</v>
      </c>
      <c r="AR18" s="80">
        <v>0</v>
      </c>
      <c r="AS18" s="80"/>
      <c r="AT18" s="80"/>
      <c r="AU18" s="80"/>
      <c r="AV18" s="80"/>
      <c r="AW18" s="80"/>
      <c r="AX18" s="80"/>
      <c r="AY18" s="80"/>
      <c r="AZ18" s="80"/>
      <c r="BA18">
        <v>1</v>
      </c>
      <c r="BB18" s="79" t="str">
        <f>REPLACE(INDEX(GroupVertices[Group],MATCH(Edges24[[#This Row],[Vertex 1]],GroupVertices[Vertex],0)),1,1,"")</f>
        <v>9</v>
      </c>
      <c r="BC18" s="79" t="str">
        <f>REPLACE(INDEX(GroupVertices[Group],MATCH(Edges24[[#This Row],[Vertex 2]],GroupVertices[Vertex],0)),1,1,"")</f>
        <v>9</v>
      </c>
      <c r="BD18" s="48">
        <v>0</v>
      </c>
      <c r="BE18" s="49">
        <v>0</v>
      </c>
      <c r="BF18" s="48">
        <v>0</v>
      </c>
      <c r="BG18" s="49">
        <v>0</v>
      </c>
      <c r="BH18" s="48">
        <v>0</v>
      </c>
      <c r="BI18" s="49">
        <v>0</v>
      </c>
      <c r="BJ18" s="48">
        <v>27</v>
      </c>
      <c r="BK18" s="49">
        <v>100</v>
      </c>
      <c r="BL18" s="48">
        <v>27</v>
      </c>
    </row>
    <row r="19" spans="1:64" ht="15">
      <c r="A19" s="65" t="s">
        <v>332</v>
      </c>
      <c r="B19" s="83" t="s">
        <v>1077</v>
      </c>
      <c r="C19" s="66"/>
      <c r="D19" s="67"/>
      <c r="E19" s="68"/>
      <c r="F19" s="69"/>
      <c r="G19" s="66"/>
      <c r="H19" s="70"/>
      <c r="I19" s="71"/>
      <c r="J19" s="71"/>
      <c r="K19" s="34" t="s">
        <v>65</v>
      </c>
      <c r="L19" s="78">
        <v>19</v>
      </c>
      <c r="M19" s="78"/>
      <c r="N19" s="73" t="s">
        <v>374</v>
      </c>
      <c r="O19" s="80" t="s">
        <v>461</v>
      </c>
      <c r="P19" s="82">
        <v>43466.34846064815</v>
      </c>
      <c r="Q19" s="80" t="s">
        <v>587</v>
      </c>
      <c r="R19" s="80"/>
      <c r="S19" s="80"/>
      <c r="T19" s="80" t="s">
        <v>923</v>
      </c>
      <c r="U19" s="83" t="s">
        <v>1077</v>
      </c>
      <c r="V19" s="83" t="s">
        <v>1077</v>
      </c>
      <c r="W19" s="82">
        <v>43466.34846064815</v>
      </c>
      <c r="X19" s="83" t="s">
        <v>1473</v>
      </c>
      <c r="Y19" s="80"/>
      <c r="Z19" s="80"/>
      <c r="AA19" s="86" t="s">
        <v>1828</v>
      </c>
      <c r="AB19" s="80"/>
      <c r="AC19" s="80" t="b">
        <v>0</v>
      </c>
      <c r="AD19" s="80">
        <v>9</v>
      </c>
      <c r="AE19" s="86" t="s">
        <v>2052</v>
      </c>
      <c r="AF19" s="80" t="b">
        <v>0</v>
      </c>
      <c r="AG19" s="80" t="s">
        <v>2064</v>
      </c>
      <c r="AH19" s="80"/>
      <c r="AI19" s="86" t="s">
        <v>2052</v>
      </c>
      <c r="AJ19" s="80" t="b">
        <v>0</v>
      </c>
      <c r="AK19" s="80">
        <v>6</v>
      </c>
      <c r="AL19" s="86" t="s">
        <v>2052</v>
      </c>
      <c r="AM19" s="80" t="s">
        <v>2071</v>
      </c>
      <c r="AN19" s="80" t="b">
        <v>0</v>
      </c>
      <c r="AO19" s="86" t="s">
        <v>1828</v>
      </c>
      <c r="AP19" s="80" t="s">
        <v>2082</v>
      </c>
      <c r="AQ19" s="80">
        <v>0</v>
      </c>
      <c r="AR19" s="80">
        <v>0</v>
      </c>
      <c r="AS19" s="80"/>
      <c r="AT19" s="80"/>
      <c r="AU19" s="80"/>
      <c r="AV19" s="80"/>
      <c r="AW19" s="80"/>
      <c r="AX19" s="80"/>
      <c r="AY19" s="80"/>
      <c r="AZ19" s="80"/>
      <c r="BA19">
        <v>1</v>
      </c>
      <c r="BB19" s="79" t="str">
        <f>REPLACE(INDEX(GroupVertices[Group],MATCH(Edges24[[#This Row],[Vertex 1]],GroupVertices[Vertex],0)),1,1,"")</f>
        <v>1</v>
      </c>
      <c r="BC19" s="79" t="str">
        <f>REPLACE(INDEX(GroupVertices[Group],MATCH(Edges24[[#This Row],[Vertex 2]],GroupVertices[Vertex],0)),1,1,"")</f>
        <v>1</v>
      </c>
      <c r="BD19" s="48">
        <v>0</v>
      </c>
      <c r="BE19" s="49">
        <v>0</v>
      </c>
      <c r="BF19" s="48">
        <v>0</v>
      </c>
      <c r="BG19" s="49">
        <v>0</v>
      </c>
      <c r="BH19" s="48">
        <v>0</v>
      </c>
      <c r="BI19" s="49">
        <v>0</v>
      </c>
      <c r="BJ19" s="48">
        <v>28</v>
      </c>
      <c r="BK19" s="49">
        <v>100</v>
      </c>
      <c r="BL19" s="48">
        <v>28</v>
      </c>
    </row>
    <row r="20" spans="1:64" ht="15">
      <c r="A20" s="65" t="s">
        <v>302</v>
      </c>
      <c r="B20" s="83" t="s">
        <v>1130</v>
      </c>
      <c r="C20" s="66"/>
      <c r="D20" s="67"/>
      <c r="E20" s="68"/>
      <c r="F20" s="69"/>
      <c r="G20" s="66"/>
      <c r="H20" s="70"/>
      <c r="I20" s="71"/>
      <c r="J20" s="71"/>
      <c r="K20" s="34" t="s">
        <v>65</v>
      </c>
      <c r="L20" s="78">
        <v>20</v>
      </c>
      <c r="M20" s="78"/>
      <c r="N20" s="73" t="s">
        <v>374</v>
      </c>
      <c r="O20" s="80" t="s">
        <v>461</v>
      </c>
      <c r="P20" s="82">
        <v>43481.028344907405</v>
      </c>
      <c r="Q20" s="80" t="s">
        <v>640</v>
      </c>
      <c r="R20" s="80"/>
      <c r="S20" s="80"/>
      <c r="T20" s="80" t="s">
        <v>923</v>
      </c>
      <c r="U20" s="83" t="s">
        <v>1130</v>
      </c>
      <c r="V20" s="83" t="s">
        <v>1130</v>
      </c>
      <c r="W20" s="82">
        <v>43481.028344907405</v>
      </c>
      <c r="X20" s="83" t="s">
        <v>1526</v>
      </c>
      <c r="Y20" s="80"/>
      <c r="Z20" s="80"/>
      <c r="AA20" s="86" t="s">
        <v>1882</v>
      </c>
      <c r="AB20" s="80"/>
      <c r="AC20" s="80" t="b">
        <v>0</v>
      </c>
      <c r="AD20" s="80">
        <v>9</v>
      </c>
      <c r="AE20" s="86" t="s">
        <v>2052</v>
      </c>
      <c r="AF20" s="80" t="b">
        <v>0</v>
      </c>
      <c r="AG20" s="80" t="s">
        <v>2064</v>
      </c>
      <c r="AH20" s="80"/>
      <c r="AI20" s="86" t="s">
        <v>2052</v>
      </c>
      <c r="AJ20" s="80" t="b">
        <v>0</v>
      </c>
      <c r="AK20" s="80">
        <v>12</v>
      </c>
      <c r="AL20" s="86" t="s">
        <v>2052</v>
      </c>
      <c r="AM20" s="80" t="s">
        <v>2071</v>
      </c>
      <c r="AN20" s="80" t="b">
        <v>0</v>
      </c>
      <c r="AO20" s="86" t="s">
        <v>1882</v>
      </c>
      <c r="AP20" s="80" t="s">
        <v>2082</v>
      </c>
      <c r="AQ20" s="80">
        <v>0</v>
      </c>
      <c r="AR20" s="80">
        <v>0</v>
      </c>
      <c r="AS20" s="80"/>
      <c r="AT20" s="80"/>
      <c r="AU20" s="80"/>
      <c r="AV20" s="80"/>
      <c r="AW20" s="80"/>
      <c r="AX20" s="80"/>
      <c r="AY20" s="80"/>
      <c r="AZ20" s="80"/>
      <c r="BA20">
        <v>1</v>
      </c>
      <c r="BB20" s="79" t="str">
        <f>REPLACE(INDEX(GroupVertices[Group],MATCH(Edges24[[#This Row],[Vertex 1]],GroupVertices[Vertex],0)),1,1,"")</f>
        <v>10</v>
      </c>
      <c r="BC20" s="79" t="str">
        <f>REPLACE(INDEX(GroupVertices[Group],MATCH(Edges24[[#This Row],[Vertex 2]],GroupVertices[Vertex],0)),1,1,"")</f>
        <v>10</v>
      </c>
      <c r="BD20" s="48">
        <v>0</v>
      </c>
      <c r="BE20" s="49">
        <v>0</v>
      </c>
      <c r="BF20" s="48">
        <v>0</v>
      </c>
      <c r="BG20" s="49">
        <v>0</v>
      </c>
      <c r="BH20" s="48">
        <v>0</v>
      </c>
      <c r="BI20" s="49">
        <v>0</v>
      </c>
      <c r="BJ20" s="48">
        <v>28</v>
      </c>
      <c r="BK20" s="49">
        <v>100</v>
      </c>
      <c r="BL20" s="48">
        <v>28</v>
      </c>
    </row>
    <row r="21" spans="1:64" ht="15">
      <c r="A21" s="65" t="s">
        <v>332</v>
      </c>
      <c r="B21" s="83" t="s">
        <v>1084</v>
      </c>
      <c r="C21" s="66"/>
      <c r="D21" s="67"/>
      <c r="E21" s="68"/>
      <c r="F21" s="69"/>
      <c r="G21" s="66"/>
      <c r="H21" s="70"/>
      <c r="I21" s="71"/>
      <c r="J21" s="71"/>
      <c r="K21" s="34" t="s">
        <v>65</v>
      </c>
      <c r="L21" s="78">
        <v>21</v>
      </c>
      <c r="M21" s="78"/>
      <c r="N21" s="73" t="s">
        <v>334</v>
      </c>
      <c r="O21" s="80" t="s">
        <v>461</v>
      </c>
      <c r="P21" s="82">
        <v>43479.101631944446</v>
      </c>
      <c r="Q21" s="80" t="s">
        <v>594</v>
      </c>
      <c r="R21" s="80"/>
      <c r="S21" s="80"/>
      <c r="T21" s="80" t="s">
        <v>947</v>
      </c>
      <c r="U21" s="83" t="s">
        <v>1084</v>
      </c>
      <c r="V21" s="83" t="s">
        <v>1084</v>
      </c>
      <c r="W21" s="82">
        <v>43479.101631944446</v>
      </c>
      <c r="X21" s="83" t="s">
        <v>1480</v>
      </c>
      <c r="Y21" s="80"/>
      <c r="Z21" s="80"/>
      <c r="AA21" s="86" t="s">
        <v>1835</v>
      </c>
      <c r="AB21" s="80"/>
      <c r="AC21" s="80" t="b">
        <v>0</v>
      </c>
      <c r="AD21" s="80">
        <v>6</v>
      </c>
      <c r="AE21" s="86" t="s">
        <v>2052</v>
      </c>
      <c r="AF21" s="80" t="b">
        <v>0</v>
      </c>
      <c r="AG21" s="80" t="s">
        <v>2064</v>
      </c>
      <c r="AH21" s="80"/>
      <c r="AI21" s="86" t="s">
        <v>2052</v>
      </c>
      <c r="AJ21" s="80" t="b">
        <v>0</v>
      </c>
      <c r="AK21" s="80">
        <v>10</v>
      </c>
      <c r="AL21" s="86" t="s">
        <v>2052</v>
      </c>
      <c r="AM21" s="80" t="s">
        <v>2071</v>
      </c>
      <c r="AN21" s="80" t="b">
        <v>0</v>
      </c>
      <c r="AO21" s="86" t="s">
        <v>1835</v>
      </c>
      <c r="AP21" s="80" t="s">
        <v>2082</v>
      </c>
      <c r="AQ21" s="80">
        <v>0</v>
      </c>
      <c r="AR21" s="80">
        <v>0</v>
      </c>
      <c r="AS21" s="80"/>
      <c r="AT21" s="80"/>
      <c r="AU21" s="80"/>
      <c r="AV21" s="80"/>
      <c r="AW21" s="80"/>
      <c r="AX21" s="80"/>
      <c r="AY21" s="80"/>
      <c r="AZ21" s="80"/>
      <c r="BA21">
        <v>1</v>
      </c>
      <c r="BB21" s="79" t="str">
        <f>REPLACE(INDEX(GroupVertices[Group],MATCH(Edges24[[#This Row],[Vertex 1]],GroupVertices[Vertex],0)),1,1,"")</f>
        <v>1</v>
      </c>
      <c r="BC21" s="79" t="str">
        <f>REPLACE(INDEX(GroupVertices[Group],MATCH(Edges24[[#This Row],[Vertex 2]],GroupVertices[Vertex],0)),1,1,"")</f>
        <v>1</v>
      </c>
      <c r="BD21" s="48">
        <v>0</v>
      </c>
      <c r="BE21" s="49">
        <v>0</v>
      </c>
      <c r="BF21" s="48">
        <v>0</v>
      </c>
      <c r="BG21" s="49">
        <v>0</v>
      </c>
      <c r="BH21" s="48">
        <v>0</v>
      </c>
      <c r="BI21" s="49">
        <v>0</v>
      </c>
      <c r="BJ21" s="48">
        <v>23</v>
      </c>
      <c r="BK21" s="49">
        <v>100</v>
      </c>
      <c r="BL21" s="48">
        <v>23</v>
      </c>
    </row>
    <row r="22" spans="1:64" ht="15">
      <c r="A22" s="65" t="s">
        <v>296</v>
      </c>
      <c r="B22" s="83" t="s">
        <v>995</v>
      </c>
      <c r="C22" s="66"/>
      <c r="D22" s="67"/>
      <c r="E22" s="68"/>
      <c r="F22" s="69"/>
      <c r="G22" s="66"/>
      <c r="H22" s="70"/>
      <c r="I22" s="71"/>
      <c r="J22" s="71"/>
      <c r="K22" s="34" t="s">
        <v>65</v>
      </c>
      <c r="L22" s="78">
        <v>22</v>
      </c>
      <c r="M22" s="78"/>
      <c r="N22" s="73" t="s">
        <v>416</v>
      </c>
      <c r="O22" s="80" t="s">
        <v>461</v>
      </c>
      <c r="P22" s="82">
        <v>43479.339895833335</v>
      </c>
      <c r="Q22" s="80" t="s">
        <v>500</v>
      </c>
      <c r="R22" s="80" t="s">
        <v>836</v>
      </c>
      <c r="S22" s="80" t="s">
        <v>864</v>
      </c>
      <c r="T22" s="80" t="s">
        <v>913</v>
      </c>
      <c r="U22" s="83" t="s">
        <v>995</v>
      </c>
      <c r="V22" s="83" t="s">
        <v>995</v>
      </c>
      <c r="W22" s="82">
        <v>43479.339895833335</v>
      </c>
      <c r="X22" s="83" t="s">
        <v>1381</v>
      </c>
      <c r="Y22" s="80"/>
      <c r="Z22" s="80"/>
      <c r="AA22" s="86" t="s">
        <v>1731</v>
      </c>
      <c r="AB22" s="80"/>
      <c r="AC22" s="80" t="b">
        <v>0</v>
      </c>
      <c r="AD22" s="80">
        <v>10</v>
      </c>
      <c r="AE22" s="86" t="s">
        <v>2060</v>
      </c>
      <c r="AF22" s="80" t="b">
        <v>0</v>
      </c>
      <c r="AG22" s="80" t="s">
        <v>2064</v>
      </c>
      <c r="AH22" s="80"/>
      <c r="AI22" s="86" t="s">
        <v>2052</v>
      </c>
      <c r="AJ22" s="80" t="b">
        <v>0</v>
      </c>
      <c r="AK22" s="80">
        <v>9</v>
      </c>
      <c r="AL22" s="86" t="s">
        <v>2052</v>
      </c>
      <c r="AM22" s="80" t="s">
        <v>2071</v>
      </c>
      <c r="AN22" s="80" t="b">
        <v>0</v>
      </c>
      <c r="AO22" s="86" t="s">
        <v>1731</v>
      </c>
      <c r="AP22" s="80" t="s">
        <v>2082</v>
      </c>
      <c r="AQ22" s="80">
        <v>0</v>
      </c>
      <c r="AR22" s="80">
        <v>0</v>
      </c>
      <c r="AS22" s="80"/>
      <c r="AT22" s="80"/>
      <c r="AU22" s="80"/>
      <c r="AV22" s="80"/>
      <c r="AW22" s="80"/>
      <c r="AX22" s="80"/>
      <c r="AY22" s="80"/>
      <c r="AZ22" s="80"/>
      <c r="BA22">
        <v>1</v>
      </c>
      <c r="BB22" s="79" t="str">
        <f>REPLACE(INDEX(GroupVertices[Group],MATCH(Edges24[[#This Row],[Vertex 1]],GroupVertices[Vertex],0)),1,1,"")</f>
        <v>23</v>
      </c>
      <c r="BC22" s="79" t="str">
        <f>REPLACE(INDEX(GroupVertices[Group],MATCH(Edges24[[#This Row],[Vertex 2]],GroupVertices[Vertex],0)),1,1,"")</f>
        <v>23</v>
      </c>
      <c r="BD22" s="48">
        <v>0</v>
      </c>
      <c r="BE22" s="49">
        <v>0</v>
      </c>
      <c r="BF22" s="48">
        <v>0</v>
      </c>
      <c r="BG22" s="49">
        <v>0</v>
      </c>
      <c r="BH22" s="48">
        <v>0</v>
      </c>
      <c r="BI22" s="49">
        <v>0</v>
      </c>
      <c r="BJ22" s="48">
        <v>25</v>
      </c>
      <c r="BK22" s="49">
        <v>100</v>
      </c>
      <c r="BL22" s="48">
        <v>25</v>
      </c>
    </row>
    <row r="23" spans="1:64" ht="15">
      <c r="A23" s="65" t="s">
        <v>301</v>
      </c>
      <c r="B23" s="83" t="s">
        <v>1105</v>
      </c>
      <c r="C23" s="66"/>
      <c r="D23" s="67"/>
      <c r="E23" s="68"/>
      <c r="F23" s="69"/>
      <c r="G23" s="66"/>
      <c r="H23" s="70"/>
      <c r="I23" s="71"/>
      <c r="J23" s="71"/>
      <c r="K23" s="34" t="s">
        <v>65</v>
      </c>
      <c r="L23" s="78">
        <v>23</v>
      </c>
      <c r="M23" s="78"/>
      <c r="N23" s="73" t="s">
        <v>374</v>
      </c>
      <c r="O23" s="80" t="s">
        <v>461</v>
      </c>
      <c r="P23" s="82">
        <v>43479.592361111114</v>
      </c>
      <c r="Q23" s="80" t="s">
        <v>615</v>
      </c>
      <c r="R23" s="80"/>
      <c r="S23" s="80"/>
      <c r="T23" s="80" t="s">
        <v>923</v>
      </c>
      <c r="U23" s="83" t="s">
        <v>1105</v>
      </c>
      <c r="V23" s="83" t="s">
        <v>1105</v>
      </c>
      <c r="W23" s="82">
        <v>43479.592361111114</v>
      </c>
      <c r="X23" s="83" t="s">
        <v>1501</v>
      </c>
      <c r="Y23" s="80"/>
      <c r="Z23" s="80"/>
      <c r="AA23" s="86" t="s">
        <v>1857</v>
      </c>
      <c r="AB23" s="80"/>
      <c r="AC23" s="80" t="b">
        <v>0</v>
      </c>
      <c r="AD23" s="80">
        <v>5</v>
      </c>
      <c r="AE23" s="86" t="s">
        <v>2052</v>
      </c>
      <c r="AF23" s="80" t="b">
        <v>0</v>
      </c>
      <c r="AG23" s="80" t="s">
        <v>2064</v>
      </c>
      <c r="AH23" s="80"/>
      <c r="AI23" s="86" t="s">
        <v>2052</v>
      </c>
      <c r="AJ23" s="80" t="b">
        <v>0</v>
      </c>
      <c r="AK23" s="80">
        <v>4</v>
      </c>
      <c r="AL23" s="86" t="s">
        <v>2052</v>
      </c>
      <c r="AM23" s="80" t="s">
        <v>2071</v>
      </c>
      <c r="AN23" s="80" t="b">
        <v>0</v>
      </c>
      <c r="AO23" s="86" t="s">
        <v>1857</v>
      </c>
      <c r="AP23" s="80" t="s">
        <v>2082</v>
      </c>
      <c r="AQ23" s="80">
        <v>0</v>
      </c>
      <c r="AR23" s="80">
        <v>0</v>
      </c>
      <c r="AS23" s="80"/>
      <c r="AT23" s="80"/>
      <c r="AU23" s="80"/>
      <c r="AV23" s="80"/>
      <c r="AW23" s="80"/>
      <c r="AX23" s="80"/>
      <c r="AY23" s="80"/>
      <c r="AZ23" s="80"/>
      <c r="BA23">
        <v>1</v>
      </c>
      <c r="BB23" s="79" t="str">
        <f>REPLACE(INDEX(GroupVertices[Group],MATCH(Edges24[[#This Row],[Vertex 1]],GroupVertices[Vertex],0)),1,1,"")</f>
        <v>11</v>
      </c>
      <c r="BC23" s="79" t="str">
        <f>REPLACE(INDEX(GroupVertices[Group],MATCH(Edges24[[#This Row],[Vertex 2]],GroupVertices[Vertex],0)),1,1,"")</f>
        <v>11</v>
      </c>
      <c r="BD23" s="48">
        <v>0</v>
      </c>
      <c r="BE23" s="49">
        <v>0</v>
      </c>
      <c r="BF23" s="48">
        <v>0</v>
      </c>
      <c r="BG23" s="49">
        <v>0</v>
      </c>
      <c r="BH23" s="48">
        <v>0</v>
      </c>
      <c r="BI23" s="49">
        <v>0</v>
      </c>
      <c r="BJ23" s="48">
        <v>28</v>
      </c>
      <c r="BK23" s="49">
        <v>100</v>
      </c>
      <c r="BL23" s="48">
        <v>28</v>
      </c>
    </row>
    <row r="24" spans="1:64" ht="15">
      <c r="A24" s="65" t="s">
        <v>320</v>
      </c>
      <c r="B24" s="83" t="s">
        <v>978</v>
      </c>
      <c r="C24" s="66"/>
      <c r="D24" s="67"/>
      <c r="E24" s="68"/>
      <c r="F24" s="69"/>
      <c r="G24" s="66"/>
      <c r="H24" s="70"/>
      <c r="I24" s="71"/>
      <c r="J24" s="71"/>
      <c r="K24" s="34" t="s">
        <v>65</v>
      </c>
      <c r="L24" s="78">
        <v>24</v>
      </c>
      <c r="M24" s="78"/>
      <c r="N24" s="73" t="s">
        <v>392</v>
      </c>
      <c r="O24" s="80" t="s">
        <v>461</v>
      </c>
      <c r="P24" s="82">
        <v>43480.02888888889</v>
      </c>
      <c r="Q24" s="80" t="s">
        <v>525</v>
      </c>
      <c r="R24" s="80"/>
      <c r="S24" s="80"/>
      <c r="T24" s="80"/>
      <c r="U24" s="83" t="s">
        <v>978</v>
      </c>
      <c r="V24" s="83" t="s">
        <v>978</v>
      </c>
      <c r="W24" s="82">
        <v>43480.02888888889</v>
      </c>
      <c r="X24" s="83" t="s">
        <v>1406</v>
      </c>
      <c r="Y24" s="80"/>
      <c r="Z24" s="80"/>
      <c r="AA24" s="86" t="s">
        <v>1756</v>
      </c>
      <c r="AB24" s="86" t="s">
        <v>2050</v>
      </c>
      <c r="AC24" s="80" t="b">
        <v>0</v>
      </c>
      <c r="AD24" s="80">
        <v>2</v>
      </c>
      <c r="AE24" s="86" t="s">
        <v>2061</v>
      </c>
      <c r="AF24" s="80" t="b">
        <v>0</v>
      </c>
      <c r="AG24" s="80" t="s">
        <v>2064</v>
      </c>
      <c r="AH24" s="80"/>
      <c r="AI24" s="86" t="s">
        <v>2052</v>
      </c>
      <c r="AJ24" s="80" t="b">
        <v>0</v>
      </c>
      <c r="AK24" s="80">
        <v>1</v>
      </c>
      <c r="AL24" s="86" t="s">
        <v>2052</v>
      </c>
      <c r="AM24" s="80" t="s">
        <v>2071</v>
      </c>
      <c r="AN24" s="80" t="b">
        <v>0</v>
      </c>
      <c r="AO24" s="86" t="s">
        <v>2050</v>
      </c>
      <c r="AP24" s="80" t="s">
        <v>2082</v>
      </c>
      <c r="AQ24" s="80">
        <v>0</v>
      </c>
      <c r="AR24" s="80">
        <v>0</v>
      </c>
      <c r="AS24" s="80"/>
      <c r="AT24" s="80"/>
      <c r="AU24" s="80"/>
      <c r="AV24" s="80"/>
      <c r="AW24" s="80"/>
      <c r="AX24" s="80"/>
      <c r="AY24" s="80"/>
      <c r="AZ24" s="80"/>
      <c r="BA24">
        <v>1</v>
      </c>
      <c r="BB24" s="79" t="str">
        <f>REPLACE(INDEX(GroupVertices[Group],MATCH(Edges24[[#This Row],[Vertex 1]],GroupVertices[Vertex],0)),1,1,"")</f>
        <v>15</v>
      </c>
      <c r="BC24" s="79" t="str">
        <f>REPLACE(INDEX(GroupVertices[Group],MATCH(Edges24[[#This Row],[Vertex 2]],GroupVertices[Vertex],0)),1,1,"")</f>
        <v>15</v>
      </c>
      <c r="BD24" s="48">
        <v>0</v>
      </c>
      <c r="BE24" s="49">
        <v>0</v>
      </c>
      <c r="BF24" s="48">
        <v>0</v>
      </c>
      <c r="BG24" s="49">
        <v>0</v>
      </c>
      <c r="BH24" s="48">
        <v>0</v>
      </c>
      <c r="BI24" s="49">
        <v>0</v>
      </c>
      <c r="BJ24" s="48">
        <v>8</v>
      </c>
      <c r="BK24" s="49">
        <v>100</v>
      </c>
      <c r="BL24" s="48">
        <v>8</v>
      </c>
    </row>
    <row r="25" spans="1:64" ht="15">
      <c r="A25" s="65" t="s">
        <v>263</v>
      </c>
      <c r="B25" s="83" t="s">
        <v>978</v>
      </c>
      <c r="C25" s="66"/>
      <c r="D25" s="67"/>
      <c r="E25" s="68"/>
      <c r="F25" s="69"/>
      <c r="G25" s="66"/>
      <c r="H25" s="70"/>
      <c r="I25" s="71"/>
      <c r="J25" s="71"/>
      <c r="K25" s="34" t="s">
        <v>65</v>
      </c>
      <c r="L25" s="78">
        <v>25</v>
      </c>
      <c r="M25" s="78"/>
      <c r="N25" s="73" t="s">
        <v>392</v>
      </c>
      <c r="O25" s="80" t="s">
        <v>461</v>
      </c>
      <c r="P25" s="82">
        <v>43492.96261574074</v>
      </c>
      <c r="Q25" s="80" t="s">
        <v>480</v>
      </c>
      <c r="R25" s="80"/>
      <c r="S25" s="80"/>
      <c r="T25" s="80"/>
      <c r="U25" s="83" t="s">
        <v>978</v>
      </c>
      <c r="V25" s="83" t="s">
        <v>978</v>
      </c>
      <c r="W25" s="82">
        <v>43492.96261574074</v>
      </c>
      <c r="X25" s="83" t="s">
        <v>1361</v>
      </c>
      <c r="Y25" s="80"/>
      <c r="Z25" s="80"/>
      <c r="AA25" s="86" t="s">
        <v>1711</v>
      </c>
      <c r="AB25" s="80"/>
      <c r="AC25" s="80" t="b">
        <v>0</v>
      </c>
      <c r="AD25" s="80">
        <v>0</v>
      </c>
      <c r="AE25" s="86" t="s">
        <v>2052</v>
      </c>
      <c r="AF25" s="80" t="b">
        <v>0</v>
      </c>
      <c r="AG25" s="80" t="s">
        <v>2064</v>
      </c>
      <c r="AH25" s="80"/>
      <c r="AI25" s="86" t="s">
        <v>2052</v>
      </c>
      <c r="AJ25" s="80" t="b">
        <v>0</v>
      </c>
      <c r="AK25" s="80">
        <v>0</v>
      </c>
      <c r="AL25" s="86" t="s">
        <v>1756</v>
      </c>
      <c r="AM25" s="80" t="s">
        <v>2071</v>
      </c>
      <c r="AN25" s="80" t="b">
        <v>0</v>
      </c>
      <c r="AO25" s="86" t="s">
        <v>1756</v>
      </c>
      <c r="AP25" s="80" t="s">
        <v>207</v>
      </c>
      <c r="AQ25" s="80">
        <v>0</v>
      </c>
      <c r="AR25" s="80">
        <v>0</v>
      </c>
      <c r="AS25" s="80"/>
      <c r="AT25" s="80"/>
      <c r="AU25" s="80"/>
      <c r="AV25" s="80"/>
      <c r="AW25" s="80"/>
      <c r="AX25" s="80"/>
      <c r="AY25" s="80"/>
      <c r="AZ25" s="80"/>
      <c r="BA25">
        <v>1</v>
      </c>
      <c r="BB25" s="79" t="str">
        <f>REPLACE(INDEX(GroupVertices[Group],MATCH(Edges24[[#This Row],[Vertex 1]],GroupVertices[Vertex],0)),1,1,"")</f>
        <v>15</v>
      </c>
      <c r="BC25" s="79" t="str">
        <f>REPLACE(INDEX(GroupVertices[Group],MATCH(Edges24[[#This Row],[Vertex 2]],GroupVertices[Vertex],0)),1,1,"")</f>
        <v>15</v>
      </c>
      <c r="BD25" s="48">
        <v>0</v>
      </c>
      <c r="BE25" s="49">
        <v>0</v>
      </c>
      <c r="BF25" s="48">
        <v>0</v>
      </c>
      <c r="BG25" s="49">
        <v>0</v>
      </c>
      <c r="BH25" s="48">
        <v>0</v>
      </c>
      <c r="BI25" s="49">
        <v>0</v>
      </c>
      <c r="BJ25" s="48">
        <v>10</v>
      </c>
      <c r="BK25" s="49">
        <v>100</v>
      </c>
      <c r="BL25" s="48">
        <v>10</v>
      </c>
    </row>
    <row r="26" spans="1:64" ht="15">
      <c r="A26" s="65" t="s">
        <v>345</v>
      </c>
      <c r="B26" s="83" t="s">
        <v>1063</v>
      </c>
      <c r="C26" s="66"/>
      <c r="D26" s="67"/>
      <c r="E26" s="68"/>
      <c r="F26" s="69"/>
      <c r="G26" s="66"/>
      <c r="H26" s="70"/>
      <c r="I26" s="71"/>
      <c r="J26" s="71"/>
      <c r="K26" s="34" t="s">
        <v>65</v>
      </c>
      <c r="L26" s="78">
        <v>26</v>
      </c>
      <c r="M26" s="78"/>
      <c r="N26" s="73" t="s">
        <v>273</v>
      </c>
      <c r="O26" s="80" t="s">
        <v>461</v>
      </c>
      <c r="P26" s="82">
        <v>43480.611712962964</v>
      </c>
      <c r="Q26" s="80" t="s">
        <v>573</v>
      </c>
      <c r="R26" s="80"/>
      <c r="S26" s="80"/>
      <c r="T26" s="80" t="s">
        <v>880</v>
      </c>
      <c r="U26" s="83" t="s">
        <v>1063</v>
      </c>
      <c r="V26" s="83" t="s">
        <v>1063</v>
      </c>
      <c r="W26" s="82">
        <v>43480.611712962964</v>
      </c>
      <c r="X26" s="83" t="s">
        <v>1459</v>
      </c>
      <c r="Y26" s="80"/>
      <c r="Z26" s="80"/>
      <c r="AA26" s="86" t="s">
        <v>1814</v>
      </c>
      <c r="AB26" s="80"/>
      <c r="AC26" s="80" t="b">
        <v>0</v>
      </c>
      <c r="AD26" s="80">
        <v>12</v>
      </c>
      <c r="AE26" s="86" t="s">
        <v>2052</v>
      </c>
      <c r="AF26" s="80" t="b">
        <v>0</v>
      </c>
      <c r="AG26" s="80" t="s">
        <v>2064</v>
      </c>
      <c r="AH26" s="80"/>
      <c r="AI26" s="86" t="s">
        <v>2052</v>
      </c>
      <c r="AJ26" s="80" t="b">
        <v>0</v>
      </c>
      <c r="AK26" s="80">
        <v>9</v>
      </c>
      <c r="AL26" s="86" t="s">
        <v>2052</v>
      </c>
      <c r="AM26" s="80" t="s">
        <v>2071</v>
      </c>
      <c r="AN26" s="80" t="b">
        <v>0</v>
      </c>
      <c r="AO26" s="86" t="s">
        <v>1814</v>
      </c>
      <c r="AP26" s="80" t="s">
        <v>2082</v>
      </c>
      <c r="AQ26" s="80">
        <v>0</v>
      </c>
      <c r="AR26" s="80">
        <v>0</v>
      </c>
      <c r="AS26" s="80"/>
      <c r="AT26" s="80"/>
      <c r="AU26" s="80"/>
      <c r="AV26" s="80"/>
      <c r="AW26" s="80"/>
      <c r="AX26" s="80"/>
      <c r="AY26" s="80"/>
      <c r="AZ26" s="80"/>
      <c r="BA26">
        <v>1</v>
      </c>
      <c r="BB26" s="79" t="str">
        <f>REPLACE(INDEX(GroupVertices[Group],MATCH(Edges24[[#This Row],[Vertex 1]],GroupVertices[Vertex],0)),1,1,"")</f>
        <v>16</v>
      </c>
      <c r="BC26" s="79" t="str">
        <f>REPLACE(INDEX(GroupVertices[Group],MATCH(Edges24[[#This Row],[Vertex 2]],GroupVertices[Vertex],0)),1,1,"")</f>
        <v>16</v>
      </c>
      <c r="BD26" s="48">
        <v>0</v>
      </c>
      <c r="BE26" s="49">
        <v>0</v>
      </c>
      <c r="BF26" s="48">
        <v>0</v>
      </c>
      <c r="BG26" s="49">
        <v>0</v>
      </c>
      <c r="BH26" s="48">
        <v>0</v>
      </c>
      <c r="BI26" s="49">
        <v>0</v>
      </c>
      <c r="BJ26" s="48">
        <v>29</v>
      </c>
      <c r="BK26" s="49">
        <v>100</v>
      </c>
      <c r="BL26" s="48">
        <v>29</v>
      </c>
    </row>
    <row r="27" spans="1:64" ht="15">
      <c r="A27" s="65" t="s">
        <v>332</v>
      </c>
      <c r="B27" s="83" t="s">
        <v>1085</v>
      </c>
      <c r="C27" s="66"/>
      <c r="D27" s="67"/>
      <c r="E27" s="68"/>
      <c r="F27" s="69"/>
      <c r="G27" s="66"/>
      <c r="H27" s="70"/>
      <c r="I27" s="71"/>
      <c r="J27" s="71"/>
      <c r="K27" s="34" t="s">
        <v>65</v>
      </c>
      <c r="L27" s="78">
        <v>27</v>
      </c>
      <c r="M27" s="78"/>
      <c r="N27" s="73" t="s">
        <v>374</v>
      </c>
      <c r="O27" s="80" t="s">
        <v>461</v>
      </c>
      <c r="P27" s="82">
        <v>43474.336851851855</v>
      </c>
      <c r="Q27" s="80" t="s">
        <v>595</v>
      </c>
      <c r="R27" s="80"/>
      <c r="S27" s="80"/>
      <c r="T27" s="80" t="s">
        <v>923</v>
      </c>
      <c r="U27" s="83" t="s">
        <v>1085</v>
      </c>
      <c r="V27" s="83" t="s">
        <v>1085</v>
      </c>
      <c r="W27" s="82">
        <v>43474.336851851855</v>
      </c>
      <c r="X27" s="83" t="s">
        <v>1481</v>
      </c>
      <c r="Y27" s="80"/>
      <c r="Z27" s="80"/>
      <c r="AA27" s="86" t="s">
        <v>1836</v>
      </c>
      <c r="AB27" s="80"/>
      <c r="AC27" s="80" t="b">
        <v>0</v>
      </c>
      <c r="AD27" s="80">
        <v>7</v>
      </c>
      <c r="AE27" s="86" t="s">
        <v>2052</v>
      </c>
      <c r="AF27" s="80" t="b">
        <v>0</v>
      </c>
      <c r="AG27" s="80" t="s">
        <v>2064</v>
      </c>
      <c r="AH27" s="80"/>
      <c r="AI27" s="86" t="s">
        <v>2052</v>
      </c>
      <c r="AJ27" s="80" t="b">
        <v>0</v>
      </c>
      <c r="AK27" s="80">
        <v>9</v>
      </c>
      <c r="AL27" s="86" t="s">
        <v>2052</v>
      </c>
      <c r="AM27" s="80" t="s">
        <v>2071</v>
      </c>
      <c r="AN27" s="80" t="b">
        <v>0</v>
      </c>
      <c r="AO27" s="86" t="s">
        <v>1836</v>
      </c>
      <c r="AP27" s="80" t="s">
        <v>2082</v>
      </c>
      <c r="AQ27" s="80">
        <v>0</v>
      </c>
      <c r="AR27" s="80">
        <v>0</v>
      </c>
      <c r="AS27" s="80"/>
      <c r="AT27" s="80"/>
      <c r="AU27" s="80"/>
      <c r="AV27" s="80"/>
      <c r="AW27" s="80"/>
      <c r="AX27" s="80"/>
      <c r="AY27" s="80"/>
      <c r="AZ27" s="80"/>
      <c r="BA27">
        <v>1</v>
      </c>
      <c r="BB27" s="79" t="str">
        <f>REPLACE(INDEX(GroupVertices[Group],MATCH(Edges24[[#This Row],[Vertex 1]],GroupVertices[Vertex],0)),1,1,"")</f>
        <v>1</v>
      </c>
      <c r="BC27" s="79" t="str">
        <f>REPLACE(INDEX(GroupVertices[Group],MATCH(Edges24[[#This Row],[Vertex 2]],GroupVertices[Vertex],0)),1,1,"")</f>
        <v>1</v>
      </c>
      <c r="BD27" s="48">
        <v>0</v>
      </c>
      <c r="BE27" s="49">
        <v>0</v>
      </c>
      <c r="BF27" s="48">
        <v>0</v>
      </c>
      <c r="BG27" s="49">
        <v>0</v>
      </c>
      <c r="BH27" s="48">
        <v>0</v>
      </c>
      <c r="BI27" s="49">
        <v>0</v>
      </c>
      <c r="BJ27" s="48">
        <v>28</v>
      </c>
      <c r="BK27" s="49">
        <v>100</v>
      </c>
      <c r="BL27" s="48">
        <v>28</v>
      </c>
    </row>
    <row r="28" spans="1:64" ht="15">
      <c r="A28" s="65" t="s">
        <v>332</v>
      </c>
      <c r="B28" s="83" t="s">
        <v>1083</v>
      </c>
      <c r="C28" s="66"/>
      <c r="D28" s="67"/>
      <c r="E28" s="68"/>
      <c r="F28" s="69"/>
      <c r="G28" s="66"/>
      <c r="H28" s="70"/>
      <c r="I28" s="71"/>
      <c r="J28" s="71"/>
      <c r="K28" s="34" t="s">
        <v>65</v>
      </c>
      <c r="L28" s="78">
        <v>28</v>
      </c>
      <c r="M28" s="78"/>
      <c r="N28" s="73" t="s">
        <v>374</v>
      </c>
      <c r="O28" s="80" t="s">
        <v>461</v>
      </c>
      <c r="P28" s="82">
        <v>43474.466886574075</v>
      </c>
      <c r="Q28" s="80" t="s">
        <v>593</v>
      </c>
      <c r="R28" s="80"/>
      <c r="S28" s="80"/>
      <c r="T28" s="80" t="s">
        <v>923</v>
      </c>
      <c r="U28" s="83" t="s">
        <v>1083</v>
      </c>
      <c r="V28" s="83" t="s">
        <v>1083</v>
      </c>
      <c r="W28" s="82">
        <v>43474.466886574075</v>
      </c>
      <c r="X28" s="83" t="s">
        <v>1479</v>
      </c>
      <c r="Y28" s="80"/>
      <c r="Z28" s="80"/>
      <c r="AA28" s="86" t="s">
        <v>1834</v>
      </c>
      <c r="AB28" s="80"/>
      <c r="AC28" s="80" t="b">
        <v>0</v>
      </c>
      <c r="AD28" s="80">
        <v>9</v>
      </c>
      <c r="AE28" s="86" t="s">
        <v>2052</v>
      </c>
      <c r="AF28" s="80" t="b">
        <v>0</v>
      </c>
      <c r="AG28" s="80" t="s">
        <v>2064</v>
      </c>
      <c r="AH28" s="80"/>
      <c r="AI28" s="86" t="s">
        <v>2052</v>
      </c>
      <c r="AJ28" s="80" t="b">
        <v>0</v>
      </c>
      <c r="AK28" s="80">
        <v>9</v>
      </c>
      <c r="AL28" s="86" t="s">
        <v>2052</v>
      </c>
      <c r="AM28" s="80" t="s">
        <v>2071</v>
      </c>
      <c r="AN28" s="80" t="b">
        <v>0</v>
      </c>
      <c r="AO28" s="86" t="s">
        <v>1834</v>
      </c>
      <c r="AP28" s="80" t="s">
        <v>2082</v>
      </c>
      <c r="AQ28" s="80">
        <v>0</v>
      </c>
      <c r="AR28" s="80">
        <v>0</v>
      </c>
      <c r="AS28" s="80"/>
      <c r="AT28" s="80"/>
      <c r="AU28" s="80"/>
      <c r="AV28" s="80"/>
      <c r="AW28" s="80"/>
      <c r="AX28" s="80"/>
      <c r="AY28" s="80"/>
      <c r="AZ28" s="80"/>
      <c r="BA28">
        <v>1</v>
      </c>
      <c r="BB28" s="79" t="str">
        <f>REPLACE(INDEX(GroupVertices[Group],MATCH(Edges24[[#This Row],[Vertex 1]],GroupVertices[Vertex],0)),1,1,"")</f>
        <v>1</v>
      </c>
      <c r="BC28" s="79" t="str">
        <f>REPLACE(INDEX(GroupVertices[Group],MATCH(Edges24[[#This Row],[Vertex 2]],GroupVertices[Vertex],0)),1,1,"")</f>
        <v>1</v>
      </c>
      <c r="BD28" s="48">
        <v>0</v>
      </c>
      <c r="BE28" s="49">
        <v>0</v>
      </c>
      <c r="BF28" s="48">
        <v>0</v>
      </c>
      <c r="BG28" s="49">
        <v>0</v>
      </c>
      <c r="BH28" s="48">
        <v>0</v>
      </c>
      <c r="BI28" s="49">
        <v>0</v>
      </c>
      <c r="BJ28" s="48">
        <v>28</v>
      </c>
      <c r="BK28" s="49">
        <v>100</v>
      </c>
      <c r="BL28" s="48">
        <v>28</v>
      </c>
    </row>
    <row r="29" spans="1:64" ht="15">
      <c r="A29" s="65" t="s">
        <v>344</v>
      </c>
      <c r="B29" s="83" t="s">
        <v>1262</v>
      </c>
      <c r="C29" s="66"/>
      <c r="D29" s="67"/>
      <c r="E29" s="68"/>
      <c r="F29" s="69"/>
      <c r="G29" s="66"/>
      <c r="H29" s="70"/>
      <c r="I29" s="71"/>
      <c r="J29" s="71"/>
      <c r="K29" s="34" t="s">
        <v>65</v>
      </c>
      <c r="L29" s="78">
        <v>29</v>
      </c>
      <c r="M29" s="78"/>
      <c r="N29" s="73" t="s">
        <v>374</v>
      </c>
      <c r="O29" s="80" t="s">
        <v>461</v>
      </c>
      <c r="P29" s="82">
        <v>43469.515173611115</v>
      </c>
      <c r="Q29" s="80" t="s">
        <v>774</v>
      </c>
      <c r="R29" s="80"/>
      <c r="S29" s="80"/>
      <c r="T29" s="80" t="s">
        <v>923</v>
      </c>
      <c r="U29" s="83" t="s">
        <v>1262</v>
      </c>
      <c r="V29" s="83" t="s">
        <v>1262</v>
      </c>
      <c r="W29" s="82">
        <v>43469.515173611115</v>
      </c>
      <c r="X29" s="83" t="s">
        <v>1660</v>
      </c>
      <c r="Y29" s="80"/>
      <c r="Z29" s="80"/>
      <c r="AA29" s="86" t="s">
        <v>2016</v>
      </c>
      <c r="AB29" s="80"/>
      <c r="AC29" s="80" t="b">
        <v>0</v>
      </c>
      <c r="AD29" s="80">
        <v>8</v>
      </c>
      <c r="AE29" s="86" t="s">
        <v>2052</v>
      </c>
      <c r="AF29" s="80" t="b">
        <v>0</v>
      </c>
      <c r="AG29" s="80" t="s">
        <v>2064</v>
      </c>
      <c r="AH29" s="80"/>
      <c r="AI29" s="86" t="s">
        <v>2052</v>
      </c>
      <c r="AJ29" s="80" t="b">
        <v>0</v>
      </c>
      <c r="AK29" s="80">
        <v>5</v>
      </c>
      <c r="AL29" s="86" t="s">
        <v>2052</v>
      </c>
      <c r="AM29" s="80" t="s">
        <v>2071</v>
      </c>
      <c r="AN29" s="80" t="b">
        <v>0</v>
      </c>
      <c r="AO29" s="86" t="s">
        <v>2016</v>
      </c>
      <c r="AP29" s="80" t="s">
        <v>2082</v>
      </c>
      <c r="AQ29" s="80">
        <v>0</v>
      </c>
      <c r="AR29" s="80">
        <v>0</v>
      </c>
      <c r="AS29" s="80"/>
      <c r="AT29" s="80"/>
      <c r="AU29" s="80"/>
      <c r="AV29" s="80"/>
      <c r="AW29" s="80"/>
      <c r="AX29" s="80"/>
      <c r="AY29" s="80"/>
      <c r="AZ29" s="80"/>
      <c r="BA29">
        <v>1</v>
      </c>
      <c r="BB29" s="79" t="str">
        <f>REPLACE(INDEX(GroupVertices[Group],MATCH(Edges24[[#This Row],[Vertex 1]],GroupVertices[Vertex],0)),1,1,"")</f>
        <v>7</v>
      </c>
      <c r="BC29" s="79" t="str">
        <f>REPLACE(INDEX(GroupVertices[Group],MATCH(Edges24[[#This Row],[Vertex 2]],GroupVertices[Vertex],0)),1,1,"")</f>
        <v>7</v>
      </c>
      <c r="BD29" s="48">
        <v>0</v>
      </c>
      <c r="BE29" s="49">
        <v>0</v>
      </c>
      <c r="BF29" s="48">
        <v>0</v>
      </c>
      <c r="BG29" s="49">
        <v>0</v>
      </c>
      <c r="BH29" s="48">
        <v>0</v>
      </c>
      <c r="BI29" s="49">
        <v>0</v>
      </c>
      <c r="BJ29" s="48">
        <v>28</v>
      </c>
      <c r="BK29" s="49">
        <v>100</v>
      </c>
      <c r="BL29" s="48">
        <v>28</v>
      </c>
    </row>
    <row r="30" spans="1:64" ht="15">
      <c r="A30" s="65" t="s">
        <v>298</v>
      </c>
      <c r="B30" s="83" t="s">
        <v>1030</v>
      </c>
      <c r="C30" s="66"/>
      <c r="D30" s="67"/>
      <c r="E30" s="68"/>
      <c r="F30" s="69"/>
      <c r="G30" s="66"/>
      <c r="H30" s="70"/>
      <c r="I30" s="71"/>
      <c r="J30" s="71"/>
      <c r="K30" s="34" t="s">
        <v>65</v>
      </c>
      <c r="L30" s="78">
        <v>30</v>
      </c>
      <c r="M30" s="78"/>
      <c r="N30" s="73" t="s">
        <v>405</v>
      </c>
      <c r="O30" s="80" t="s">
        <v>461</v>
      </c>
      <c r="P30" s="82">
        <v>43469.798159722224</v>
      </c>
      <c r="Q30" s="80" t="s">
        <v>537</v>
      </c>
      <c r="R30" s="80"/>
      <c r="S30" s="80"/>
      <c r="T30" s="80" t="s">
        <v>915</v>
      </c>
      <c r="U30" s="83" t="s">
        <v>1030</v>
      </c>
      <c r="V30" s="83" t="s">
        <v>1030</v>
      </c>
      <c r="W30" s="82">
        <v>43469.798159722224</v>
      </c>
      <c r="X30" s="83" t="s">
        <v>1418</v>
      </c>
      <c r="Y30" s="80"/>
      <c r="Z30" s="80"/>
      <c r="AA30" s="86" t="s">
        <v>1770</v>
      </c>
      <c r="AB30" s="80"/>
      <c r="AC30" s="80" t="b">
        <v>0</v>
      </c>
      <c r="AD30" s="80">
        <v>15</v>
      </c>
      <c r="AE30" s="86" t="s">
        <v>2052</v>
      </c>
      <c r="AF30" s="80" t="b">
        <v>0</v>
      </c>
      <c r="AG30" s="80" t="s">
        <v>2064</v>
      </c>
      <c r="AH30" s="80"/>
      <c r="AI30" s="86" t="s">
        <v>2052</v>
      </c>
      <c r="AJ30" s="80" t="b">
        <v>0</v>
      </c>
      <c r="AK30" s="80">
        <v>5</v>
      </c>
      <c r="AL30" s="86" t="s">
        <v>2052</v>
      </c>
      <c r="AM30" s="80" t="s">
        <v>2071</v>
      </c>
      <c r="AN30" s="80" t="b">
        <v>0</v>
      </c>
      <c r="AO30" s="86" t="s">
        <v>1770</v>
      </c>
      <c r="AP30" s="80" t="s">
        <v>2082</v>
      </c>
      <c r="AQ30" s="80">
        <v>0</v>
      </c>
      <c r="AR30" s="80">
        <v>0</v>
      </c>
      <c r="AS30" s="80"/>
      <c r="AT30" s="80"/>
      <c r="AU30" s="80"/>
      <c r="AV30" s="80"/>
      <c r="AW30" s="80"/>
      <c r="AX30" s="80"/>
      <c r="AY30" s="80"/>
      <c r="AZ30" s="80"/>
      <c r="BA30">
        <v>1</v>
      </c>
      <c r="BB30" s="79" t="str">
        <f>REPLACE(INDEX(GroupVertices[Group],MATCH(Edges24[[#This Row],[Vertex 1]],GroupVertices[Vertex],0)),1,1,"")</f>
        <v>8</v>
      </c>
      <c r="BC30" s="79" t="str">
        <f>REPLACE(INDEX(GroupVertices[Group],MATCH(Edges24[[#This Row],[Vertex 2]],GroupVertices[Vertex],0)),1,1,"")</f>
        <v>8</v>
      </c>
      <c r="BD30" s="48">
        <v>0</v>
      </c>
      <c r="BE30" s="49">
        <v>0</v>
      </c>
      <c r="BF30" s="48">
        <v>0</v>
      </c>
      <c r="BG30" s="49">
        <v>0</v>
      </c>
      <c r="BH30" s="48">
        <v>0</v>
      </c>
      <c r="BI30" s="49">
        <v>0</v>
      </c>
      <c r="BJ30" s="48">
        <v>38</v>
      </c>
      <c r="BK30" s="49">
        <v>100</v>
      </c>
      <c r="BL30" s="48">
        <v>38</v>
      </c>
    </row>
    <row r="31" spans="1:64" ht="15">
      <c r="A31" s="65" t="s">
        <v>355</v>
      </c>
      <c r="B31" s="83" t="s">
        <v>1283</v>
      </c>
      <c r="C31" s="66"/>
      <c r="D31" s="67"/>
      <c r="E31" s="68"/>
      <c r="F31" s="69"/>
      <c r="G31" s="66"/>
      <c r="H31" s="70"/>
      <c r="I31" s="71"/>
      <c r="J31" s="71"/>
      <c r="K31" s="34" t="s">
        <v>65</v>
      </c>
      <c r="L31" s="78">
        <v>31</v>
      </c>
      <c r="M31" s="78"/>
      <c r="N31" s="73" t="s">
        <v>273</v>
      </c>
      <c r="O31" s="80" t="s">
        <v>461</v>
      </c>
      <c r="P31" s="82">
        <v>43469.87840277778</v>
      </c>
      <c r="Q31" s="80" t="s">
        <v>795</v>
      </c>
      <c r="R31" s="80"/>
      <c r="S31" s="80"/>
      <c r="T31" s="80" t="s">
        <v>880</v>
      </c>
      <c r="U31" s="83" t="s">
        <v>1283</v>
      </c>
      <c r="V31" s="83" t="s">
        <v>1283</v>
      </c>
      <c r="W31" s="82">
        <v>43469.87840277778</v>
      </c>
      <c r="X31" s="83" t="s">
        <v>1681</v>
      </c>
      <c r="Y31" s="80"/>
      <c r="Z31" s="80"/>
      <c r="AA31" s="86" t="s">
        <v>2037</v>
      </c>
      <c r="AB31" s="80"/>
      <c r="AC31" s="80" t="b">
        <v>0</v>
      </c>
      <c r="AD31" s="80">
        <v>5</v>
      </c>
      <c r="AE31" s="86" t="s">
        <v>2052</v>
      </c>
      <c r="AF31" s="80" t="b">
        <v>0</v>
      </c>
      <c r="AG31" s="80" t="s">
        <v>2064</v>
      </c>
      <c r="AH31" s="80"/>
      <c r="AI31" s="86" t="s">
        <v>2052</v>
      </c>
      <c r="AJ31" s="80" t="b">
        <v>0</v>
      </c>
      <c r="AK31" s="80">
        <v>5</v>
      </c>
      <c r="AL31" s="86" t="s">
        <v>2052</v>
      </c>
      <c r="AM31" s="80" t="s">
        <v>2071</v>
      </c>
      <c r="AN31" s="80" t="b">
        <v>0</v>
      </c>
      <c r="AO31" s="86" t="s">
        <v>2037</v>
      </c>
      <c r="AP31" s="80" t="s">
        <v>2082</v>
      </c>
      <c r="AQ31" s="80">
        <v>0</v>
      </c>
      <c r="AR31" s="80">
        <v>0</v>
      </c>
      <c r="AS31" s="80"/>
      <c r="AT31" s="80"/>
      <c r="AU31" s="80"/>
      <c r="AV31" s="80"/>
      <c r="AW31" s="80"/>
      <c r="AX31" s="80"/>
      <c r="AY31" s="80"/>
      <c r="AZ31" s="80"/>
      <c r="BA31">
        <v>1</v>
      </c>
      <c r="BB31" s="79" t="str">
        <f>REPLACE(INDEX(GroupVertices[Group],MATCH(Edges24[[#This Row],[Vertex 1]],GroupVertices[Vertex],0)),1,1,"")</f>
        <v>5</v>
      </c>
      <c r="BC31" s="79" t="str">
        <f>REPLACE(INDEX(GroupVertices[Group],MATCH(Edges24[[#This Row],[Vertex 2]],GroupVertices[Vertex],0)),1,1,"")</f>
        <v>5</v>
      </c>
      <c r="BD31" s="48">
        <v>0</v>
      </c>
      <c r="BE31" s="49">
        <v>0</v>
      </c>
      <c r="BF31" s="48">
        <v>0</v>
      </c>
      <c r="BG31" s="49">
        <v>0</v>
      </c>
      <c r="BH31" s="48">
        <v>0</v>
      </c>
      <c r="BI31" s="49">
        <v>0</v>
      </c>
      <c r="BJ31" s="48">
        <v>29</v>
      </c>
      <c r="BK31" s="49">
        <v>100</v>
      </c>
      <c r="BL31" s="48">
        <v>29</v>
      </c>
    </row>
    <row r="32" spans="1:64" ht="15">
      <c r="A32" s="65" t="s">
        <v>332</v>
      </c>
      <c r="B32" s="83" t="s">
        <v>1078</v>
      </c>
      <c r="C32" s="66"/>
      <c r="D32" s="67"/>
      <c r="E32" s="68"/>
      <c r="F32" s="69"/>
      <c r="G32" s="66"/>
      <c r="H32" s="70"/>
      <c r="I32" s="71"/>
      <c r="J32" s="71"/>
      <c r="K32" s="34" t="s">
        <v>65</v>
      </c>
      <c r="L32" s="78">
        <v>32</v>
      </c>
      <c r="M32" s="78"/>
      <c r="N32" s="73" t="s">
        <v>374</v>
      </c>
      <c r="O32" s="80" t="s">
        <v>461</v>
      </c>
      <c r="P32" s="82">
        <v>43469.927083333336</v>
      </c>
      <c r="Q32" s="80" t="s">
        <v>588</v>
      </c>
      <c r="R32" s="80"/>
      <c r="S32" s="80"/>
      <c r="T32" s="80" t="s">
        <v>923</v>
      </c>
      <c r="U32" s="83" t="s">
        <v>1078</v>
      </c>
      <c r="V32" s="83" t="s">
        <v>1078</v>
      </c>
      <c r="W32" s="82">
        <v>43469.927083333336</v>
      </c>
      <c r="X32" s="83" t="s">
        <v>1474</v>
      </c>
      <c r="Y32" s="80"/>
      <c r="Z32" s="80"/>
      <c r="AA32" s="86" t="s">
        <v>1829</v>
      </c>
      <c r="AB32" s="80"/>
      <c r="AC32" s="80" t="b">
        <v>0</v>
      </c>
      <c r="AD32" s="80">
        <v>8</v>
      </c>
      <c r="AE32" s="86" t="s">
        <v>2052</v>
      </c>
      <c r="AF32" s="80" t="b">
        <v>0</v>
      </c>
      <c r="AG32" s="80" t="s">
        <v>2064</v>
      </c>
      <c r="AH32" s="80"/>
      <c r="AI32" s="86" t="s">
        <v>2052</v>
      </c>
      <c r="AJ32" s="80" t="b">
        <v>0</v>
      </c>
      <c r="AK32" s="80">
        <v>6</v>
      </c>
      <c r="AL32" s="86" t="s">
        <v>2052</v>
      </c>
      <c r="AM32" s="80" t="s">
        <v>2071</v>
      </c>
      <c r="AN32" s="80" t="b">
        <v>0</v>
      </c>
      <c r="AO32" s="86" t="s">
        <v>1829</v>
      </c>
      <c r="AP32" s="80" t="s">
        <v>2082</v>
      </c>
      <c r="AQ32" s="80">
        <v>0</v>
      </c>
      <c r="AR32" s="80">
        <v>0</v>
      </c>
      <c r="AS32" s="80"/>
      <c r="AT32" s="80"/>
      <c r="AU32" s="80"/>
      <c r="AV32" s="80"/>
      <c r="AW32" s="80"/>
      <c r="AX32" s="80"/>
      <c r="AY32" s="80"/>
      <c r="AZ32" s="80"/>
      <c r="BA32">
        <v>1</v>
      </c>
      <c r="BB32" s="79" t="str">
        <f>REPLACE(INDEX(GroupVertices[Group],MATCH(Edges24[[#This Row],[Vertex 1]],GroupVertices[Vertex],0)),1,1,"")</f>
        <v>1</v>
      </c>
      <c r="BC32" s="79" t="str">
        <f>REPLACE(INDEX(GroupVertices[Group],MATCH(Edges24[[#This Row],[Vertex 2]],GroupVertices[Vertex],0)),1,1,"")</f>
        <v>1</v>
      </c>
      <c r="BD32" s="48">
        <v>0</v>
      </c>
      <c r="BE32" s="49">
        <v>0</v>
      </c>
      <c r="BF32" s="48">
        <v>0</v>
      </c>
      <c r="BG32" s="49">
        <v>0</v>
      </c>
      <c r="BH32" s="48">
        <v>0</v>
      </c>
      <c r="BI32" s="49">
        <v>0</v>
      </c>
      <c r="BJ32" s="48">
        <v>28</v>
      </c>
      <c r="BK32" s="49">
        <v>100</v>
      </c>
      <c r="BL32" s="48">
        <v>28</v>
      </c>
    </row>
    <row r="33" spans="1:64" ht="15">
      <c r="A33" s="65" t="s">
        <v>332</v>
      </c>
      <c r="B33" s="83" t="s">
        <v>1079</v>
      </c>
      <c r="C33" s="66"/>
      <c r="D33" s="67"/>
      <c r="E33" s="68"/>
      <c r="F33" s="69"/>
      <c r="G33" s="66"/>
      <c r="H33" s="70"/>
      <c r="I33" s="71"/>
      <c r="J33" s="71"/>
      <c r="K33" s="34" t="s">
        <v>65</v>
      </c>
      <c r="L33" s="78">
        <v>33</v>
      </c>
      <c r="M33" s="78"/>
      <c r="N33" s="73" t="s">
        <v>374</v>
      </c>
      <c r="O33" s="80" t="s">
        <v>461</v>
      </c>
      <c r="P33" s="82">
        <v>43470.13287037037</v>
      </c>
      <c r="Q33" s="80" t="s">
        <v>589</v>
      </c>
      <c r="R33" s="80"/>
      <c r="S33" s="80"/>
      <c r="T33" s="80" t="s">
        <v>923</v>
      </c>
      <c r="U33" s="83" t="s">
        <v>1079</v>
      </c>
      <c r="V33" s="83" t="s">
        <v>1079</v>
      </c>
      <c r="W33" s="82">
        <v>43470.13287037037</v>
      </c>
      <c r="X33" s="83" t="s">
        <v>1475</v>
      </c>
      <c r="Y33" s="80"/>
      <c r="Z33" s="80"/>
      <c r="AA33" s="86" t="s">
        <v>1830</v>
      </c>
      <c r="AB33" s="80"/>
      <c r="AC33" s="80" t="b">
        <v>0</v>
      </c>
      <c r="AD33" s="80">
        <v>9</v>
      </c>
      <c r="AE33" s="86" t="s">
        <v>2052</v>
      </c>
      <c r="AF33" s="80" t="b">
        <v>0</v>
      </c>
      <c r="AG33" s="80" t="s">
        <v>2064</v>
      </c>
      <c r="AH33" s="80"/>
      <c r="AI33" s="86" t="s">
        <v>2052</v>
      </c>
      <c r="AJ33" s="80" t="b">
        <v>0</v>
      </c>
      <c r="AK33" s="80">
        <v>12</v>
      </c>
      <c r="AL33" s="86" t="s">
        <v>2052</v>
      </c>
      <c r="AM33" s="80" t="s">
        <v>2071</v>
      </c>
      <c r="AN33" s="80" t="b">
        <v>0</v>
      </c>
      <c r="AO33" s="86" t="s">
        <v>1830</v>
      </c>
      <c r="AP33" s="80" t="s">
        <v>2082</v>
      </c>
      <c r="AQ33" s="80">
        <v>0</v>
      </c>
      <c r="AR33" s="80">
        <v>0</v>
      </c>
      <c r="AS33" s="80"/>
      <c r="AT33" s="80"/>
      <c r="AU33" s="80"/>
      <c r="AV33" s="80"/>
      <c r="AW33" s="80"/>
      <c r="AX33" s="80"/>
      <c r="AY33" s="80"/>
      <c r="AZ33" s="80"/>
      <c r="BA33">
        <v>1</v>
      </c>
      <c r="BB33" s="79" t="str">
        <f>REPLACE(INDEX(GroupVertices[Group],MATCH(Edges24[[#This Row],[Vertex 1]],GroupVertices[Vertex],0)),1,1,"")</f>
        <v>1</v>
      </c>
      <c r="BC33" s="79" t="str">
        <f>REPLACE(INDEX(GroupVertices[Group],MATCH(Edges24[[#This Row],[Vertex 2]],GroupVertices[Vertex],0)),1,1,"")</f>
        <v>1</v>
      </c>
      <c r="BD33" s="48">
        <v>0</v>
      </c>
      <c r="BE33" s="49">
        <v>0</v>
      </c>
      <c r="BF33" s="48">
        <v>0</v>
      </c>
      <c r="BG33" s="49">
        <v>0</v>
      </c>
      <c r="BH33" s="48">
        <v>0</v>
      </c>
      <c r="BI33" s="49">
        <v>0</v>
      </c>
      <c r="BJ33" s="48">
        <v>28</v>
      </c>
      <c r="BK33" s="49">
        <v>100</v>
      </c>
      <c r="BL33" s="48">
        <v>28</v>
      </c>
    </row>
    <row r="34" spans="1:64" ht="15">
      <c r="A34" s="65" t="s">
        <v>298</v>
      </c>
      <c r="B34" s="83" t="s">
        <v>1143</v>
      </c>
      <c r="C34" s="66"/>
      <c r="D34" s="67"/>
      <c r="E34" s="68"/>
      <c r="F34" s="69"/>
      <c r="G34" s="66"/>
      <c r="H34" s="70"/>
      <c r="I34" s="71"/>
      <c r="J34" s="71"/>
      <c r="K34" s="34" t="s">
        <v>65</v>
      </c>
      <c r="L34" s="78">
        <v>34</v>
      </c>
      <c r="M34" s="78"/>
      <c r="N34" s="73" t="s">
        <v>273</v>
      </c>
      <c r="O34" s="80" t="s">
        <v>461</v>
      </c>
      <c r="P34" s="82">
        <v>43470.119305555556</v>
      </c>
      <c r="Q34" s="80" t="s">
        <v>653</v>
      </c>
      <c r="R34" s="80"/>
      <c r="S34" s="80"/>
      <c r="T34" s="80" t="s">
        <v>880</v>
      </c>
      <c r="U34" s="83" t="s">
        <v>1143</v>
      </c>
      <c r="V34" s="83" t="s">
        <v>1143</v>
      </c>
      <c r="W34" s="82">
        <v>43470.119305555556</v>
      </c>
      <c r="X34" s="83" t="s">
        <v>1539</v>
      </c>
      <c r="Y34" s="80"/>
      <c r="Z34" s="80"/>
      <c r="AA34" s="86" t="s">
        <v>1895</v>
      </c>
      <c r="AB34" s="80"/>
      <c r="AC34" s="80" t="b">
        <v>0</v>
      </c>
      <c r="AD34" s="80">
        <v>7</v>
      </c>
      <c r="AE34" s="86" t="s">
        <v>2052</v>
      </c>
      <c r="AF34" s="80" t="b">
        <v>0</v>
      </c>
      <c r="AG34" s="80" t="s">
        <v>2064</v>
      </c>
      <c r="AH34" s="80"/>
      <c r="AI34" s="86" t="s">
        <v>2052</v>
      </c>
      <c r="AJ34" s="80" t="b">
        <v>0</v>
      </c>
      <c r="AK34" s="80">
        <v>6</v>
      </c>
      <c r="AL34" s="86" t="s">
        <v>2052</v>
      </c>
      <c r="AM34" s="80" t="s">
        <v>2071</v>
      </c>
      <c r="AN34" s="80" t="b">
        <v>0</v>
      </c>
      <c r="AO34" s="86" t="s">
        <v>1895</v>
      </c>
      <c r="AP34" s="80" t="s">
        <v>2082</v>
      </c>
      <c r="AQ34" s="80">
        <v>0</v>
      </c>
      <c r="AR34" s="80">
        <v>0</v>
      </c>
      <c r="AS34" s="80"/>
      <c r="AT34" s="80"/>
      <c r="AU34" s="80"/>
      <c r="AV34" s="80"/>
      <c r="AW34" s="80"/>
      <c r="AX34" s="80"/>
      <c r="AY34" s="80"/>
      <c r="AZ34" s="80"/>
      <c r="BA34">
        <v>1</v>
      </c>
      <c r="BB34" s="79" t="str">
        <f>REPLACE(INDEX(GroupVertices[Group],MATCH(Edges24[[#This Row],[Vertex 1]],GroupVertices[Vertex],0)),1,1,"")</f>
        <v>8</v>
      </c>
      <c r="BC34" s="79" t="str">
        <f>REPLACE(INDEX(GroupVertices[Group],MATCH(Edges24[[#This Row],[Vertex 2]],GroupVertices[Vertex],0)),1,1,"")</f>
        <v>8</v>
      </c>
      <c r="BD34" s="48">
        <v>0</v>
      </c>
      <c r="BE34" s="49">
        <v>0</v>
      </c>
      <c r="BF34" s="48">
        <v>0</v>
      </c>
      <c r="BG34" s="49">
        <v>0</v>
      </c>
      <c r="BH34" s="48">
        <v>0</v>
      </c>
      <c r="BI34" s="49">
        <v>0</v>
      </c>
      <c r="BJ34" s="48">
        <v>29</v>
      </c>
      <c r="BK34" s="49">
        <v>100</v>
      </c>
      <c r="BL34" s="48">
        <v>29</v>
      </c>
    </row>
    <row r="35" spans="1:64" ht="15">
      <c r="A35" s="65" t="s">
        <v>301</v>
      </c>
      <c r="B35" s="83" t="s">
        <v>1103</v>
      </c>
      <c r="C35" s="66"/>
      <c r="D35" s="67"/>
      <c r="E35" s="68"/>
      <c r="F35" s="69"/>
      <c r="G35" s="66"/>
      <c r="H35" s="70"/>
      <c r="I35" s="71"/>
      <c r="J35" s="71"/>
      <c r="K35" s="34" t="s">
        <v>65</v>
      </c>
      <c r="L35" s="78">
        <v>35</v>
      </c>
      <c r="M35" s="78"/>
      <c r="N35" s="73" t="s">
        <v>374</v>
      </c>
      <c r="O35" s="80" t="s">
        <v>461</v>
      </c>
      <c r="P35" s="82">
        <v>43470.120775462965</v>
      </c>
      <c r="Q35" s="80" t="s">
        <v>613</v>
      </c>
      <c r="R35" s="80"/>
      <c r="S35" s="80"/>
      <c r="T35" s="80" t="s">
        <v>923</v>
      </c>
      <c r="U35" s="83" t="s">
        <v>1103</v>
      </c>
      <c r="V35" s="83" t="s">
        <v>1103</v>
      </c>
      <c r="W35" s="82">
        <v>43470.120775462965</v>
      </c>
      <c r="X35" s="83" t="s">
        <v>1499</v>
      </c>
      <c r="Y35" s="80"/>
      <c r="Z35" s="80"/>
      <c r="AA35" s="86" t="s">
        <v>1855</v>
      </c>
      <c r="AB35" s="80"/>
      <c r="AC35" s="80" t="b">
        <v>0</v>
      </c>
      <c r="AD35" s="80">
        <v>5</v>
      </c>
      <c r="AE35" s="86" t="s">
        <v>2052</v>
      </c>
      <c r="AF35" s="80" t="b">
        <v>0</v>
      </c>
      <c r="AG35" s="80" t="s">
        <v>2064</v>
      </c>
      <c r="AH35" s="80"/>
      <c r="AI35" s="86" t="s">
        <v>2052</v>
      </c>
      <c r="AJ35" s="80" t="b">
        <v>0</v>
      </c>
      <c r="AK35" s="80">
        <v>6</v>
      </c>
      <c r="AL35" s="86" t="s">
        <v>2052</v>
      </c>
      <c r="AM35" s="80" t="s">
        <v>2071</v>
      </c>
      <c r="AN35" s="80" t="b">
        <v>0</v>
      </c>
      <c r="AO35" s="86" t="s">
        <v>1855</v>
      </c>
      <c r="AP35" s="80" t="s">
        <v>2082</v>
      </c>
      <c r="AQ35" s="80">
        <v>0</v>
      </c>
      <c r="AR35" s="80">
        <v>0</v>
      </c>
      <c r="AS35" s="80"/>
      <c r="AT35" s="80"/>
      <c r="AU35" s="80"/>
      <c r="AV35" s="80"/>
      <c r="AW35" s="80"/>
      <c r="AX35" s="80"/>
      <c r="AY35" s="80"/>
      <c r="AZ35" s="80"/>
      <c r="BA35">
        <v>1</v>
      </c>
      <c r="BB35" s="79" t="str">
        <f>REPLACE(INDEX(GroupVertices[Group],MATCH(Edges24[[#This Row],[Vertex 1]],GroupVertices[Vertex],0)),1,1,"")</f>
        <v>11</v>
      </c>
      <c r="BC35" s="79" t="str">
        <f>REPLACE(INDEX(GroupVertices[Group],MATCH(Edges24[[#This Row],[Vertex 2]],GroupVertices[Vertex],0)),1,1,"")</f>
        <v>11</v>
      </c>
      <c r="BD35" s="48">
        <v>0</v>
      </c>
      <c r="BE35" s="49">
        <v>0</v>
      </c>
      <c r="BF35" s="48">
        <v>0</v>
      </c>
      <c r="BG35" s="49">
        <v>0</v>
      </c>
      <c r="BH35" s="48">
        <v>0</v>
      </c>
      <c r="BI35" s="49">
        <v>0</v>
      </c>
      <c r="BJ35" s="48">
        <v>28</v>
      </c>
      <c r="BK35" s="49">
        <v>100</v>
      </c>
      <c r="BL35" s="48">
        <v>28</v>
      </c>
    </row>
    <row r="36" spans="1:64" ht="15">
      <c r="A36" s="65" t="s">
        <v>332</v>
      </c>
      <c r="B36" s="83" t="s">
        <v>1082</v>
      </c>
      <c r="C36" s="66"/>
      <c r="D36" s="67"/>
      <c r="E36" s="68"/>
      <c r="F36" s="69"/>
      <c r="G36" s="66"/>
      <c r="H36" s="70"/>
      <c r="I36" s="71"/>
      <c r="J36" s="71"/>
      <c r="K36" s="34" t="s">
        <v>65</v>
      </c>
      <c r="L36" s="78">
        <v>36</v>
      </c>
      <c r="M36" s="78"/>
      <c r="N36" s="73" t="s">
        <v>273</v>
      </c>
      <c r="O36" s="80" t="s">
        <v>461</v>
      </c>
      <c r="P36" s="82">
        <v>43475.39570601852</v>
      </c>
      <c r="Q36" s="80" t="s">
        <v>592</v>
      </c>
      <c r="R36" s="80"/>
      <c r="S36" s="80"/>
      <c r="T36" s="80" t="s">
        <v>946</v>
      </c>
      <c r="U36" s="83" t="s">
        <v>1082</v>
      </c>
      <c r="V36" s="83" t="s">
        <v>1082</v>
      </c>
      <c r="W36" s="82">
        <v>43475.39570601852</v>
      </c>
      <c r="X36" s="83" t="s">
        <v>1478</v>
      </c>
      <c r="Y36" s="80"/>
      <c r="Z36" s="80"/>
      <c r="AA36" s="86" t="s">
        <v>1833</v>
      </c>
      <c r="AB36" s="80"/>
      <c r="AC36" s="80" t="b">
        <v>0</v>
      </c>
      <c r="AD36" s="80">
        <v>11</v>
      </c>
      <c r="AE36" s="86" t="s">
        <v>2052</v>
      </c>
      <c r="AF36" s="80" t="b">
        <v>0</v>
      </c>
      <c r="AG36" s="80" t="s">
        <v>2064</v>
      </c>
      <c r="AH36" s="80"/>
      <c r="AI36" s="86" t="s">
        <v>2052</v>
      </c>
      <c r="AJ36" s="80" t="b">
        <v>0</v>
      </c>
      <c r="AK36" s="80">
        <v>7</v>
      </c>
      <c r="AL36" s="86" t="s">
        <v>2052</v>
      </c>
      <c r="AM36" s="80" t="s">
        <v>2071</v>
      </c>
      <c r="AN36" s="80" t="b">
        <v>0</v>
      </c>
      <c r="AO36" s="86" t="s">
        <v>1833</v>
      </c>
      <c r="AP36" s="80" t="s">
        <v>2082</v>
      </c>
      <c r="AQ36" s="80">
        <v>0</v>
      </c>
      <c r="AR36" s="80">
        <v>0</v>
      </c>
      <c r="AS36" s="80"/>
      <c r="AT36" s="80"/>
      <c r="AU36" s="80"/>
      <c r="AV36" s="80"/>
      <c r="AW36" s="80"/>
      <c r="AX36" s="80"/>
      <c r="AY36" s="80"/>
      <c r="AZ36" s="80"/>
      <c r="BA36">
        <v>1</v>
      </c>
      <c r="BB36" s="79" t="str">
        <f>REPLACE(INDEX(GroupVertices[Group],MATCH(Edges24[[#This Row],[Vertex 1]],GroupVertices[Vertex],0)),1,1,"")</f>
        <v>1</v>
      </c>
      <c r="BC36" s="79" t="str">
        <f>REPLACE(INDEX(GroupVertices[Group],MATCH(Edges24[[#This Row],[Vertex 2]],GroupVertices[Vertex],0)),1,1,"")</f>
        <v>1</v>
      </c>
      <c r="BD36" s="48">
        <v>0</v>
      </c>
      <c r="BE36" s="49">
        <v>0</v>
      </c>
      <c r="BF36" s="48">
        <v>0</v>
      </c>
      <c r="BG36" s="49">
        <v>0</v>
      </c>
      <c r="BH36" s="48">
        <v>0</v>
      </c>
      <c r="BI36" s="49">
        <v>0</v>
      </c>
      <c r="BJ36" s="48">
        <v>39</v>
      </c>
      <c r="BK36" s="49">
        <v>100</v>
      </c>
      <c r="BL36" s="48">
        <v>39</v>
      </c>
    </row>
    <row r="37" spans="1:64" ht="15">
      <c r="A37" s="65" t="s">
        <v>301</v>
      </c>
      <c r="B37" s="83" t="s">
        <v>1104</v>
      </c>
      <c r="C37" s="66"/>
      <c r="D37" s="67"/>
      <c r="E37" s="68"/>
      <c r="F37" s="69"/>
      <c r="G37" s="66"/>
      <c r="H37" s="70"/>
      <c r="I37" s="71"/>
      <c r="J37" s="71"/>
      <c r="K37" s="34" t="s">
        <v>65</v>
      </c>
      <c r="L37" s="78">
        <v>37</v>
      </c>
      <c r="M37" s="78"/>
      <c r="N37" s="73" t="s">
        <v>273</v>
      </c>
      <c r="O37" s="80" t="s">
        <v>461</v>
      </c>
      <c r="P37" s="82">
        <v>43475.952581018515</v>
      </c>
      <c r="Q37" s="80" t="s">
        <v>614</v>
      </c>
      <c r="R37" s="80"/>
      <c r="S37" s="80"/>
      <c r="T37" s="80" t="s">
        <v>880</v>
      </c>
      <c r="U37" s="83" t="s">
        <v>1104</v>
      </c>
      <c r="V37" s="83" t="s">
        <v>1104</v>
      </c>
      <c r="W37" s="82">
        <v>43475.952581018515</v>
      </c>
      <c r="X37" s="83" t="s">
        <v>1500</v>
      </c>
      <c r="Y37" s="80"/>
      <c r="Z37" s="80"/>
      <c r="AA37" s="86" t="s">
        <v>1856</v>
      </c>
      <c r="AB37" s="80"/>
      <c r="AC37" s="80" t="b">
        <v>0</v>
      </c>
      <c r="AD37" s="80">
        <v>6</v>
      </c>
      <c r="AE37" s="86" t="s">
        <v>2052</v>
      </c>
      <c r="AF37" s="80" t="b">
        <v>0</v>
      </c>
      <c r="AG37" s="80" t="s">
        <v>2064</v>
      </c>
      <c r="AH37" s="80"/>
      <c r="AI37" s="86" t="s">
        <v>2052</v>
      </c>
      <c r="AJ37" s="80" t="b">
        <v>0</v>
      </c>
      <c r="AK37" s="80">
        <v>4</v>
      </c>
      <c r="AL37" s="86" t="s">
        <v>2052</v>
      </c>
      <c r="AM37" s="80" t="s">
        <v>2071</v>
      </c>
      <c r="AN37" s="80" t="b">
        <v>0</v>
      </c>
      <c r="AO37" s="86" t="s">
        <v>1856</v>
      </c>
      <c r="AP37" s="80" t="s">
        <v>2082</v>
      </c>
      <c r="AQ37" s="80">
        <v>0</v>
      </c>
      <c r="AR37" s="80">
        <v>0</v>
      </c>
      <c r="AS37" s="80"/>
      <c r="AT37" s="80"/>
      <c r="AU37" s="80"/>
      <c r="AV37" s="80"/>
      <c r="AW37" s="80"/>
      <c r="AX37" s="80"/>
      <c r="AY37" s="80"/>
      <c r="AZ37" s="80"/>
      <c r="BA37">
        <v>1</v>
      </c>
      <c r="BB37" s="79" t="str">
        <f>REPLACE(INDEX(GroupVertices[Group],MATCH(Edges24[[#This Row],[Vertex 1]],GroupVertices[Vertex],0)),1,1,"")</f>
        <v>11</v>
      </c>
      <c r="BC37" s="79" t="str">
        <f>REPLACE(INDEX(GroupVertices[Group],MATCH(Edges24[[#This Row],[Vertex 2]],GroupVertices[Vertex],0)),1,1,"")</f>
        <v>11</v>
      </c>
      <c r="BD37" s="48">
        <v>0</v>
      </c>
      <c r="BE37" s="49">
        <v>0</v>
      </c>
      <c r="BF37" s="48">
        <v>0</v>
      </c>
      <c r="BG37" s="49">
        <v>0</v>
      </c>
      <c r="BH37" s="48">
        <v>0</v>
      </c>
      <c r="BI37" s="49">
        <v>0</v>
      </c>
      <c r="BJ37" s="48">
        <v>29</v>
      </c>
      <c r="BK37" s="49">
        <v>100</v>
      </c>
      <c r="BL37" s="48">
        <v>29</v>
      </c>
    </row>
    <row r="38" spans="1:64" ht="15">
      <c r="A38" s="65" t="s">
        <v>306</v>
      </c>
      <c r="B38" s="83" t="s">
        <v>1021</v>
      </c>
      <c r="C38" s="66"/>
      <c r="D38" s="67"/>
      <c r="E38" s="68"/>
      <c r="F38" s="69"/>
      <c r="G38" s="66"/>
      <c r="H38" s="70"/>
      <c r="I38" s="71"/>
      <c r="J38" s="71"/>
      <c r="K38" s="34" t="s">
        <v>65</v>
      </c>
      <c r="L38" s="78">
        <v>38</v>
      </c>
      <c r="M38" s="78"/>
      <c r="N38" s="73" t="s">
        <v>324</v>
      </c>
      <c r="O38" s="80" t="s">
        <v>461</v>
      </c>
      <c r="P38" s="82">
        <v>43477.00435185185</v>
      </c>
      <c r="Q38" s="80" t="s">
        <v>527</v>
      </c>
      <c r="R38" s="83" t="s">
        <v>830</v>
      </c>
      <c r="S38" s="80" t="s">
        <v>850</v>
      </c>
      <c r="T38" s="80" t="s">
        <v>886</v>
      </c>
      <c r="U38" s="83" t="s">
        <v>1021</v>
      </c>
      <c r="V38" s="83" t="s">
        <v>1021</v>
      </c>
      <c r="W38" s="82">
        <v>43477.00435185185</v>
      </c>
      <c r="X38" s="83" t="s">
        <v>1408</v>
      </c>
      <c r="Y38" s="80"/>
      <c r="Z38" s="80"/>
      <c r="AA38" s="86" t="s">
        <v>1758</v>
      </c>
      <c r="AB38" s="80"/>
      <c r="AC38" s="80" t="b">
        <v>0</v>
      </c>
      <c r="AD38" s="80">
        <v>65</v>
      </c>
      <c r="AE38" s="86" t="s">
        <v>2052</v>
      </c>
      <c r="AF38" s="80" t="b">
        <v>0</v>
      </c>
      <c r="AG38" s="80" t="s">
        <v>2064</v>
      </c>
      <c r="AH38" s="80"/>
      <c r="AI38" s="86" t="s">
        <v>2052</v>
      </c>
      <c r="AJ38" s="80" t="b">
        <v>0</v>
      </c>
      <c r="AK38" s="80">
        <v>52</v>
      </c>
      <c r="AL38" s="86" t="s">
        <v>2052</v>
      </c>
      <c r="AM38" s="80" t="s">
        <v>2074</v>
      </c>
      <c r="AN38" s="80" t="b">
        <v>0</v>
      </c>
      <c r="AO38" s="86" t="s">
        <v>1758</v>
      </c>
      <c r="AP38" s="80" t="s">
        <v>2082</v>
      </c>
      <c r="AQ38" s="80">
        <v>0</v>
      </c>
      <c r="AR38" s="80">
        <v>0</v>
      </c>
      <c r="AS38" s="80"/>
      <c r="AT38" s="80"/>
      <c r="AU38" s="80"/>
      <c r="AV38" s="80"/>
      <c r="AW38" s="80"/>
      <c r="AX38" s="80"/>
      <c r="AY38" s="80"/>
      <c r="AZ38" s="80"/>
      <c r="BA38">
        <v>1</v>
      </c>
      <c r="BB38" s="79" t="str">
        <f>REPLACE(INDEX(GroupVertices[Group],MATCH(Edges24[[#This Row],[Vertex 1]],GroupVertices[Vertex],0)),1,1,"")</f>
        <v>27</v>
      </c>
      <c r="BC38" s="79" t="str">
        <f>REPLACE(INDEX(GroupVertices[Group],MATCH(Edges24[[#This Row],[Vertex 2]],GroupVertices[Vertex],0)),1,1,"")</f>
        <v>27</v>
      </c>
      <c r="BD38" s="48">
        <v>3</v>
      </c>
      <c r="BE38" s="49">
        <v>11.538461538461538</v>
      </c>
      <c r="BF38" s="48">
        <v>0</v>
      </c>
      <c r="BG38" s="49">
        <v>0</v>
      </c>
      <c r="BH38" s="48">
        <v>0</v>
      </c>
      <c r="BI38" s="49">
        <v>0</v>
      </c>
      <c r="BJ38" s="48">
        <v>23</v>
      </c>
      <c r="BK38" s="49">
        <v>88.46153846153847</v>
      </c>
      <c r="BL38" s="48">
        <v>26</v>
      </c>
    </row>
    <row r="39" spans="1:64" ht="15">
      <c r="A39" s="65" t="s">
        <v>332</v>
      </c>
      <c r="B39" s="83" t="s">
        <v>1080</v>
      </c>
      <c r="C39" s="66"/>
      <c r="D39" s="67"/>
      <c r="E39" s="68"/>
      <c r="F39" s="69"/>
      <c r="G39" s="66"/>
      <c r="H39" s="70"/>
      <c r="I39" s="71"/>
      <c r="J39" s="71"/>
      <c r="K39" s="34" t="s">
        <v>65</v>
      </c>
      <c r="L39" s="78">
        <v>39</v>
      </c>
      <c r="M39" s="78"/>
      <c r="N39" s="73" t="s">
        <v>374</v>
      </c>
      <c r="O39" s="80" t="s">
        <v>461</v>
      </c>
      <c r="P39" s="82">
        <v>43472.089270833334</v>
      </c>
      <c r="Q39" s="80" t="s">
        <v>590</v>
      </c>
      <c r="R39" s="80"/>
      <c r="S39" s="80"/>
      <c r="T39" s="80" t="s">
        <v>923</v>
      </c>
      <c r="U39" s="83" t="s">
        <v>1080</v>
      </c>
      <c r="V39" s="83" t="s">
        <v>1080</v>
      </c>
      <c r="W39" s="82">
        <v>43472.089270833334</v>
      </c>
      <c r="X39" s="83" t="s">
        <v>1476</v>
      </c>
      <c r="Y39" s="80"/>
      <c r="Z39" s="80"/>
      <c r="AA39" s="86" t="s">
        <v>1831</v>
      </c>
      <c r="AB39" s="80"/>
      <c r="AC39" s="80" t="b">
        <v>0</v>
      </c>
      <c r="AD39" s="80">
        <v>8</v>
      </c>
      <c r="AE39" s="86" t="s">
        <v>2052</v>
      </c>
      <c r="AF39" s="80" t="b">
        <v>0</v>
      </c>
      <c r="AG39" s="80" t="s">
        <v>2064</v>
      </c>
      <c r="AH39" s="80"/>
      <c r="AI39" s="86" t="s">
        <v>2052</v>
      </c>
      <c r="AJ39" s="80" t="b">
        <v>0</v>
      </c>
      <c r="AK39" s="80">
        <v>8</v>
      </c>
      <c r="AL39" s="86" t="s">
        <v>2052</v>
      </c>
      <c r="AM39" s="80" t="s">
        <v>2071</v>
      </c>
      <c r="AN39" s="80" t="b">
        <v>0</v>
      </c>
      <c r="AO39" s="86" t="s">
        <v>1831</v>
      </c>
      <c r="AP39" s="80" t="s">
        <v>2082</v>
      </c>
      <c r="AQ39" s="80">
        <v>0</v>
      </c>
      <c r="AR39" s="80">
        <v>0</v>
      </c>
      <c r="AS39" s="80"/>
      <c r="AT39" s="80"/>
      <c r="AU39" s="80"/>
      <c r="AV39" s="80"/>
      <c r="AW39" s="80"/>
      <c r="AX39" s="80"/>
      <c r="AY39" s="80"/>
      <c r="AZ39" s="80"/>
      <c r="BA39">
        <v>1</v>
      </c>
      <c r="BB39" s="79" t="str">
        <f>REPLACE(INDEX(GroupVertices[Group],MATCH(Edges24[[#This Row],[Vertex 1]],GroupVertices[Vertex],0)),1,1,"")</f>
        <v>1</v>
      </c>
      <c r="BC39" s="79" t="str">
        <f>REPLACE(INDEX(GroupVertices[Group],MATCH(Edges24[[#This Row],[Vertex 2]],GroupVertices[Vertex],0)),1,1,"")</f>
        <v>1</v>
      </c>
      <c r="BD39" s="48">
        <v>0</v>
      </c>
      <c r="BE39" s="49">
        <v>0</v>
      </c>
      <c r="BF39" s="48">
        <v>0</v>
      </c>
      <c r="BG39" s="49">
        <v>0</v>
      </c>
      <c r="BH39" s="48">
        <v>0</v>
      </c>
      <c r="BI39" s="49">
        <v>0</v>
      </c>
      <c r="BJ39" s="48">
        <v>28</v>
      </c>
      <c r="BK39" s="49">
        <v>100</v>
      </c>
      <c r="BL39" s="48">
        <v>28</v>
      </c>
    </row>
    <row r="40" spans="1:64" ht="15">
      <c r="A40" s="65" t="s">
        <v>310</v>
      </c>
      <c r="B40" s="83" t="s">
        <v>1009</v>
      </c>
      <c r="C40" s="66"/>
      <c r="D40" s="67"/>
      <c r="E40" s="68"/>
      <c r="F40" s="69"/>
      <c r="G40" s="66"/>
      <c r="H40" s="70"/>
      <c r="I40" s="71"/>
      <c r="J40" s="71"/>
      <c r="K40" s="34" t="s">
        <v>65</v>
      </c>
      <c r="L40" s="78">
        <v>40</v>
      </c>
      <c r="M40" s="78"/>
      <c r="N40" s="73" t="s">
        <v>313</v>
      </c>
      <c r="O40" s="80" t="s">
        <v>461</v>
      </c>
      <c r="P40" s="82">
        <v>43477.49884259259</v>
      </c>
      <c r="Q40" s="80" t="s">
        <v>514</v>
      </c>
      <c r="R40" s="80"/>
      <c r="S40" s="80"/>
      <c r="T40" s="80" t="s">
        <v>922</v>
      </c>
      <c r="U40" s="83" t="s">
        <v>1009</v>
      </c>
      <c r="V40" s="83" t="s">
        <v>1009</v>
      </c>
      <c r="W40" s="82">
        <v>43477.49884259259</v>
      </c>
      <c r="X40" s="83" t="s">
        <v>1395</v>
      </c>
      <c r="Y40" s="80"/>
      <c r="Z40" s="80"/>
      <c r="AA40" s="86" t="s">
        <v>1745</v>
      </c>
      <c r="AB40" s="80"/>
      <c r="AC40" s="80" t="b">
        <v>0</v>
      </c>
      <c r="AD40" s="80">
        <v>13</v>
      </c>
      <c r="AE40" s="86" t="s">
        <v>2052</v>
      </c>
      <c r="AF40" s="80" t="b">
        <v>0</v>
      </c>
      <c r="AG40" s="80" t="s">
        <v>2064</v>
      </c>
      <c r="AH40" s="80"/>
      <c r="AI40" s="86" t="s">
        <v>2052</v>
      </c>
      <c r="AJ40" s="80" t="b">
        <v>0</v>
      </c>
      <c r="AK40" s="80">
        <v>10</v>
      </c>
      <c r="AL40" s="86" t="s">
        <v>2052</v>
      </c>
      <c r="AM40" s="80" t="s">
        <v>2072</v>
      </c>
      <c r="AN40" s="80" t="b">
        <v>0</v>
      </c>
      <c r="AO40" s="86" t="s">
        <v>1745</v>
      </c>
      <c r="AP40" s="80" t="s">
        <v>2082</v>
      </c>
      <c r="AQ40" s="80">
        <v>0</v>
      </c>
      <c r="AR40" s="80">
        <v>0</v>
      </c>
      <c r="AS40" s="80"/>
      <c r="AT40" s="80"/>
      <c r="AU40" s="80"/>
      <c r="AV40" s="80"/>
      <c r="AW40" s="80"/>
      <c r="AX40" s="80"/>
      <c r="AY40" s="80"/>
      <c r="AZ40" s="80"/>
      <c r="BA40">
        <v>1</v>
      </c>
      <c r="BB40" s="79" t="str">
        <f>REPLACE(INDEX(GroupVertices[Group],MATCH(Edges24[[#This Row],[Vertex 1]],GroupVertices[Vertex],0)),1,1,"")</f>
        <v>8</v>
      </c>
      <c r="BC40" s="79" t="str">
        <f>REPLACE(INDEX(GroupVertices[Group],MATCH(Edges24[[#This Row],[Vertex 2]],GroupVertices[Vertex],0)),1,1,"")</f>
        <v>8</v>
      </c>
      <c r="BD40" s="48">
        <v>1</v>
      </c>
      <c r="BE40" s="49">
        <v>4.166666666666667</v>
      </c>
      <c r="BF40" s="48">
        <v>0</v>
      </c>
      <c r="BG40" s="49">
        <v>0</v>
      </c>
      <c r="BH40" s="48">
        <v>0</v>
      </c>
      <c r="BI40" s="49">
        <v>0</v>
      </c>
      <c r="BJ40" s="48">
        <v>23</v>
      </c>
      <c r="BK40" s="49">
        <v>95.83333333333333</v>
      </c>
      <c r="BL40" s="48">
        <v>24</v>
      </c>
    </row>
    <row r="41" spans="1:64" ht="15">
      <c r="A41" s="65" t="s">
        <v>266</v>
      </c>
      <c r="B41" s="83" t="s">
        <v>981</v>
      </c>
      <c r="C41" s="66"/>
      <c r="D41" s="67"/>
      <c r="E41" s="68"/>
      <c r="F41" s="69"/>
      <c r="G41" s="66"/>
      <c r="H41" s="70"/>
      <c r="I41" s="71"/>
      <c r="J41" s="71"/>
      <c r="K41" s="34" t="s">
        <v>65</v>
      </c>
      <c r="L41" s="78">
        <v>41</v>
      </c>
      <c r="M41" s="78"/>
      <c r="N41" s="73" t="s">
        <v>320</v>
      </c>
      <c r="O41" s="80" t="s">
        <v>461</v>
      </c>
      <c r="P41" s="82">
        <v>43472.833136574074</v>
      </c>
      <c r="Q41" s="80" t="s">
        <v>483</v>
      </c>
      <c r="R41" s="80"/>
      <c r="S41" s="80"/>
      <c r="T41" s="80" t="s">
        <v>875</v>
      </c>
      <c r="U41" s="83" t="s">
        <v>981</v>
      </c>
      <c r="V41" s="83" t="s">
        <v>981</v>
      </c>
      <c r="W41" s="82">
        <v>43472.833136574074</v>
      </c>
      <c r="X41" s="83" t="s">
        <v>1364</v>
      </c>
      <c r="Y41" s="80"/>
      <c r="Z41" s="80"/>
      <c r="AA41" s="86" t="s">
        <v>1714</v>
      </c>
      <c r="AB41" s="80"/>
      <c r="AC41" s="80" t="b">
        <v>0</v>
      </c>
      <c r="AD41" s="80">
        <v>65</v>
      </c>
      <c r="AE41" s="86" t="s">
        <v>2052</v>
      </c>
      <c r="AF41" s="80" t="b">
        <v>0</v>
      </c>
      <c r="AG41" s="80" t="s">
        <v>449</v>
      </c>
      <c r="AH41" s="80"/>
      <c r="AI41" s="86" t="s">
        <v>2052</v>
      </c>
      <c r="AJ41" s="80" t="b">
        <v>0</v>
      </c>
      <c r="AK41" s="80">
        <v>25</v>
      </c>
      <c r="AL41" s="86" t="s">
        <v>2052</v>
      </c>
      <c r="AM41" s="80" t="s">
        <v>2074</v>
      </c>
      <c r="AN41" s="80" t="b">
        <v>0</v>
      </c>
      <c r="AO41" s="86" t="s">
        <v>1714</v>
      </c>
      <c r="AP41" s="80" t="s">
        <v>2082</v>
      </c>
      <c r="AQ41" s="80">
        <v>0</v>
      </c>
      <c r="AR41" s="80">
        <v>0</v>
      </c>
      <c r="AS41" s="80"/>
      <c r="AT41" s="80"/>
      <c r="AU41" s="80"/>
      <c r="AV41" s="80"/>
      <c r="AW41" s="80"/>
      <c r="AX41" s="80"/>
      <c r="AY41" s="80"/>
      <c r="AZ41" s="80"/>
      <c r="BA41">
        <v>1</v>
      </c>
      <c r="BB41" s="79" t="str">
        <f>REPLACE(INDEX(GroupVertices[Group],MATCH(Edges24[[#This Row],[Vertex 1]],GroupVertices[Vertex],0)),1,1,"")</f>
        <v>50</v>
      </c>
      <c r="BC41" s="79" t="str">
        <f>REPLACE(INDEX(GroupVertices[Group],MATCH(Edges24[[#This Row],[Vertex 2]],GroupVertices[Vertex],0)),1,1,"")</f>
        <v>50</v>
      </c>
      <c r="BD41" s="48">
        <v>0</v>
      </c>
      <c r="BE41" s="49">
        <v>0</v>
      </c>
      <c r="BF41" s="48">
        <v>0</v>
      </c>
      <c r="BG41" s="49">
        <v>0</v>
      </c>
      <c r="BH41" s="48">
        <v>0</v>
      </c>
      <c r="BI41" s="49">
        <v>0</v>
      </c>
      <c r="BJ41" s="48">
        <v>41</v>
      </c>
      <c r="BK41" s="49">
        <v>100</v>
      </c>
      <c r="BL41" s="48">
        <v>41</v>
      </c>
    </row>
    <row r="42" spans="1:64" ht="15">
      <c r="A42" s="65" t="s">
        <v>332</v>
      </c>
      <c r="B42" s="83" t="s">
        <v>1081</v>
      </c>
      <c r="C42" s="66"/>
      <c r="D42" s="67"/>
      <c r="E42" s="68"/>
      <c r="F42" s="69"/>
      <c r="G42" s="66"/>
      <c r="H42" s="70"/>
      <c r="I42" s="71"/>
      <c r="J42" s="71"/>
      <c r="K42" s="34" t="s">
        <v>65</v>
      </c>
      <c r="L42" s="78">
        <v>42</v>
      </c>
      <c r="M42" s="78"/>
      <c r="N42" s="73" t="s">
        <v>374</v>
      </c>
      <c r="O42" s="80" t="s">
        <v>461</v>
      </c>
      <c r="P42" s="82">
        <v>43473.39341435185</v>
      </c>
      <c r="Q42" s="80" t="s">
        <v>591</v>
      </c>
      <c r="R42" s="80"/>
      <c r="S42" s="80"/>
      <c r="T42" s="80" t="s">
        <v>923</v>
      </c>
      <c r="U42" s="83" t="s">
        <v>1081</v>
      </c>
      <c r="V42" s="83" t="s">
        <v>1081</v>
      </c>
      <c r="W42" s="82">
        <v>43473.39341435185</v>
      </c>
      <c r="X42" s="83" t="s">
        <v>1477</v>
      </c>
      <c r="Y42" s="80"/>
      <c r="Z42" s="80"/>
      <c r="AA42" s="86" t="s">
        <v>1832</v>
      </c>
      <c r="AB42" s="80"/>
      <c r="AC42" s="80" t="b">
        <v>0</v>
      </c>
      <c r="AD42" s="80">
        <v>12</v>
      </c>
      <c r="AE42" s="86" t="s">
        <v>2052</v>
      </c>
      <c r="AF42" s="80" t="b">
        <v>0</v>
      </c>
      <c r="AG42" s="80" t="s">
        <v>2064</v>
      </c>
      <c r="AH42" s="80"/>
      <c r="AI42" s="86" t="s">
        <v>2052</v>
      </c>
      <c r="AJ42" s="80" t="b">
        <v>0</v>
      </c>
      <c r="AK42" s="80">
        <v>4</v>
      </c>
      <c r="AL42" s="86" t="s">
        <v>2052</v>
      </c>
      <c r="AM42" s="80" t="s">
        <v>2071</v>
      </c>
      <c r="AN42" s="80" t="b">
        <v>0</v>
      </c>
      <c r="AO42" s="86" t="s">
        <v>1832</v>
      </c>
      <c r="AP42" s="80" t="s">
        <v>2082</v>
      </c>
      <c r="AQ42" s="80">
        <v>0</v>
      </c>
      <c r="AR42" s="80">
        <v>0</v>
      </c>
      <c r="AS42" s="80"/>
      <c r="AT42" s="80"/>
      <c r="AU42" s="80"/>
      <c r="AV42" s="80"/>
      <c r="AW42" s="80"/>
      <c r="AX42" s="80"/>
      <c r="AY42" s="80"/>
      <c r="AZ42" s="80"/>
      <c r="BA42">
        <v>1</v>
      </c>
      <c r="BB42" s="79" t="str">
        <f>REPLACE(INDEX(GroupVertices[Group],MATCH(Edges24[[#This Row],[Vertex 1]],GroupVertices[Vertex],0)),1,1,"")</f>
        <v>1</v>
      </c>
      <c r="BC42" s="79" t="str">
        <f>REPLACE(INDEX(GroupVertices[Group],MATCH(Edges24[[#This Row],[Vertex 2]],GroupVertices[Vertex],0)),1,1,"")</f>
        <v>1</v>
      </c>
      <c r="BD42" s="48">
        <v>0</v>
      </c>
      <c r="BE42" s="49">
        <v>0</v>
      </c>
      <c r="BF42" s="48">
        <v>0</v>
      </c>
      <c r="BG42" s="49">
        <v>0</v>
      </c>
      <c r="BH42" s="48">
        <v>0</v>
      </c>
      <c r="BI42" s="49">
        <v>0</v>
      </c>
      <c r="BJ42" s="48">
        <v>28</v>
      </c>
      <c r="BK42" s="49">
        <v>100</v>
      </c>
      <c r="BL42" s="48">
        <v>28</v>
      </c>
    </row>
    <row r="43" spans="1:64" ht="15">
      <c r="A43" s="65" t="s">
        <v>314</v>
      </c>
      <c r="B43" s="83" t="s">
        <v>1010</v>
      </c>
      <c r="C43" s="66"/>
      <c r="D43" s="67"/>
      <c r="E43" s="68"/>
      <c r="F43" s="69"/>
      <c r="G43" s="66"/>
      <c r="H43" s="70"/>
      <c r="I43" s="71"/>
      <c r="J43" s="71"/>
      <c r="K43" s="34" t="s">
        <v>65</v>
      </c>
      <c r="L43" s="78">
        <v>43</v>
      </c>
      <c r="M43" s="78"/>
      <c r="N43" s="73" t="s">
        <v>313</v>
      </c>
      <c r="O43" s="80" t="s">
        <v>461</v>
      </c>
      <c r="P43" s="82">
        <v>43478.6937962963</v>
      </c>
      <c r="Q43" s="80" t="s">
        <v>515</v>
      </c>
      <c r="R43" s="80"/>
      <c r="S43" s="80"/>
      <c r="T43" s="80" t="s">
        <v>922</v>
      </c>
      <c r="U43" s="83" t="s">
        <v>1010</v>
      </c>
      <c r="V43" s="83" t="s">
        <v>1010</v>
      </c>
      <c r="W43" s="82">
        <v>43478.6937962963</v>
      </c>
      <c r="X43" s="83" t="s">
        <v>1396</v>
      </c>
      <c r="Y43" s="80"/>
      <c r="Z43" s="80"/>
      <c r="AA43" s="86" t="s">
        <v>1746</v>
      </c>
      <c r="AB43" s="80"/>
      <c r="AC43" s="80" t="b">
        <v>0</v>
      </c>
      <c r="AD43" s="80">
        <v>17</v>
      </c>
      <c r="AE43" s="86" t="s">
        <v>2052</v>
      </c>
      <c r="AF43" s="80" t="b">
        <v>0</v>
      </c>
      <c r="AG43" s="80" t="s">
        <v>2064</v>
      </c>
      <c r="AH43" s="80"/>
      <c r="AI43" s="86" t="s">
        <v>2052</v>
      </c>
      <c r="AJ43" s="80" t="b">
        <v>0</v>
      </c>
      <c r="AK43" s="80">
        <v>15</v>
      </c>
      <c r="AL43" s="86" t="s">
        <v>2052</v>
      </c>
      <c r="AM43" s="80" t="s">
        <v>2071</v>
      </c>
      <c r="AN43" s="80" t="b">
        <v>0</v>
      </c>
      <c r="AO43" s="86" t="s">
        <v>1746</v>
      </c>
      <c r="AP43" s="80" t="s">
        <v>2082</v>
      </c>
      <c r="AQ43" s="80">
        <v>0</v>
      </c>
      <c r="AR43" s="80">
        <v>0</v>
      </c>
      <c r="AS43" s="80"/>
      <c r="AT43" s="80"/>
      <c r="AU43" s="80"/>
      <c r="AV43" s="80"/>
      <c r="AW43" s="80"/>
      <c r="AX43" s="80"/>
      <c r="AY43" s="80"/>
      <c r="AZ43" s="80"/>
      <c r="BA43">
        <v>1</v>
      </c>
      <c r="BB43" s="79" t="str">
        <f>REPLACE(INDEX(GroupVertices[Group],MATCH(Edges24[[#This Row],[Vertex 1]],GroupVertices[Vertex],0)),1,1,"")</f>
        <v>4</v>
      </c>
      <c r="BC43" s="79" t="str">
        <f>REPLACE(INDEX(GroupVertices[Group],MATCH(Edges24[[#This Row],[Vertex 2]],GroupVertices[Vertex],0)),1,1,"")</f>
        <v>4</v>
      </c>
      <c r="BD43" s="48">
        <v>1</v>
      </c>
      <c r="BE43" s="49">
        <v>4.166666666666667</v>
      </c>
      <c r="BF43" s="48">
        <v>0</v>
      </c>
      <c r="BG43" s="49">
        <v>0</v>
      </c>
      <c r="BH43" s="48">
        <v>0</v>
      </c>
      <c r="BI43" s="49">
        <v>0</v>
      </c>
      <c r="BJ43" s="48">
        <v>23</v>
      </c>
      <c r="BK43" s="49">
        <v>95.83333333333333</v>
      </c>
      <c r="BL43" s="48">
        <v>24</v>
      </c>
    </row>
    <row r="44" spans="1:64" ht="15">
      <c r="A44" s="65" t="s">
        <v>319</v>
      </c>
      <c r="B44" s="83" t="s">
        <v>1251</v>
      </c>
      <c r="C44" s="66"/>
      <c r="D44" s="67"/>
      <c r="E44" s="68"/>
      <c r="F44" s="69"/>
      <c r="G44" s="66"/>
      <c r="H44" s="70"/>
      <c r="I44" s="71"/>
      <c r="J44" s="71"/>
      <c r="K44" s="34" t="s">
        <v>65</v>
      </c>
      <c r="L44" s="78">
        <v>44</v>
      </c>
      <c r="M44" s="78"/>
      <c r="N44" s="73" t="s">
        <v>273</v>
      </c>
      <c r="O44" s="80" t="s">
        <v>461</v>
      </c>
      <c r="P44" s="82">
        <v>43493.525243055556</v>
      </c>
      <c r="Q44" s="80" t="s">
        <v>763</v>
      </c>
      <c r="R44" s="80"/>
      <c r="S44" s="80"/>
      <c r="T44" s="80" t="s">
        <v>880</v>
      </c>
      <c r="U44" s="83" t="s">
        <v>1251</v>
      </c>
      <c r="V44" s="83" t="s">
        <v>1251</v>
      </c>
      <c r="W44" s="82">
        <v>43493.525243055556</v>
      </c>
      <c r="X44" s="83" t="s">
        <v>1649</v>
      </c>
      <c r="Y44" s="80"/>
      <c r="Z44" s="80"/>
      <c r="AA44" s="86" t="s">
        <v>2005</v>
      </c>
      <c r="AB44" s="80"/>
      <c r="AC44" s="80" t="b">
        <v>0</v>
      </c>
      <c r="AD44" s="80">
        <v>5</v>
      </c>
      <c r="AE44" s="86" t="s">
        <v>2052</v>
      </c>
      <c r="AF44" s="80" t="b">
        <v>0</v>
      </c>
      <c r="AG44" s="80" t="s">
        <v>2064</v>
      </c>
      <c r="AH44" s="80"/>
      <c r="AI44" s="86" t="s">
        <v>2052</v>
      </c>
      <c r="AJ44" s="80" t="b">
        <v>0</v>
      </c>
      <c r="AK44" s="80">
        <v>6</v>
      </c>
      <c r="AL44" s="86" t="s">
        <v>2052</v>
      </c>
      <c r="AM44" s="80" t="s">
        <v>2071</v>
      </c>
      <c r="AN44" s="80" t="b">
        <v>0</v>
      </c>
      <c r="AO44" s="86" t="s">
        <v>2005</v>
      </c>
      <c r="AP44" s="80" t="s">
        <v>207</v>
      </c>
      <c r="AQ44" s="80">
        <v>0</v>
      </c>
      <c r="AR44" s="80">
        <v>0</v>
      </c>
      <c r="AS44" s="80"/>
      <c r="AT44" s="80"/>
      <c r="AU44" s="80"/>
      <c r="AV44" s="80"/>
      <c r="AW44" s="80"/>
      <c r="AX44" s="80"/>
      <c r="AY44" s="80"/>
      <c r="AZ44" s="80"/>
      <c r="BA44">
        <v>1</v>
      </c>
      <c r="BB44" s="79" t="str">
        <f>REPLACE(INDEX(GroupVertices[Group],MATCH(Edges24[[#This Row],[Vertex 1]],GroupVertices[Vertex],0)),1,1,"")</f>
        <v>9</v>
      </c>
      <c r="BC44" s="79" t="str">
        <f>REPLACE(INDEX(GroupVertices[Group],MATCH(Edges24[[#This Row],[Vertex 2]],GroupVertices[Vertex],0)),1,1,"")</f>
        <v>9</v>
      </c>
      <c r="BD44" s="48">
        <v>0</v>
      </c>
      <c r="BE44" s="49">
        <v>0</v>
      </c>
      <c r="BF44" s="48">
        <v>0</v>
      </c>
      <c r="BG44" s="49">
        <v>0</v>
      </c>
      <c r="BH44" s="48">
        <v>0</v>
      </c>
      <c r="BI44" s="49">
        <v>0</v>
      </c>
      <c r="BJ44" s="48">
        <v>29</v>
      </c>
      <c r="BK44" s="49">
        <v>100</v>
      </c>
      <c r="BL44" s="48">
        <v>29</v>
      </c>
    </row>
    <row r="45" spans="1:64" ht="15">
      <c r="A45" s="65" t="s">
        <v>302</v>
      </c>
      <c r="B45" s="83" t="s">
        <v>1132</v>
      </c>
      <c r="C45" s="66"/>
      <c r="D45" s="67"/>
      <c r="E45" s="68"/>
      <c r="F45" s="69"/>
      <c r="G45" s="66"/>
      <c r="H45" s="70"/>
      <c r="I45" s="71"/>
      <c r="J45" s="71"/>
      <c r="K45" s="34" t="s">
        <v>65</v>
      </c>
      <c r="L45" s="78">
        <v>45</v>
      </c>
      <c r="M45" s="78"/>
      <c r="N45" s="73" t="s">
        <v>374</v>
      </c>
      <c r="O45" s="80" t="s">
        <v>461</v>
      </c>
      <c r="P45" s="82">
        <v>43491.56784722222</v>
      </c>
      <c r="Q45" s="80" t="s">
        <v>642</v>
      </c>
      <c r="R45" s="80"/>
      <c r="S45" s="80"/>
      <c r="T45" s="80" t="s">
        <v>923</v>
      </c>
      <c r="U45" s="83" t="s">
        <v>1132</v>
      </c>
      <c r="V45" s="83" t="s">
        <v>1132</v>
      </c>
      <c r="W45" s="82">
        <v>43491.56784722222</v>
      </c>
      <c r="X45" s="83" t="s">
        <v>1528</v>
      </c>
      <c r="Y45" s="80"/>
      <c r="Z45" s="80"/>
      <c r="AA45" s="86" t="s">
        <v>1884</v>
      </c>
      <c r="AB45" s="80"/>
      <c r="AC45" s="80" t="b">
        <v>0</v>
      </c>
      <c r="AD45" s="80">
        <v>7</v>
      </c>
      <c r="AE45" s="86" t="s">
        <v>2052</v>
      </c>
      <c r="AF45" s="80" t="b">
        <v>0</v>
      </c>
      <c r="AG45" s="80" t="s">
        <v>2064</v>
      </c>
      <c r="AH45" s="80"/>
      <c r="AI45" s="86" t="s">
        <v>2052</v>
      </c>
      <c r="AJ45" s="80" t="b">
        <v>0</v>
      </c>
      <c r="AK45" s="80">
        <v>10</v>
      </c>
      <c r="AL45" s="86" t="s">
        <v>2052</v>
      </c>
      <c r="AM45" s="80" t="s">
        <v>2071</v>
      </c>
      <c r="AN45" s="80" t="b">
        <v>0</v>
      </c>
      <c r="AO45" s="86" t="s">
        <v>1884</v>
      </c>
      <c r="AP45" s="80" t="s">
        <v>207</v>
      </c>
      <c r="AQ45" s="80">
        <v>0</v>
      </c>
      <c r="AR45" s="80">
        <v>0</v>
      </c>
      <c r="AS45" s="80"/>
      <c r="AT45" s="80"/>
      <c r="AU45" s="80"/>
      <c r="AV45" s="80"/>
      <c r="AW45" s="80"/>
      <c r="AX45" s="80"/>
      <c r="AY45" s="80"/>
      <c r="AZ45" s="80"/>
      <c r="BA45">
        <v>1</v>
      </c>
      <c r="BB45" s="79" t="str">
        <f>REPLACE(INDEX(GroupVertices[Group],MATCH(Edges24[[#This Row],[Vertex 1]],GroupVertices[Vertex],0)),1,1,"")</f>
        <v>10</v>
      </c>
      <c r="BC45" s="79" t="str">
        <f>REPLACE(INDEX(GroupVertices[Group],MATCH(Edges24[[#This Row],[Vertex 2]],GroupVertices[Vertex],0)),1,1,"")</f>
        <v>10</v>
      </c>
      <c r="BD45" s="48">
        <v>0</v>
      </c>
      <c r="BE45" s="49">
        <v>0</v>
      </c>
      <c r="BF45" s="48">
        <v>0</v>
      </c>
      <c r="BG45" s="49">
        <v>0</v>
      </c>
      <c r="BH45" s="48">
        <v>0</v>
      </c>
      <c r="BI45" s="49">
        <v>0</v>
      </c>
      <c r="BJ45" s="48">
        <v>28</v>
      </c>
      <c r="BK45" s="49">
        <v>100</v>
      </c>
      <c r="BL45" s="48">
        <v>28</v>
      </c>
    </row>
    <row r="46" spans="1:64" ht="15">
      <c r="A46" s="65" t="s">
        <v>344</v>
      </c>
      <c r="B46" s="83" t="s">
        <v>1101</v>
      </c>
      <c r="C46" s="66"/>
      <c r="D46" s="67"/>
      <c r="E46" s="68"/>
      <c r="F46" s="69"/>
      <c r="G46" s="66"/>
      <c r="H46" s="70"/>
      <c r="I46" s="71"/>
      <c r="J46" s="71"/>
      <c r="K46" s="34" t="s">
        <v>65</v>
      </c>
      <c r="L46" s="78">
        <v>46</v>
      </c>
      <c r="M46" s="78"/>
      <c r="N46" s="73" t="s">
        <v>282</v>
      </c>
      <c r="O46" s="80" t="s">
        <v>461</v>
      </c>
      <c r="P46" s="82">
        <v>43491.579513888886</v>
      </c>
      <c r="Q46" s="80" t="s">
        <v>611</v>
      </c>
      <c r="R46" s="80"/>
      <c r="S46" s="80"/>
      <c r="T46" s="80" t="s">
        <v>950</v>
      </c>
      <c r="U46" s="83" t="s">
        <v>1101</v>
      </c>
      <c r="V46" s="83" t="s">
        <v>1101</v>
      </c>
      <c r="W46" s="82">
        <v>43491.579513888886</v>
      </c>
      <c r="X46" s="83" t="s">
        <v>1497</v>
      </c>
      <c r="Y46" s="80"/>
      <c r="Z46" s="80"/>
      <c r="AA46" s="86" t="s">
        <v>1853</v>
      </c>
      <c r="AB46" s="80"/>
      <c r="AC46" s="80" t="b">
        <v>0</v>
      </c>
      <c r="AD46" s="80">
        <v>5</v>
      </c>
      <c r="AE46" s="86" t="s">
        <v>2052</v>
      </c>
      <c r="AF46" s="80" t="b">
        <v>0</v>
      </c>
      <c r="AG46" s="80" t="s">
        <v>2064</v>
      </c>
      <c r="AH46" s="80"/>
      <c r="AI46" s="86" t="s">
        <v>2052</v>
      </c>
      <c r="AJ46" s="80" t="b">
        <v>0</v>
      </c>
      <c r="AK46" s="80">
        <v>3</v>
      </c>
      <c r="AL46" s="86" t="s">
        <v>2052</v>
      </c>
      <c r="AM46" s="80" t="s">
        <v>2071</v>
      </c>
      <c r="AN46" s="80" t="b">
        <v>0</v>
      </c>
      <c r="AO46" s="86" t="s">
        <v>1853</v>
      </c>
      <c r="AP46" s="80" t="s">
        <v>207</v>
      </c>
      <c r="AQ46" s="80">
        <v>0</v>
      </c>
      <c r="AR46" s="80">
        <v>0</v>
      </c>
      <c r="AS46" s="80"/>
      <c r="AT46" s="80"/>
      <c r="AU46" s="80"/>
      <c r="AV46" s="80"/>
      <c r="AW46" s="80"/>
      <c r="AX46" s="80"/>
      <c r="AY46" s="80"/>
      <c r="AZ46" s="80"/>
      <c r="BA46">
        <v>1</v>
      </c>
      <c r="BB46" s="79" t="str">
        <f>REPLACE(INDEX(GroupVertices[Group],MATCH(Edges24[[#This Row],[Vertex 1]],GroupVertices[Vertex],0)),1,1,"")</f>
        <v>7</v>
      </c>
      <c r="BC46" s="79" t="str">
        <f>REPLACE(INDEX(GroupVertices[Group],MATCH(Edges24[[#This Row],[Vertex 2]],GroupVertices[Vertex],0)),1,1,"")</f>
        <v>7</v>
      </c>
      <c r="BD46" s="48">
        <v>0</v>
      </c>
      <c r="BE46" s="49">
        <v>0</v>
      </c>
      <c r="BF46" s="48">
        <v>0</v>
      </c>
      <c r="BG46" s="49">
        <v>0</v>
      </c>
      <c r="BH46" s="48">
        <v>0</v>
      </c>
      <c r="BI46" s="49">
        <v>0</v>
      </c>
      <c r="BJ46" s="48">
        <v>30</v>
      </c>
      <c r="BK46" s="49">
        <v>100</v>
      </c>
      <c r="BL46" s="48">
        <v>30</v>
      </c>
    </row>
    <row r="47" spans="1:64" ht="15">
      <c r="A47" s="65" t="s">
        <v>298</v>
      </c>
      <c r="B47" s="83" t="s">
        <v>1068</v>
      </c>
      <c r="C47" s="66"/>
      <c r="D47" s="67"/>
      <c r="E47" s="68"/>
      <c r="F47" s="69"/>
      <c r="G47" s="66"/>
      <c r="H47" s="70"/>
      <c r="I47" s="71"/>
      <c r="J47" s="71"/>
      <c r="K47" s="34" t="s">
        <v>65</v>
      </c>
      <c r="L47" s="78">
        <v>47</v>
      </c>
      <c r="M47" s="78"/>
      <c r="N47" s="73" t="s">
        <v>273</v>
      </c>
      <c r="O47" s="80" t="s">
        <v>461</v>
      </c>
      <c r="P47" s="82">
        <v>43491.5769212963</v>
      </c>
      <c r="Q47" s="80" t="s">
        <v>660</v>
      </c>
      <c r="R47" s="80"/>
      <c r="S47" s="80"/>
      <c r="T47" s="80" t="s">
        <v>880</v>
      </c>
      <c r="U47" s="83" t="s">
        <v>1068</v>
      </c>
      <c r="V47" s="83" t="s">
        <v>1068</v>
      </c>
      <c r="W47" s="82">
        <v>43491.5769212963</v>
      </c>
      <c r="X47" s="83" t="s">
        <v>1546</v>
      </c>
      <c r="Y47" s="80"/>
      <c r="Z47" s="80"/>
      <c r="AA47" s="86" t="s">
        <v>1902</v>
      </c>
      <c r="AB47" s="80"/>
      <c r="AC47" s="80" t="b">
        <v>0</v>
      </c>
      <c r="AD47" s="80">
        <v>10</v>
      </c>
      <c r="AE47" s="86" t="s">
        <v>2052</v>
      </c>
      <c r="AF47" s="80" t="b">
        <v>0</v>
      </c>
      <c r="AG47" s="80" t="s">
        <v>2064</v>
      </c>
      <c r="AH47" s="80"/>
      <c r="AI47" s="86" t="s">
        <v>2052</v>
      </c>
      <c r="AJ47" s="80" t="b">
        <v>0</v>
      </c>
      <c r="AK47" s="80">
        <v>8</v>
      </c>
      <c r="AL47" s="86" t="s">
        <v>2052</v>
      </c>
      <c r="AM47" s="80" t="s">
        <v>2071</v>
      </c>
      <c r="AN47" s="80" t="b">
        <v>0</v>
      </c>
      <c r="AO47" s="86" t="s">
        <v>1902</v>
      </c>
      <c r="AP47" s="80" t="s">
        <v>207</v>
      </c>
      <c r="AQ47" s="80">
        <v>0</v>
      </c>
      <c r="AR47" s="80">
        <v>0</v>
      </c>
      <c r="AS47" s="80"/>
      <c r="AT47" s="80"/>
      <c r="AU47" s="80"/>
      <c r="AV47" s="80"/>
      <c r="AW47" s="80"/>
      <c r="AX47" s="80"/>
      <c r="AY47" s="80"/>
      <c r="AZ47" s="80"/>
      <c r="BA47">
        <v>1</v>
      </c>
      <c r="BB47" s="79" t="str">
        <f>REPLACE(INDEX(GroupVertices[Group],MATCH(Edges24[[#This Row],[Vertex 1]],GroupVertices[Vertex],0)),1,1,"")</f>
        <v>8</v>
      </c>
      <c r="BC47" s="79" t="str">
        <f>REPLACE(INDEX(GroupVertices[Group],MATCH(Edges24[[#This Row],[Vertex 2]],GroupVertices[Vertex],0)),1,1,"")</f>
        <v>8</v>
      </c>
      <c r="BD47" s="48">
        <v>0</v>
      </c>
      <c r="BE47" s="49">
        <v>0</v>
      </c>
      <c r="BF47" s="48">
        <v>0</v>
      </c>
      <c r="BG47" s="49">
        <v>0</v>
      </c>
      <c r="BH47" s="48">
        <v>0</v>
      </c>
      <c r="BI47" s="49">
        <v>0</v>
      </c>
      <c r="BJ47" s="48">
        <v>29</v>
      </c>
      <c r="BK47" s="49">
        <v>100</v>
      </c>
      <c r="BL47" s="48">
        <v>29</v>
      </c>
    </row>
    <row r="48" spans="1:64" ht="15">
      <c r="A48" s="65" t="s">
        <v>310</v>
      </c>
      <c r="B48" s="83" t="s">
        <v>1068</v>
      </c>
      <c r="C48" s="66"/>
      <c r="D48" s="67"/>
      <c r="E48" s="68"/>
      <c r="F48" s="69"/>
      <c r="G48" s="66"/>
      <c r="H48" s="70"/>
      <c r="I48" s="71"/>
      <c r="J48" s="71"/>
      <c r="K48" s="34" t="s">
        <v>65</v>
      </c>
      <c r="L48" s="78">
        <v>48</v>
      </c>
      <c r="M48" s="78"/>
      <c r="N48" s="73" t="s">
        <v>353</v>
      </c>
      <c r="O48" s="80" t="s">
        <v>461</v>
      </c>
      <c r="P48" s="82">
        <v>43491.63605324074</v>
      </c>
      <c r="Q48" s="80" t="s">
        <v>578</v>
      </c>
      <c r="R48" s="80"/>
      <c r="S48" s="80"/>
      <c r="T48" s="80" t="s">
        <v>898</v>
      </c>
      <c r="U48" s="83" t="s">
        <v>1068</v>
      </c>
      <c r="V48" s="83" t="s">
        <v>1068</v>
      </c>
      <c r="W48" s="82">
        <v>43491.63605324074</v>
      </c>
      <c r="X48" s="83" t="s">
        <v>1464</v>
      </c>
      <c r="Y48" s="80"/>
      <c r="Z48" s="80"/>
      <c r="AA48" s="86" t="s">
        <v>1819</v>
      </c>
      <c r="AB48" s="80"/>
      <c r="AC48" s="80" t="b">
        <v>0</v>
      </c>
      <c r="AD48" s="80">
        <v>4</v>
      </c>
      <c r="AE48" s="86" t="s">
        <v>2052</v>
      </c>
      <c r="AF48" s="80" t="b">
        <v>0</v>
      </c>
      <c r="AG48" s="80" t="s">
        <v>2064</v>
      </c>
      <c r="AH48" s="80"/>
      <c r="AI48" s="86" t="s">
        <v>2052</v>
      </c>
      <c r="AJ48" s="80" t="b">
        <v>0</v>
      </c>
      <c r="AK48" s="80">
        <v>3</v>
      </c>
      <c r="AL48" s="86" t="s">
        <v>2052</v>
      </c>
      <c r="AM48" s="80" t="s">
        <v>2072</v>
      </c>
      <c r="AN48" s="80" t="b">
        <v>0</v>
      </c>
      <c r="AO48" s="86" t="s">
        <v>1819</v>
      </c>
      <c r="AP48" s="80" t="s">
        <v>207</v>
      </c>
      <c r="AQ48" s="80">
        <v>0</v>
      </c>
      <c r="AR48" s="80">
        <v>0</v>
      </c>
      <c r="AS48" s="80"/>
      <c r="AT48" s="80"/>
      <c r="AU48" s="80"/>
      <c r="AV48" s="80"/>
      <c r="AW48" s="80"/>
      <c r="AX48" s="80"/>
      <c r="AY48" s="80"/>
      <c r="AZ48" s="80"/>
      <c r="BA48">
        <v>1</v>
      </c>
      <c r="BB48" s="79" t="str">
        <f>REPLACE(INDEX(GroupVertices[Group],MATCH(Edges24[[#This Row],[Vertex 1]],GroupVertices[Vertex],0)),1,1,"")</f>
        <v>8</v>
      </c>
      <c r="BC48" s="79" t="str">
        <f>REPLACE(INDEX(GroupVertices[Group],MATCH(Edges24[[#This Row],[Vertex 2]],GroupVertices[Vertex],0)),1,1,"")</f>
        <v>8</v>
      </c>
      <c r="BD48" s="48">
        <v>0</v>
      </c>
      <c r="BE48" s="49">
        <v>0</v>
      </c>
      <c r="BF48" s="48">
        <v>0</v>
      </c>
      <c r="BG48" s="49">
        <v>0</v>
      </c>
      <c r="BH48" s="48">
        <v>0</v>
      </c>
      <c r="BI48" s="49">
        <v>0</v>
      </c>
      <c r="BJ48" s="48">
        <v>27</v>
      </c>
      <c r="BK48" s="49">
        <v>100</v>
      </c>
      <c r="BL48" s="48">
        <v>27</v>
      </c>
    </row>
    <row r="49" spans="1:64" ht="15">
      <c r="A49" s="65" t="s">
        <v>262</v>
      </c>
      <c r="B49" s="83" t="s">
        <v>976</v>
      </c>
      <c r="C49" s="66"/>
      <c r="D49" s="67"/>
      <c r="E49" s="68"/>
      <c r="F49" s="69"/>
      <c r="G49" s="66"/>
      <c r="H49" s="70"/>
      <c r="I49" s="71"/>
      <c r="J49" s="71"/>
      <c r="K49" s="34" t="s">
        <v>65</v>
      </c>
      <c r="L49" s="78">
        <v>49</v>
      </c>
      <c r="M49" s="78"/>
      <c r="N49" s="73" t="s">
        <v>273</v>
      </c>
      <c r="O49" s="80" t="s">
        <v>461</v>
      </c>
      <c r="P49" s="82">
        <v>43491.53171296296</v>
      </c>
      <c r="Q49" s="80" t="s">
        <v>478</v>
      </c>
      <c r="R49" s="80"/>
      <c r="S49" s="80"/>
      <c r="T49" s="80" t="s">
        <v>892</v>
      </c>
      <c r="U49" s="83" t="s">
        <v>976</v>
      </c>
      <c r="V49" s="83" t="s">
        <v>976</v>
      </c>
      <c r="W49" s="82">
        <v>43491.53171296296</v>
      </c>
      <c r="X49" s="83" t="s">
        <v>1359</v>
      </c>
      <c r="Y49" s="80"/>
      <c r="Z49" s="80"/>
      <c r="AA49" s="86" t="s">
        <v>1709</v>
      </c>
      <c r="AB49" s="80"/>
      <c r="AC49" s="80" t="b">
        <v>0</v>
      </c>
      <c r="AD49" s="80">
        <v>5</v>
      </c>
      <c r="AE49" s="86" t="s">
        <v>2052</v>
      </c>
      <c r="AF49" s="80" t="b">
        <v>0</v>
      </c>
      <c r="AG49" s="80" t="s">
        <v>2064</v>
      </c>
      <c r="AH49" s="80"/>
      <c r="AI49" s="86" t="s">
        <v>2052</v>
      </c>
      <c r="AJ49" s="80" t="b">
        <v>0</v>
      </c>
      <c r="AK49" s="80">
        <v>0</v>
      </c>
      <c r="AL49" s="86" t="s">
        <v>2052</v>
      </c>
      <c r="AM49" s="80" t="s">
        <v>2072</v>
      </c>
      <c r="AN49" s="80" t="b">
        <v>0</v>
      </c>
      <c r="AO49" s="86" t="s">
        <v>1709</v>
      </c>
      <c r="AP49" s="80" t="s">
        <v>207</v>
      </c>
      <c r="AQ49" s="80">
        <v>0</v>
      </c>
      <c r="AR49" s="80">
        <v>0</v>
      </c>
      <c r="AS49" s="80"/>
      <c r="AT49" s="80"/>
      <c r="AU49" s="80"/>
      <c r="AV49" s="80"/>
      <c r="AW49" s="80"/>
      <c r="AX49" s="80"/>
      <c r="AY49" s="80"/>
      <c r="AZ49" s="80"/>
      <c r="BA49">
        <v>1</v>
      </c>
      <c r="BB49" s="79" t="str">
        <f>REPLACE(INDEX(GroupVertices[Group],MATCH(Edges24[[#This Row],[Vertex 1]],GroupVertices[Vertex],0)),1,1,"")</f>
        <v>5</v>
      </c>
      <c r="BC49" s="79" t="str">
        <f>REPLACE(INDEX(GroupVertices[Group],MATCH(Edges24[[#This Row],[Vertex 2]],GroupVertices[Vertex],0)),1,1,"")</f>
        <v>5</v>
      </c>
      <c r="BD49" s="48">
        <v>0</v>
      </c>
      <c r="BE49" s="49">
        <v>0</v>
      </c>
      <c r="BF49" s="48">
        <v>0</v>
      </c>
      <c r="BG49" s="49">
        <v>0</v>
      </c>
      <c r="BH49" s="48">
        <v>0</v>
      </c>
      <c r="BI49" s="49">
        <v>0</v>
      </c>
      <c r="BJ49" s="48">
        <v>35</v>
      </c>
      <c r="BK49" s="49">
        <v>100</v>
      </c>
      <c r="BL49" s="48">
        <v>35</v>
      </c>
    </row>
    <row r="50" spans="1:64" ht="15">
      <c r="A50" s="65" t="s">
        <v>355</v>
      </c>
      <c r="B50" s="83" t="s">
        <v>976</v>
      </c>
      <c r="C50" s="66"/>
      <c r="D50" s="67"/>
      <c r="E50" s="68"/>
      <c r="F50" s="69"/>
      <c r="G50" s="66"/>
      <c r="H50" s="70"/>
      <c r="I50" s="71"/>
      <c r="J50" s="71"/>
      <c r="K50" s="34" t="s">
        <v>65</v>
      </c>
      <c r="L50" s="78">
        <v>50</v>
      </c>
      <c r="M50" s="78"/>
      <c r="N50" s="73" t="s">
        <v>273</v>
      </c>
      <c r="O50" s="80" t="s">
        <v>461</v>
      </c>
      <c r="P50" s="82">
        <v>43491.5253125</v>
      </c>
      <c r="Q50" s="80" t="s">
        <v>796</v>
      </c>
      <c r="R50" s="83" t="s">
        <v>817</v>
      </c>
      <c r="S50" s="80" t="s">
        <v>850</v>
      </c>
      <c r="T50" s="80" t="s">
        <v>942</v>
      </c>
      <c r="U50" s="83" t="s">
        <v>976</v>
      </c>
      <c r="V50" s="83" t="s">
        <v>976</v>
      </c>
      <c r="W50" s="82">
        <v>43491.5253125</v>
      </c>
      <c r="X50" s="83" t="s">
        <v>1682</v>
      </c>
      <c r="Y50" s="80"/>
      <c r="Z50" s="80"/>
      <c r="AA50" s="86" t="s">
        <v>2038</v>
      </c>
      <c r="AB50" s="80"/>
      <c r="AC50" s="80" t="b">
        <v>0</v>
      </c>
      <c r="AD50" s="80">
        <v>5</v>
      </c>
      <c r="AE50" s="86" t="s">
        <v>2052</v>
      </c>
      <c r="AF50" s="80" t="b">
        <v>0</v>
      </c>
      <c r="AG50" s="80" t="s">
        <v>2064</v>
      </c>
      <c r="AH50" s="80"/>
      <c r="AI50" s="86" t="s">
        <v>2052</v>
      </c>
      <c r="AJ50" s="80" t="b">
        <v>0</v>
      </c>
      <c r="AK50" s="80">
        <v>0</v>
      </c>
      <c r="AL50" s="86" t="s">
        <v>2052</v>
      </c>
      <c r="AM50" s="80" t="s">
        <v>2071</v>
      </c>
      <c r="AN50" s="80" t="b">
        <v>0</v>
      </c>
      <c r="AO50" s="86" t="s">
        <v>2038</v>
      </c>
      <c r="AP50" s="80" t="s">
        <v>207</v>
      </c>
      <c r="AQ50" s="80">
        <v>0</v>
      </c>
      <c r="AR50" s="80">
        <v>0</v>
      </c>
      <c r="AS50" s="80"/>
      <c r="AT50" s="80"/>
      <c r="AU50" s="80"/>
      <c r="AV50" s="80"/>
      <c r="AW50" s="80"/>
      <c r="AX50" s="80"/>
      <c r="AY50" s="80"/>
      <c r="AZ50" s="80"/>
      <c r="BA50">
        <v>1</v>
      </c>
      <c r="BB50" s="79" t="str">
        <f>REPLACE(INDEX(GroupVertices[Group],MATCH(Edges24[[#This Row],[Vertex 1]],GroupVertices[Vertex],0)),1,1,"")</f>
        <v>5</v>
      </c>
      <c r="BC50" s="79" t="str">
        <f>REPLACE(INDEX(GroupVertices[Group],MATCH(Edges24[[#This Row],[Vertex 2]],GroupVertices[Vertex],0)),1,1,"")</f>
        <v>5</v>
      </c>
      <c r="BD50" s="48">
        <v>0</v>
      </c>
      <c r="BE50" s="49">
        <v>0</v>
      </c>
      <c r="BF50" s="48">
        <v>0</v>
      </c>
      <c r="BG50" s="49">
        <v>0</v>
      </c>
      <c r="BH50" s="48">
        <v>0</v>
      </c>
      <c r="BI50" s="49">
        <v>0</v>
      </c>
      <c r="BJ50" s="48">
        <v>36</v>
      </c>
      <c r="BK50" s="49">
        <v>100</v>
      </c>
      <c r="BL50" s="48">
        <v>36</v>
      </c>
    </row>
    <row r="51" spans="1:64" ht="15">
      <c r="A51" s="65" t="s">
        <v>344</v>
      </c>
      <c r="B51" s="83" t="s">
        <v>1269</v>
      </c>
      <c r="C51" s="66"/>
      <c r="D51" s="67"/>
      <c r="E51" s="68"/>
      <c r="F51" s="69"/>
      <c r="G51" s="66"/>
      <c r="H51" s="70"/>
      <c r="I51" s="71"/>
      <c r="J51" s="71"/>
      <c r="K51" s="34" t="s">
        <v>65</v>
      </c>
      <c r="L51" s="78">
        <v>51</v>
      </c>
      <c r="M51" s="78"/>
      <c r="N51" s="73" t="s">
        <v>374</v>
      </c>
      <c r="O51" s="80" t="s">
        <v>461</v>
      </c>
      <c r="P51" s="82">
        <v>43491.53619212963</v>
      </c>
      <c r="Q51" s="80" t="s">
        <v>781</v>
      </c>
      <c r="R51" s="80"/>
      <c r="S51" s="80"/>
      <c r="T51" s="80" t="s">
        <v>923</v>
      </c>
      <c r="U51" s="83" t="s">
        <v>1269</v>
      </c>
      <c r="V51" s="83" t="s">
        <v>1269</v>
      </c>
      <c r="W51" s="82">
        <v>43491.53619212963</v>
      </c>
      <c r="X51" s="83" t="s">
        <v>1667</v>
      </c>
      <c r="Y51" s="80"/>
      <c r="Z51" s="80"/>
      <c r="AA51" s="86" t="s">
        <v>2023</v>
      </c>
      <c r="AB51" s="80"/>
      <c r="AC51" s="80" t="b">
        <v>0</v>
      </c>
      <c r="AD51" s="80">
        <v>10</v>
      </c>
      <c r="AE51" s="86" t="s">
        <v>2052</v>
      </c>
      <c r="AF51" s="80" t="b">
        <v>0</v>
      </c>
      <c r="AG51" s="80" t="s">
        <v>2064</v>
      </c>
      <c r="AH51" s="80"/>
      <c r="AI51" s="86" t="s">
        <v>2052</v>
      </c>
      <c r="AJ51" s="80" t="b">
        <v>0</v>
      </c>
      <c r="AK51" s="80">
        <v>8</v>
      </c>
      <c r="AL51" s="86" t="s">
        <v>2052</v>
      </c>
      <c r="AM51" s="80" t="s">
        <v>2071</v>
      </c>
      <c r="AN51" s="80" t="b">
        <v>0</v>
      </c>
      <c r="AO51" s="86" t="s">
        <v>2023</v>
      </c>
      <c r="AP51" s="80" t="s">
        <v>207</v>
      </c>
      <c r="AQ51" s="80">
        <v>0</v>
      </c>
      <c r="AR51" s="80">
        <v>0</v>
      </c>
      <c r="AS51" s="80"/>
      <c r="AT51" s="80"/>
      <c r="AU51" s="80"/>
      <c r="AV51" s="80"/>
      <c r="AW51" s="80"/>
      <c r="AX51" s="80"/>
      <c r="AY51" s="80"/>
      <c r="AZ51" s="80"/>
      <c r="BA51">
        <v>1</v>
      </c>
      <c r="BB51" s="79" t="str">
        <f>REPLACE(INDEX(GroupVertices[Group],MATCH(Edges24[[#This Row],[Vertex 1]],GroupVertices[Vertex],0)),1,1,"")</f>
        <v>7</v>
      </c>
      <c r="BC51" s="79" t="str">
        <f>REPLACE(INDEX(GroupVertices[Group],MATCH(Edges24[[#This Row],[Vertex 2]],GroupVertices[Vertex],0)),1,1,"")</f>
        <v>7</v>
      </c>
      <c r="BD51" s="48">
        <v>0</v>
      </c>
      <c r="BE51" s="49">
        <v>0</v>
      </c>
      <c r="BF51" s="48">
        <v>0</v>
      </c>
      <c r="BG51" s="49">
        <v>0</v>
      </c>
      <c r="BH51" s="48">
        <v>0</v>
      </c>
      <c r="BI51" s="49">
        <v>0</v>
      </c>
      <c r="BJ51" s="48">
        <v>28</v>
      </c>
      <c r="BK51" s="49">
        <v>100</v>
      </c>
      <c r="BL51" s="48">
        <v>28</v>
      </c>
    </row>
    <row r="52" spans="1:64" ht="15">
      <c r="A52" s="65" t="s">
        <v>298</v>
      </c>
      <c r="B52" s="83" t="s">
        <v>1150</v>
      </c>
      <c r="C52" s="66"/>
      <c r="D52" s="67"/>
      <c r="E52" s="68"/>
      <c r="F52" s="69"/>
      <c r="G52" s="66"/>
      <c r="H52" s="70"/>
      <c r="I52" s="71"/>
      <c r="J52" s="71"/>
      <c r="K52" s="34" t="s">
        <v>65</v>
      </c>
      <c r="L52" s="78">
        <v>52</v>
      </c>
      <c r="M52" s="78"/>
      <c r="N52" s="73" t="s">
        <v>374</v>
      </c>
      <c r="O52" s="80" t="s">
        <v>461</v>
      </c>
      <c r="P52" s="82">
        <v>43491.794375</v>
      </c>
      <c r="Q52" s="80" t="s">
        <v>661</v>
      </c>
      <c r="R52" s="80"/>
      <c r="S52" s="80"/>
      <c r="T52" s="80" t="s">
        <v>948</v>
      </c>
      <c r="U52" s="83" t="s">
        <v>1150</v>
      </c>
      <c r="V52" s="83" t="s">
        <v>1150</v>
      </c>
      <c r="W52" s="82">
        <v>43491.794375</v>
      </c>
      <c r="X52" s="83" t="s">
        <v>1547</v>
      </c>
      <c r="Y52" s="80"/>
      <c r="Z52" s="80"/>
      <c r="AA52" s="86" t="s">
        <v>1903</v>
      </c>
      <c r="AB52" s="80"/>
      <c r="AC52" s="80" t="b">
        <v>0</v>
      </c>
      <c r="AD52" s="80">
        <v>4</v>
      </c>
      <c r="AE52" s="86" t="s">
        <v>2052</v>
      </c>
      <c r="AF52" s="80" t="b">
        <v>0</v>
      </c>
      <c r="AG52" s="80" t="s">
        <v>2064</v>
      </c>
      <c r="AH52" s="80"/>
      <c r="AI52" s="86" t="s">
        <v>2052</v>
      </c>
      <c r="AJ52" s="80" t="b">
        <v>0</v>
      </c>
      <c r="AK52" s="80">
        <v>5</v>
      </c>
      <c r="AL52" s="86" t="s">
        <v>2052</v>
      </c>
      <c r="AM52" s="80" t="s">
        <v>2071</v>
      </c>
      <c r="AN52" s="80" t="b">
        <v>0</v>
      </c>
      <c r="AO52" s="86" t="s">
        <v>1903</v>
      </c>
      <c r="AP52" s="80" t="s">
        <v>207</v>
      </c>
      <c r="AQ52" s="80">
        <v>0</v>
      </c>
      <c r="AR52" s="80">
        <v>0</v>
      </c>
      <c r="AS52" s="80"/>
      <c r="AT52" s="80"/>
      <c r="AU52" s="80"/>
      <c r="AV52" s="80"/>
      <c r="AW52" s="80"/>
      <c r="AX52" s="80"/>
      <c r="AY52" s="80"/>
      <c r="AZ52" s="80"/>
      <c r="BA52">
        <v>1</v>
      </c>
      <c r="BB52" s="79" t="str">
        <f>REPLACE(INDEX(GroupVertices[Group],MATCH(Edges24[[#This Row],[Vertex 1]],GroupVertices[Vertex],0)),1,1,"")</f>
        <v>8</v>
      </c>
      <c r="BC52" s="79" t="str">
        <f>REPLACE(INDEX(GroupVertices[Group],MATCH(Edges24[[#This Row],[Vertex 2]],GroupVertices[Vertex],0)),1,1,"")</f>
        <v>8</v>
      </c>
      <c r="BD52" s="48">
        <v>0</v>
      </c>
      <c r="BE52" s="49">
        <v>0</v>
      </c>
      <c r="BF52" s="48">
        <v>0</v>
      </c>
      <c r="BG52" s="49">
        <v>0</v>
      </c>
      <c r="BH52" s="48">
        <v>0</v>
      </c>
      <c r="BI52" s="49">
        <v>0</v>
      </c>
      <c r="BJ52" s="48">
        <v>30</v>
      </c>
      <c r="BK52" s="49">
        <v>100</v>
      </c>
      <c r="BL52" s="48">
        <v>30</v>
      </c>
    </row>
    <row r="53" spans="1:64" ht="15">
      <c r="A53" s="65" t="s">
        <v>283</v>
      </c>
      <c r="B53" s="83" t="s">
        <v>988</v>
      </c>
      <c r="C53" s="66"/>
      <c r="D53" s="67"/>
      <c r="E53" s="68"/>
      <c r="F53" s="69"/>
      <c r="G53" s="66"/>
      <c r="H53" s="70"/>
      <c r="I53" s="71"/>
      <c r="J53" s="71"/>
      <c r="K53" s="34" t="s">
        <v>65</v>
      </c>
      <c r="L53" s="78">
        <v>53</v>
      </c>
      <c r="M53" s="78"/>
      <c r="N53" s="73" t="s">
        <v>283</v>
      </c>
      <c r="O53" s="80" t="s">
        <v>207</v>
      </c>
      <c r="P53" s="82">
        <v>43491.75958333333</v>
      </c>
      <c r="Q53" s="80" t="s">
        <v>493</v>
      </c>
      <c r="R53" s="83" t="s">
        <v>828</v>
      </c>
      <c r="S53" s="80" t="s">
        <v>860</v>
      </c>
      <c r="T53" s="80" t="s">
        <v>910</v>
      </c>
      <c r="U53" s="83" t="s">
        <v>988</v>
      </c>
      <c r="V53" s="83" t="s">
        <v>988</v>
      </c>
      <c r="W53" s="82">
        <v>43491.75958333333</v>
      </c>
      <c r="X53" s="83" t="s">
        <v>1374</v>
      </c>
      <c r="Y53" s="80"/>
      <c r="Z53" s="80"/>
      <c r="AA53" s="86" t="s">
        <v>1724</v>
      </c>
      <c r="AB53" s="80"/>
      <c r="AC53" s="80" t="b">
        <v>0</v>
      </c>
      <c r="AD53" s="80">
        <v>1</v>
      </c>
      <c r="AE53" s="86" t="s">
        <v>2052</v>
      </c>
      <c r="AF53" s="80" t="b">
        <v>0</v>
      </c>
      <c r="AG53" s="80" t="s">
        <v>2064</v>
      </c>
      <c r="AH53" s="80"/>
      <c r="AI53" s="86" t="s">
        <v>2052</v>
      </c>
      <c r="AJ53" s="80" t="b">
        <v>0</v>
      </c>
      <c r="AK53" s="80">
        <v>0</v>
      </c>
      <c r="AL53" s="86" t="s">
        <v>2052</v>
      </c>
      <c r="AM53" s="80" t="s">
        <v>2080</v>
      </c>
      <c r="AN53" s="80" t="b">
        <v>0</v>
      </c>
      <c r="AO53" s="86" t="s">
        <v>1724</v>
      </c>
      <c r="AP53" s="80" t="s">
        <v>207</v>
      </c>
      <c r="AQ53" s="80">
        <v>0</v>
      </c>
      <c r="AR53" s="80">
        <v>0</v>
      </c>
      <c r="AS53" s="80"/>
      <c r="AT53" s="80"/>
      <c r="AU53" s="80"/>
      <c r="AV53" s="80"/>
      <c r="AW53" s="80"/>
      <c r="AX53" s="80"/>
      <c r="AY53" s="80"/>
      <c r="AZ53" s="80"/>
      <c r="BA53">
        <v>1</v>
      </c>
      <c r="BB53" s="79" t="str">
        <f>REPLACE(INDEX(GroupVertices[Group],MATCH(Edges24[[#This Row],[Vertex 1]],GroupVertices[Vertex],0)),1,1,"")</f>
        <v>20</v>
      </c>
      <c r="BC53" s="79" t="str">
        <f>REPLACE(INDEX(GroupVertices[Group],MATCH(Edges24[[#This Row],[Vertex 2]],GroupVertices[Vertex],0)),1,1,"")</f>
        <v>20</v>
      </c>
      <c r="BD53" s="48">
        <v>0</v>
      </c>
      <c r="BE53" s="49">
        <v>0</v>
      </c>
      <c r="BF53" s="48">
        <v>0</v>
      </c>
      <c r="BG53" s="49">
        <v>0</v>
      </c>
      <c r="BH53" s="48">
        <v>0</v>
      </c>
      <c r="BI53" s="49">
        <v>0</v>
      </c>
      <c r="BJ53" s="48">
        <v>16</v>
      </c>
      <c r="BK53" s="49">
        <v>100</v>
      </c>
      <c r="BL53" s="48">
        <v>16</v>
      </c>
    </row>
    <row r="54" spans="1:64" ht="15">
      <c r="A54" s="65" t="s">
        <v>302</v>
      </c>
      <c r="B54" s="83" t="s">
        <v>1134</v>
      </c>
      <c r="C54" s="66"/>
      <c r="D54" s="67"/>
      <c r="E54" s="68"/>
      <c r="F54" s="69"/>
      <c r="G54" s="66"/>
      <c r="H54" s="70"/>
      <c r="I54" s="71"/>
      <c r="J54" s="71"/>
      <c r="K54" s="34" t="s">
        <v>65</v>
      </c>
      <c r="L54" s="78">
        <v>54</v>
      </c>
      <c r="M54" s="78"/>
      <c r="N54" s="73" t="s">
        <v>374</v>
      </c>
      <c r="O54" s="80" t="s">
        <v>461</v>
      </c>
      <c r="P54" s="82">
        <v>43491.77831018518</v>
      </c>
      <c r="Q54" s="80" t="s">
        <v>644</v>
      </c>
      <c r="R54" s="80"/>
      <c r="S54" s="80"/>
      <c r="T54" s="80" t="s">
        <v>923</v>
      </c>
      <c r="U54" s="83" t="s">
        <v>1134</v>
      </c>
      <c r="V54" s="83" t="s">
        <v>1134</v>
      </c>
      <c r="W54" s="82">
        <v>43491.77831018518</v>
      </c>
      <c r="X54" s="83" t="s">
        <v>1530</v>
      </c>
      <c r="Y54" s="80"/>
      <c r="Z54" s="80"/>
      <c r="AA54" s="86" t="s">
        <v>1886</v>
      </c>
      <c r="AB54" s="80"/>
      <c r="AC54" s="80" t="b">
        <v>0</v>
      </c>
      <c r="AD54" s="80">
        <v>7</v>
      </c>
      <c r="AE54" s="86" t="s">
        <v>2052</v>
      </c>
      <c r="AF54" s="80" t="b">
        <v>0</v>
      </c>
      <c r="AG54" s="80" t="s">
        <v>2064</v>
      </c>
      <c r="AH54" s="80"/>
      <c r="AI54" s="86" t="s">
        <v>2052</v>
      </c>
      <c r="AJ54" s="80" t="b">
        <v>0</v>
      </c>
      <c r="AK54" s="80">
        <v>5</v>
      </c>
      <c r="AL54" s="86" t="s">
        <v>2052</v>
      </c>
      <c r="AM54" s="80" t="s">
        <v>2071</v>
      </c>
      <c r="AN54" s="80" t="b">
        <v>0</v>
      </c>
      <c r="AO54" s="86" t="s">
        <v>1886</v>
      </c>
      <c r="AP54" s="80" t="s">
        <v>207</v>
      </c>
      <c r="AQ54" s="80">
        <v>0</v>
      </c>
      <c r="AR54" s="80">
        <v>0</v>
      </c>
      <c r="AS54" s="80"/>
      <c r="AT54" s="80"/>
      <c r="AU54" s="80"/>
      <c r="AV54" s="80"/>
      <c r="AW54" s="80"/>
      <c r="AX54" s="80"/>
      <c r="AY54" s="80"/>
      <c r="AZ54" s="80"/>
      <c r="BA54">
        <v>1</v>
      </c>
      <c r="BB54" s="79" t="str">
        <f>REPLACE(INDEX(GroupVertices[Group],MATCH(Edges24[[#This Row],[Vertex 1]],GroupVertices[Vertex],0)),1,1,"")</f>
        <v>10</v>
      </c>
      <c r="BC54" s="79" t="str">
        <f>REPLACE(INDEX(GroupVertices[Group],MATCH(Edges24[[#This Row],[Vertex 2]],GroupVertices[Vertex],0)),1,1,"")</f>
        <v>10</v>
      </c>
      <c r="BD54" s="48">
        <v>0</v>
      </c>
      <c r="BE54" s="49">
        <v>0</v>
      </c>
      <c r="BF54" s="48">
        <v>0</v>
      </c>
      <c r="BG54" s="49">
        <v>0</v>
      </c>
      <c r="BH54" s="48">
        <v>0</v>
      </c>
      <c r="BI54" s="49">
        <v>0</v>
      </c>
      <c r="BJ54" s="48">
        <v>28</v>
      </c>
      <c r="BK54" s="49">
        <v>100</v>
      </c>
      <c r="BL54" s="48">
        <v>28</v>
      </c>
    </row>
    <row r="55" spans="1:64" ht="15">
      <c r="A55" s="65" t="s">
        <v>318</v>
      </c>
      <c r="B55" s="83" t="s">
        <v>1029</v>
      </c>
      <c r="C55" s="66"/>
      <c r="D55" s="67"/>
      <c r="E55" s="68"/>
      <c r="F55" s="69"/>
      <c r="G55" s="66"/>
      <c r="H55" s="70"/>
      <c r="I55" s="71"/>
      <c r="J55" s="71"/>
      <c r="K55" s="34" t="s">
        <v>65</v>
      </c>
      <c r="L55" s="78">
        <v>55</v>
      </c>
      <c r="M55" s="78"/>
      <c r="N55" s="73" t="s">
        <v>405</v>
      </c>
      <c r="O55" s="80" t="s">
        <v>461</v>
      </c>
      <c r="P55" s="82">
        <v>43491.78212962963</v>
      </c>
      <c r="Q55" s="80" t="s">
        <v>536</v>
      </c>
      <c r="R55" s="80"/>
      <c r="S55" s="80"/>
      <c r="T55" s="80" t="s">
        <v>915</v>
      </c>
      <c r="U55" s="83" t="s">
        <v>1029</v>
      </c>
      <c r="V55" s="83" t="s">
        <v>1029</v>
      </c>
      <c r="W55" s="82">
        <v>43491.78212962963</v>
      </c>
      <c r="X55" s="83" t="s">
        <v>1417</v>
      </c>
      <c r="Y55" s="80"/>
      <c r="Z55" s="80"/>
      <c r="AA55" s="86" t="s">
        <v>1769</v>
      </c>
      <c r="AB55" s="80"/>
      <c r="AC55" s="80" t="b">
        <v>0</v>
      </c>
      <c r="AD55" s="80">
        <v>5</v>
      </c>
      <c r="AE55" s="86" t="s">
        <v>2052</v>
      </c>
      <c r="AF55" s="80" t="b">
        <v>0</v>
      </c>
      <c r="AG55" s="80" t="s">
        <v>2064</v>
      </c>
      <c r="AH55" s="80"/>
      <c r="AI55" s="86" t="s">
        <v>2052</v>
      </c>
      <c r="AJ55" s="80" t="b">
        <v>0</v>
      </c>
      <c r="AK55" s="80">
        <v>9</v>
      </c>
      <c r="AL55" s="86" t="s">
        <v>2052</v>
      </c>
      <c r="AM55" s="80" t="s">
        <v>2071</v>
      </c>
      <c r="AN55" s="80" t="b">
        <v>0</v>
      </c>
      <c r="AO55" s="86" t="s">
        <v>1769</v>
      </c>
      <c r="AP55" s="80" t="s">
        <v>207</v>
      </c>
      <c r="AQ55" s="80">
        <v>0</v>
      </c>
      <c r="AR55" s="80">
        <v>0</v>
      </c>
      <c r="AS55" s="80"/>
      <c r="AT55" s="80"/>
      <c r="AU55" s="80"/>
      <c r="AV55" s="80"/>
      <c r="AW55" s="80"/>
      <c r="AX55" s="80"/>
      <c r="AY55" s="80"/>
      <c r="AZ55" s="80"/>
      <c r="BA55">
        <v>1</v>
      </c>
      <c r="BB55" s="79" t="str">
        <f>REPLACE(INDEX(GroupVertices[Group],MATCH(Edges24[[#This Row],[Vertex 1]],GroupVertices[Vertex],0)),1,1,"")</f>
        <v>6</v>
      </c>
      <c r="BC55" s="79" t="str">
        <f>REPLACE(INDEX(GroupVertices[Group],MATCH(Edges24[[#This Row],[Vertex 2]],GroupVertices[Vertex],0)),1,1,"")</f>
        <v>6</v>
      </c>
      <c r="BD55" s="48">
        <v>0</v>
      </c>
      <c r="BE55" s="49">
        <v>0</v>
      </c>
      <c r="BF55" s="48">
        <v>0</v>
      </c>
      <c r="BG55" s="49">
        <v>0</v>
      </c>
      <c r="BH55" s="48">
        <v>0</v>
      </c>
      <c r="BI55" s="49">
        <v>0</v>
      </c>
      <c r="BJ55" s="48">
        <v>38</v>
      </c>
      <c r="BK55" s="49">
        <v>100</v>
      </c>
      <c r="BL55" s="48">
        <v>38</v>
      </c>
    </row>
    <row r="56" spans="1:64" ht="15">
      <c r="A56" s="65" t="s">
        <v>342</v>
      </c>
      <c r="B56" s="83" t="s">
        <v>1122</v>
      </c>
      <c r="C56" s="66"/>
      <c r="D56" s="67"/>
      <c r="E56" s="68"/>
      <c r="F56" s="69"/>
      <c r="G56" s="66"/>
      <c r="H56" s="70"/>
      <c r="I56" s="71"/>
      <c r="J56" s="71"/>
      <c r="K56" s="34" t="s">
        <v>65</v>
      </c>
      <c r="L56" s="78">
        <v>56</v>
      </c>
      <c r="M56" s="78"/>
      <c r="N56" s="73" t="s">
        <v>374</v>
      </c>
      <c r="O56" s="80" t="s">
        <v>461</v>
      </c>
      <c r="P56" s="82">
        <v>43491.788148148145</v>
      </c>
      <c r="Q56" s="80" t="s">
        <v>632</v>
      </c>
      <c r="R56" s="80"/>
      <c r="S56" s="80"/>
      <c r="T56" s="80" t="s">
        <v>923</v>
      </c>
      <c r="U56" s="83" t="s">
        <v>1122</v>
      </c>
      <c r="V56" s="83" t="s">
        <v>1122</v>
      </c>
      <c r="W56" s="82">
        <v>43491.788148148145</v>
      </c>
      <c r="X56" s="83" t="s">
        <v>1518</v>
      </c>
      <c r="Y56" s="80"/>
      <c r="Z56" s="80"/>
      <c r="AA56" s="86" t="s">
        <v>1874</v>
      </c>
      <c r="AB56" s="80"/>
      <c r="AC56" s="80" t="b">
        <v>0</v>
      </c>
      <c r="AD56" s="80">
        <v>5</v>
      </c>
      <c r="AE56" s="86" t="s">
        <v>2052</v>
      </c>
      <c r="AF56" s="80" t="b">
        <v>0</v>
      </c>
      <c r="AG56" s="80" t="s">
        <v>2064</v>
      </c>
      <c r="AH56" s="80"/>
      <c r="AI56" s="86" t="s">
        <v>2052</v>
      </c>
      <c r="AJ56" s="80" t="b">
        <v>0</v>
      </c>
      <c r="AK56" s="80">
        <v>4</v>
      </c>
      <c r="AL56" s="86" t="s">
        <v>2052</v>
      </c>
      <c r="AM56" s="80" t="s">
        <v>2071</v>
      </c>
      <c r="AN56" s="80" t="b">
        <v>0</v>
      </c>
      <c r="AO56" s="86" t="s">
        <v>1874</v>
      </c>
      <c r="AP56" s="80" t="s">
        <v>207</v>
      </c>
      <c r="AQ56" s="80">
        <v>0</v>
      </c>
      <c r="AR56" s="80">
        <v>0</v>
      </c>
      <c r="AS56" s="80"/>
      <c r="AT56" s="80"/>
      <c r="AU56" s="80"/>
      <c r="AV56" s="80"/>
      <c r="AW56" s="80"/>
      <c r="AX56" s="80"/>
      <c r="AY56" s="80"/>
      <c r="AZ56" s="80"/>
      <c r="BA56">
        <v>1</v>
      </c>
      <c r="BB56" s="79" t="str">
        <f>REPLACE(INDEX(GroupVertices[Group],MATCH(Edges24[[#This Row],[Vertex 1]],GroupVertices[Vertex],0)),1,1,"")</f>
        <v>14</v>
      </c>
      <c r="BC56" s="79" t="str">
        <f>REPLACE(INDEX(GroupVertices[Group],MATCH(Edges24[[#This Row],[Vertex 2]],GroupVertices[Vertex],0)),1,1,"")</f>
        <v>14</v>
      </c>
      <c r="BD56" s="48">
        <v>0</v>
      </c>
      <c r="BE56" s="49">
        <v>0</v>
      </c>
      <c r="BF56" s="48">
        <v>0</v>
      </c>
      <c r="BG56" s="49">
        <v>0</v>
      </c>
      <c r="BH56" s="48">
        <v>0</v>
      </c>
      <c r="BI56" s="49">
        <v>0</v>
      </c>
      <c r="BJ56" s="48">
        <v>28</v>
      </c>
      <c r="BK56" s="49">
        <v>100</v>
      </c>
      <c r="BL56" s="48">
        <v>28</v>
      </c>
    </row>
    <row r="57" spans="1:64" ht="15">
      <c r="A57" s="65" t="s">
        <v>319</v>
      </c>
      <c r="B57" s="83" t="s">
        <v>1249</v>
      </c>
      <c r="C57" s="66"/>
      <c r="D57" s="67"/>
      <c r="E57" s="68"/>
      <c r="F57" s="69"/>
      <c r="G57" s="66"/>
      <c r="H57" s="70"/>
      <c r="I57" s="71"/>
      <c r="J57" s="71"/>
      <c r="K57" s="34" t="s">
        <v>65</v>
      </c>
      <c r="L57" s="78">
        <v>57</v>
      </c>
      <c r="M57" s="78"/>
      <c r="N57" s="73" t="s">
        <v>319</v>
      </c>
      <c r="O57" s="80" t="s">
        <v>207</v>
      </c>
      <c r="P57" s="82">
        <v>43491.685266203705</v>
      </c>
      <c r="Q57" s="80" t="s">
        <v>761</v>
      </c>
      <c r="R57" s="83" t="s">
        <v>848</v>
      </c>
      <c r="S57" s="80" t="s">
        <v>850</v>
      </c>
      <c r="T57" s="80" t="s">
        <v>961</v>
      </c>
      <c r="U57" s="83" t="s">
        <v>1249</v>
      </c>
      <c r="V57" s="83" t="s">
        <v>1249</v>
      </c>
      <c r="W57" s="82">
        <v>43491.685266203705</v>
      </c>
      <c r="X57" s="83" t="s">
        <v>1647</v>
      </c>
      <c r="Y57" s="80"/>
      <c r="Z57" s="80"/>
      <c r="AA57" s="86" t="s">
        <v>2003</v>
      </c>
      <c r="AB57" s="80"/>
      <c r="AC57" s="80" t="b">
        <v>0</v>
      </c>
      <c r="AD57" s="80">
        <v>4</v>
      </c>
      <c r="AE57" s="86" t="s">
        <v>2052</v>
      </c>
      <c r="AF57" s="80" t="b">
        <v>0</v>
      </c>
      <c r="AG57" s="80" t="s">
        <v>2064</v>
      </c>
      <c r="AH57" s="80"/>
      <c r="AI57" s="86" t="s">
        <v>2052</v>
      </c>
      <c r="AJ57" s="80" t="b">
        <v>0</v>
      </c>
      <c r="AK57" s="80">
        <v>0</v>
      </c>
      <c r="AL57" s="86" t="s">
        <v>2052</v>
      </c>
      <c r="AM57" s="80" t="s">
        <v>2071</v>
      </c>
      <c r="AN57" s="80" t="b">
        <v>0</v>
      </c>
      <c r="AO57" s="86" t="s">
        <v>2003</v>
      </c>
      <c r="AP57" s="80" t="s">
        <v>207</v>
      </c>
      <c r="AQ57" s="80">
        <v>0</v>
      </c>
      <c r="AR57" s="80">
        <v>0</v>
      </c>
      <c r="AS57" s="80"/>
      <c r="AT57" s="80"/>
      <c r="AU57" s="80"/>
      <c r="AV57" s="80"/>
      <c r="AW57" s="80"/>
      <c r="AX57" s="80"/>
      <c r="AY57" s="80"/>
      <c r="AZ57" s="80"/>
      <c r="BA57">
        <v>1</v>
      </c>
      <c r="BB57" s="79" t="str">
        <f>REPLACE(INDEX(GroupVertices[Group],MATCH(Edges24[[#This Row],[Vertex 1]],GroupVertices[Vertex],0)),1,1,"")</f>
        <v>9</v>
      </c>
      <c r="BC57" s="79" t="str">
        <f>REPLACE(INDEX(GroupVertices[Group],MATCH(Edges24[[#This Row],[Vertex 2]],GroupVertices[Vertex],0)),1,1,"")</f>
        <v>9</v>
      </c>
      <c r="BD57" s="48">
        <v>2</v>
      </c>
      <c r="BE57" s="49">
        <v>7.142857142857143</v>
      </c>
      <c r="BF57" s="48">
        <v>0</v>
      </c>
      <c r="BG57" s="49">
        <v>0</v>
      </c>
      <c r="BH57" s="48">
        <v>0</v>
      </c>
      <c r="BI57" s="49">
        <v>0</v>
      </c>
      <c r="BJ57" s="48">
        <v>26</v>
      </c>
      <c r="BK57" s="49">
        <v>92.85714285714286</v>
      </c>
      <c r="BL57" s="48">
        <v>28</v>
      </c>
    </row>
    <row r="58" spans="1:64" ht="15">
      <c r="A58" s="65" t="s">
        <v>315</v>
      </c>
      <c r="B58" s="83" t="s">
        <v>1162</v>
      </c>
      <c r="C58" s="66"/>
      <c r="D58" s="67"/>
      <c r="E58" s="68"/>
      <c r="F58" s="69"/>
      <c r="G58" s="66"/>
      <c r="H58" s="70"/>
      <c r="I58" s="71"/>
      <c r="J58" s="71"/>
      <c r="K58" s="34" t="s">
        <v>65</v>
      </c>
      <c r="L58" s="78">
        <v>58</v>
      </c>
      <c r="M58" s="78"/>
      <c r="N58" s="73" t="s">
        <v>374</v>
      </c>
      <c r="O58" s="80" t="s">
        <v>461</v>
      </c>
      <c r="P58" s="82">
        <v>43491.68869212963</v>
      </c>
      <c r="Q58" s="80" t="s">
        <v>674</v>
      </c>
      <c r="R58" s="80"/>
      <c r="S58" s="80"/>
      <c r="T58" s="80" t="s">
        <v>923</v>
      </c>
      <c r="U58" s="83" t="s">
        <v>1162</v>
      </c>
      <c r="V58" s="83" t="s">
        <v>1162</v>
      </c>
      <c r="W58" s="82">
        <v>43491.68869212963</v>
      </c>
      <c r="X58" s="83" t="s">
        <v>1560</v>
      </c>
      <c r="Y58" s="80"/>
      <c r="Z58" s="80"/>
      <c r="AA58" s="86" t="s">
        <v>1916</v>
      </c>
      <c r="AB58" s="80"/>
      <c r="AC58" s="80" t="b">
        <v>0</v>
      </c>
      <c r="AD58" s="80">
        <v>3</v>
      </c>
      <c r="AE58" s="86" t="s">
        <v>2052</v>
      </c>
      <c r="AF58" s="80" t="b">
        <v>0</v>
      </c>
      <c r="AG58" s="80" t="s">
        <v>2064</v>
      </c>
      <c r="AH58" s="80"/>
      <c r="AI58" s="86" t="s">
        <v>2052</v>
      </c>
      <c r="AJ58" s="80" t="b">
        <v>0</v>
      </c>
      <c r="AK58" s="80">
        <v>11</v>
      </c>
      <c r="AL58" s="86" t="s">
        <v>2052</v>
      </c>
      <c r="AM58" s="80" t="s">
        <v>2071</v>
      </c>
      <c r="AN58" s="80" t="b">
        <v>0</v>
      </c>
      <c r="AO58" s="86" t="s">
        <v>1916</v>
      </c>
      <c r="AP58" s="80" t="s">
        <v>207</v>
      </c>
      <c r="AQ58" s="80">
        <v>0</v>
      </c>
      <c r="AR58" s="80">
        <v>0</v>
      </c>
      <c r="AS58" s="80"/>
      <c r="AT58" s="80"/>
      <c r="AU58" s="80"/>
      <c r="AV58" s="80"/>
      <c r="AW58" s="80"/>
      <c r="AX58" s="80"/>
      <c r="AY58" s="80"/>
      <c r="AZ58" s="80"/>
      <c r="BA58">
        <v>1</v>
      </c>
      <c r="BB58" s="79" t="str">
        <f>REPLACE(INDEX(GroupVertices[Group],MATCH(Edges24[[#This Row],[Vertex 1]],GroupVertices[Vertex],0)),1,1,"")</f>
        <v>3</v>
      </c>
      <c r="BC58" s="79" t="str">
        <f>REPLACE(INDEX(GroupVertices[Group],MATCH(Edges24[[#This Row],[Vertex 2]],GroupVertices[Vertex],0)),1,1,"")</f>
        <v>3</v>
      </c>
      <c r="BD58" s="48">
        <v>0</v>
      </c>
      <c r="BE58" s="49">
        <v>0</v>
      </c>
      <c r="BF58" s="48">
        <v>0</v>
      </c>
      <c r="BG58" s="49">
        <v>0</v>
      </c>
      <c r="BH58" s="48">
        <v>0</v>
      </c>
      <c r="BI58" s="49">
        <v>0</v>
      </c>
      <c r="BJ58" s="48">
        <v>28</v>
      </c>
      <c r="BK58" s="49">
        <v>100</v>
      </c>
      <c r="BL58" s="48">
        <v>28</v>
      </c>
    </row>
    <row r="59" spans="1:64" ht="15">
      <c r="A59" s="65" t="s">
        <v>302</v>
      </c>
      <c r="B59" s="83" t="s">
        <v>1133</v>
      </c>
      <c r="C59" s="66"/>
      <c r="D59" s="67"/>
      <c r="E59" s="68"/>
      <c r="F59" s="69"/>
      <c r="G59" s="66"/>
      <c r="H59" s="70"/>
      <c r="I59" s="71"/>
      <c r="J59" s="71"/>
      <c r="K59" s="34" t="s">
        <v>65</v>
      </c>
      <c r="L59" s="78">
        <v>59</v>
      </c>
      <c r="M59" s="78"/>
      <c r="N59" s="73" t="s">
        <v>374</v>
      </c>
      <c r="O59" s="80" t="s">
        <v>461</v>
      </c>
      <c r="P59" s="82">
        <v>43491.64331018519</v>
      </c>
      <c r="Q59" s="80" t="s">
        <v>643</v>
      </c>
      <c r="R59" s="80"/>
      <c r="S59" s="80"/>
      <c r="T59" s="80" t="s">
        <v>923</v>
      </c>
      <c r="U59" s="83" t="s">
        <v>1133</v>
      </c>
      <c r="V59" s="83" t="s">
        <v>1133</v>
      </c>
      <c r="W59" s="82">
        <v>43491.64331018519</v>
      </c>
      <c r="X59" s="83" t="s">
        <v>1529</v>
      </c>
      <c r="Y59" s="80"/>
      <c r="Z59" s="80"/>
      <c r="AA59" s="86" t="s">
        <v>1885</v>
      </c>
      <c r="AB59" s="80"/>
      <c r="AC59" s="80" t="b">
        <v>0</v>
      </c>
      <c r="AD59" s="80">
        <v>6</v>
      </c>
      <c r="AE59" s="86" t="s">
        <v>2052</v>
      </c>
      <c r="AF59" s="80" t="b">
        <v>0</v>
      </c>
      <c r="AG59" s="80" t="s">
        <v>2064</v>
      </c>
      <c r="AH59" s="80"/>
      <c r="AI59" s="86" t="s">
        <v>2052</v>
      </c>
      <c r="AJ59" s="80" t="b">
        <v>0</v>
      </c>
      <c r="AK59" s="80">
        <v>9</v>
      </c>
      <c r="AL59" s="86" t="s">
        <v>2052</v>
      </c>
      <c r="AM59" s="80" t="s">
        <v>2071</v>
      </c>
      <c r="AN59" s="80" t="b">
        <v>0</v>
      </c>
      <c r="AO59" s="86" t="s">
        <v>1885</v>
      </c>
      <c r="AP59" s="80" t="s">
        <v>207</v>
      </c>
      <c r="AQ59" s="80">
        <v>0</v>
      </c>
      <c r="AR59" s="80">
        <v>0</v>
      </c>
      <c r="AS59" s="80"/>
      <c r="AT59" s="80"/>
      <c r="AU59" s="80"/>
      <c r="AV59" s="80"/>
      <c r="AW59" s="80"/>
      <c r="AX59" s="80"/>
      <c r="AY59" s="80"/>
      <c r="AZ59" s="80"/>
      <c r="BA59">
        <v>1</v>
      </c>
      <c r="BB59" s="79" t="str">
        <f>REPLACE(INDEX(GroupVertices[Group],MATCH(Edges24[[#This Row],[Vertex 1]],GroupVertices[Vertex],0)),1,1,"")</f>
        <v>10</v>
      </c>
      <c r="BC59" s="79" t="str">
        <f>REPLACE(INDEX(GroupVertices[Group],MATCH(Edges24[[#This Row],[Vertex 2]],GroupVertices[Vertex],0)),1,1,"")</f>
        <v>10</v>
      </c>
      <c r="BD59" s="48">
        <v>0</v>
      </c>
      <c r="BE59" s="49">
        <v>0</v>
      </c>
      <c r="BF59" s="48">
        <v>0</v>
      </c>
      <c r="BG59" s="49">
        <v>0</v>
      </c>
      <c r="BH59" s="48">
        <v>0</v>
      </c>
      <c r="BI59" s="49">
        <v>0</v>
      </c>
      <c r="BJ59" s="48">
        <v>28</v>
      </c>
      <c r="BK59" s="49">
        <v>100</v>
      </c>
      <c r="BL59" s="48">
        <v>28</v>
      </c>
    </row>
    <row r="60" spans="1:64" ht="15">
      <c r="A60" s="65" t="s">
        <v>309</v>
      </c>
      <c r="B60" s="83" t="s">
        <v>1240</v>
      </c>
      <c r="C60" s="66"/>
      <c r="D60" s="67"/>
      <c r="E60" s="68"/>
      <c r="F60" s="69"/>
      <c r="G60" s="66"/>
      <c r="H60" s="70"/>
      <c r="I60" s="71"/>
      <c r="J60" s="71"/>
      <c r="K60" s="34" t="s">
        <v>65</v>
      </c>
      <c r="L60" s="78">
        <v>60</v>
      </c>
      <c r="M60" s="78"/>
      <c r="N60" s="73" t="s">
        <v>374</v>
      </c>
      <c r="O60" s="80" t="s">
        <v>461</v>
      </c>
      <c r="P60" s="82">
        <v>43491.72280092593</v>
      </c>
      <c r="Q60" s="80" t="s">
        <v>752</v>
      </c>
      <c r="R60" s="80"/>
      <c r="S60" s="80"/>
      <c r="T60" s="80" t="s">
        <v>923</v>
      </c>
      <c r="U60" s="83" t="s">
        <v>1240</v>
      </c>
      <c r="V60" s="83" t="s">
        <v>1240</v>
      </c>
      <c r="W60" s="82">
        <v>43491.72280092593</v>
      </c>
      <c r="X60" s="83" t="s">
        <v>1638</v>
      </c>
      <c r="Y60" s="80"/>
      <c r="Z60" s="80"/>
      <c r="AA60" s="86" t="s">
        <v>1994</v>
      </c>
      <c r="AB60" s="80"/>
      <c r="AC60" s="80" t="b">
        <v>0</v>
      </c>
      <c r="AD60" s="80">
        <v>6</v>
      </c>
      <c r="AE60" s="86" t="s">
        <v>2052</v>
      </c>
      <c r="AF60" s="80" t="b">
        <v>0</v>
      </c>
      <c r="AG60" s="80" t="s">
        <v>2064</v>
      </c>
      <c r="AH60" s="80"/>
      <c r="AI60" s="86" t="s">
        <v>2052</v>
      </c>
      <c r="AJ60" s="80" t="b">
        <v>0</v>
      </c>
      <c r="AK60" s="80">
        <v>0</v>
      </c>
      <c r="AL60" s="86" t="s">
        <v>2052</v>
      </c>
      <c r="AM60" s="80" t="s">
        <v>2071</v>
      </c>
      <c r="AN60" s="80" t="b">
        <v>0</v>
      </c>
      <c r="AO60" s="86" t="s">
        <v>1994</v>
      </c>
      <c r="AP60" s="80" t="s">
        <v>207</v>
      </c>
      <c r="AQ60" s="80">
        <v>0</v>
      </c>
      <c r="AR60" s="80">
        <v>0</v>
      </c>
      <c r="AS60" s="80"/>
      <c r="AT60" s="80"/>
      <c r="AU60" s="80"/>
      <c r="AV60" s="80"/>
      <c r="AW60" s="80"/>
      <c r="AX60" s="80"/>
      <c r="AY60" s="80"/>
      <c r="AZ60" s="80"/>
      <c r="BA60">
        <v>1</v>
      </c>
      <c r="BB60" s="79" t="str">
        <f>REPLACE(INDEX(GroupVertices[Group],MATCH(Edges24[[#This Row],[Vertex 1]],GroupVertices[Vertex],0)),1,1,"")</f>
        <v>13</v>
      </c>
      <c r="BC60" s="79" t="str">
        <f>REPLACE(INDEX(GroupVertices[Group],MATCH(Edges24[[#This Row],[Vertex 2]],GroupVertices[Vertex],0)),1,1,"")</f>
        <v>13</v>
      </c>
      <c r="BD60" s="48">
        <v>0</v>
      </c>
      <c r="BE60" s="49">
        <v>0</v>
      </c>
      <c r="BF60" s="48">
        <v>0</v>
      </c>
      <c r="BG60" s="49">
        <v>0</v>
      </c>
      <c r="BH60" s="48">
        <v>0</v>
      </c>
      <c r="BI60" s="49">
        <v>0</v>
      </c>
      <c r="BJ60" s="48">
        <v>28</v>
      </c>
      <c r="BK60" s="49">
        <v>100</v>
      </c>
      <c r="BL60" s="48">
        <v>28</v>
      </c>
    </row>
    <row r="61" spans="1:64" ht="15">
      <c r="A61" s="65" t="s">
        <v>314</v>
      </c>
      <c r="B61" s="83" t="s">
        <v>1210</v>
      </c>
      <c r="C61" s="66"/>
      <c r="D61" s="67"/>
      <c r="E61" s="68"/>
      <c r="F61" s="69"/>
      <c r="G61" s="66"/>
      <c r="H61" s="70"/>
      <c r="I61" s="71"/>
      <c r="J61" s="71"/>
      <c r="K61" s="34" t="s">
        <v>65</v>
      </c>
      <c r="L61" s="78">
        <v>61</v>
      </c>
      <c r="M61" s="78"/>
      <c r="N61" s="73" t="s">
        <v>304</v>
      </c>
      <c r="O61" s="80" t="s">
        <v>461</v>
      </c>
      <c r="P61" s="82">
        <v>43491.64582175926</v>
      </c>
      <c r="Q61" s="80" t="s">
        <v>722</v>
      </c>
      <c r="R61" s="80"/>
      <c r="S61" s="80"/>
      <c r="T61" s="80" t="s">
        <v>923</v>
      </c>
      <c r="U61" s="83" t="s">
        <v>1210</v>
      </c>
      <c r="V61" s="83" t="s">
        <v>1210</v>
      </c>
      <c r="W61" s="82">
        <v>43491.64582175926</v>
      </c>
      <c r="X61" s="83" t="s">
        <v>1608</v>
      </c>
      <c r="Y61" s="80"/>
      <c r="Z61" s="80"/>
      <c r="AA61" s="86" t="s">
        <v>1964</v>
      </c>
      <c r="AB61" s="80"/>
      <c r="AC61" s="80" t="b">
        <v>0</v>
      </c>
      <c r="AD61" s="80">
        <v>4</v>
      </c>
      <c r="AE61" s="86" t="s">
        <v>2052</v>
      </c>
      <c r="AF61" s="80" t="b">
        <v>0</v>
      </c>
      <c r="AG61" s="80" t="s">
        <v>2064</v>
      </c>
      <c r="AH61" s="80"/>
      <c r="AI61" s="86" t="s">
        <v>2052</v>
      </c>
      <c r="AJ61" s="80" t="b">
        <v>0</v>
      </c>
      <c r="AK61" s="80">
        <v>3</v>
      </c>
      <c r="AL61" s="86" t="s">
        <v>2052</v>
      </c>
      <c r="AM61" s="80" t="s">
        <v>2071</v>
      </c>
      <c r="AN61" s="80" t="b">
        <v>0</v>
      </c>
      <c r="AO61" s="86" t="s">
        <v>1964</v>
      </c>
      <c r="AP61" s="80" t="s">
        <v>207</v>
      </c>
      <c r="AQ61" s="80">
        <v>0</v>
      </c>
      <c r="AR61" s="80">
        <v>0</v>
      </c>
      <c r="AS61" s="80"/>
      <c r="AT61" s="80"/>
      <c r="AU61" s="80"/>
      <c r="AV61" s="80"/>
      <c r="AW61" s="80"/>
      <c r="AX61" s="80"/>
      <c r="AY61" s="80"/>
      <c r="AZ61" s="80"/>
      <c r="BA61">
        <v>1</v>
      </c>
      <c r="BB61" s="79" t="str">
        <f>REPLACE(INDEX(GroupVertices[Group],MATCH(Edges24[[#This Row],[Vertex 1]],GroupVertices[Vertex],0)),1,1,"")</f>
        <v>4</v>
      </c>
      <c r="BC61" s="79" t="str">
        <f>REPLACE(INDEX(GroupVertices[Group],MATCH(Edges24[[#This Row],[Vertex 2]],GroupVertices[Vertex],0)),1,1,"")</f>
        <v>4</v>
      </c>
      <c r="BD61" s="48">
        <v>0</v>
      </c>
      <c r="BE61" s="49">
        <v>0</v>
      </c>
      <c r="BF61" s="48">
        <v>0</v>
      </c>
      <c r="BG61" s="49">
        <v>0</v>
      </c>
      <c r="BH61" s="48">
        <v>0</v>
      </c>
      <c r="BI61" s="49">
        <v>0</v>
      </c>
      <c r="BJ61" s="48">
        <v>28</v>
      </c>
      <c r="BK61" s="49">
        <v>100</v>
      </c>
      <c r="BL61" s="48">
        <v>28</v>
      </c>
    </row>
    <row r="62" spans="1:64" ht="15">
      <c r="A62" s="65" t="s">
        <v>330</v>
      </c>
      <c r="B62" s="83" t="s">
        <v>1182</v>
      </c>
      <c r="C62" s="66"/>
      <c r="D62" s="67"/>
      <c r="E62" s="68"/>
      <c r="F62" s="69"/>
      <c r="G62" s="66"/>
      <c r="H62" s="70"/>
      <c r="I62" s="71"/>
      <c r="J62" s="71"/>
      <c r="K62" s="34" t="s">
        <v>65</v>
      </c>
      <c r="L62" s="78">
        <v>62</v>
      </c>
      <c r="M62" s="78"/>
      <c r="N62" s="73" t="s">
        <v>344</v>
      </c>
      <c r="O62" s="80" t="s">
        <v>461</v>
      </c>
      <c r="P62" s="82">
        <v>43491.73425925926</v>
      </c>
      <c r="Q62" s="80" t="s">
        <v>694</v>
      </c>
      <c r="R62" s="80"/>
      <c r="S62" s="80"/>
      <c r="T62" s="80" t="s">
        <v>889</v>
      </c>
      <c r="U62" s="83" t="s">
        <v>1182</v>
      </c>
      <c r="V62" s="83" t="s">
        <v>1182</v>
      </c>
      <c r="W62" s="82">
        <v>43491.73425925926</v>
      </c>
      <c r="X62" s="83" t="s">
        <v>1580</v>
      </c>
      <c r="Y62" s="80"/>
      <c r="Z62" s="80"/>
      <c r="AA62" s="86" t="s">
        <v>1936</v>
      </c>
      <c r="AB62" s="80"/>
      <c r="AC62" s="80" t="b">
        <v>0</v>
      </c>
      <c r="AD62" s="80">
        <v>4</v>
      </c>
      <c r="AE62" s="86" t="s">
        <v>2052</v>
      </c>
      <c r="AF62" s="80" t="b">
        <v>0</v>
      </c>
      <c r="AG62" s="80" t="s">
        <v>2064</v>
      </c>
      <c r="AH62" s="80"/>
      <c r="AI62" s="86" t="s">
        <v>2052</v>
      </c>
      <c r="AJ62" s="80" t="b">
        <v>0</v>
      </c>
      <c r="AK62" s="80">
        <v>0</v>
      </c>
      <c r="AL62" s="86" t="s">
        <v>2052</v>
      </c>
      <c r="AM62" s="80" t="s">
        <v>2071</v>
      </c>
      <c r="AN62" s="80" t="b">
        <v>0</v>
      </c>
      <c r="AO62" s="86" t="s">
        <v>1936</v>
      </c>
      <c r="AP62" s="80" t="s">
        <v>207</v>
      </c>
      <c r="AQ62" s="80">
        <v>0</v>
      </c>
      <c r="AR62" s="80">
        <v>0</v>
      </c>
      <c r="AS62" s="80"/>
      <c r="AT62" s="80"/>
      <c r="AU62" s="80"/>
      <c r="AV62" s="80"/>
      <c r="AW62" s="80"/>
      <c r="AX62" s="80"/>
      <c r="AY62" s="80"/>
      <c r="AZ62" s="80"/>
      <c r="BA62">
        <v>1</v>
      </c>
      <c r="BB62" s="79" t="str">
        <f>REPLACE(INDEX(GroupVertices[Group],MATCH(Edges24[[#This Row],[Vertex 1]],GroupVertices[Vertex],0)),1,1,"")</f>
        <v>2</v>
      </c>
      <c r="BC62" s="79" t="str">
        <f>REPLACE(INDEX(GroupVertices[Group],MATCH(Edges24[[#This Row],[Vertex 2]],GroupVertices[Vertex],0)),1,1,"")</f>
        <v>2</v>
      </c>
      <c r="BD62" s="48">
        <v>1</v>
      </c>
      <c r="BE62" s="49">
        <v>4.166666666666667</v>
      </c>
      <c r="BF62" s="48">
        <v>0</v>
      </c>
      <c r="BG62" s="49">
        <v>0</v>
      </c>
      <c r="BH62" s="48">
        <v>0</v>
      </c>
      <c r="BI62" s="49">
        <v>0</v>
      </c>
      <c r="BJ62" s="48">
        <v>23</v>
      </c>
      <c r="BK62" s="49">
        <v>95.83333333333333</v>
      </c>
      <c r="BL62" s="48">
        <v>24</v>
      </c>
    </row>
    <row r="63" spans="1:64" ht="15">
      <c r="A63" s="65" t="s">
        <v>319</v>
      </c>
      <c r="B63" s="83" t="s">
        <v>1248</v>
      </c>
      <c r="C63" s="66"/>
      <c r="D63" s="67"/>
      <c r="E63" s="68"/>
      <c r="F63" s="69"/>
      <c r="G63" s="66"/>
      <c r="H63" s="70"/>
      <c r="I63" s="71"/>
      <c r="J63" s="71"/>
      <c r="K63" s="34" t="s">
        <v>65</v>
      </c>
      <c r="L63" s="78">
        <v>63</v>
      </c>
      <c r="M63" s="78"/>
      <c r="N63" s="73" t="s">
        <v>374</v>
      </c>
      <c r="O63" s="80" t="s">
        <v>461</v>
      </c>
      <c r="P63" s="82">
        <v>43491.65289351852</v>
      </c>
      <c r="Q63" s="80" t="s">
        <v>760</v>
      </c>
      <c r="R63" s="80"/>
      <c r="S63" s="80"/>
      <c r="T63" s="80" t="s">
        <v>923</v>
      </c>
      <c r="U63" s="83" t="s">
        <v>1248</v>
      </c>
      <c r="V63" s="83" t="s">
        <v>1248</v>
      </c>
      <c r="W63" s="82">
        <v>43491.65289351852</v>
      </c>
      <c r="X63" s="83" t="s">
        <v>1646</v>
      </c>
      <c r="Y63" s="80"/>
      <c r="Z63" s="80"/>
      <c r="AA63" s="86" t="s">
        <v>2002</v>
      </c>
      <c r="AB63" s="80"/>
      <c r="AC63" s="80" t="b">
        <v>0</v>
      </c>
      <c r="AD63" s="80">
        <v>7</v>
      </c>
      <c r="AE63" s="86" t="s">
        <v>2052</v>
      </c>
      <c r="AF63" s="80" t="b">
        <v>0</v>
      </c>
      <c r="AG63" s="80" t="s">
        <v>2064</v>
      </c>
      <c r="AH63" s="80"/>
      <c r="AI63" s="86" t="s">
        <v>2052</v>
      </c>
      <c r="AJ63" s="80" t="b">
        <v>0</v>
      </c>
      <c r="AK63" s="80">
        <v>8</v>
      </c>
      <c r="AL63" s="86" t="s">
        <v>2052</v>
      </c>
      <c r="AM63" s="80" t="s">
        <v>2071</v>
      </c>
      <c r="AN63" s="80" t="b">
        <v>0</v>
      </c>
      <c r="AO63" s="86" t="s">
        <v>2002</v>
      </c>
      <c r="AP63" s="80" t="s">
        <v>207</v>
      </c>
      <c r="AQ63" s="80">
        <v>0</v>
      </c>
      <c r="AR63" s="80">
        <v>0</v>
      </c>
      <c r="AS63" s="80"/>
      <c r="AT63" s="80"/>
      <c r="AU63" s="80"/>
      <c r="AV63" s="80"/>
      <c r="AW63" s="80"/>
      <c r="AX63" s="80"/>
      <c r="AY63" s="80"/>
      <c r="AZ63" s="80"/>
      <c r="BA63">
        <v>1</v>
      </c>
      <c r="BB63" s="79" t="str">
        <f>REPLACE(INDEX(GroupVertices[Group],MATCH(Edges24[[#This Row],[Vertex 1]],GroupVertices[Vertex],0)),1,1,"")</f>
        <v>9</v>
      </c>
      <c r="BC63" s="79" t="str">
        <f>REPLACE(INDEX(GroupVertices[Group],MATCH(Edges24[[#This Row],[Vertex 2]],GroupVertices[Vertex],0)),1,1,"")</f>
        <v>9</v>
      </c>
      <c r="BD63" s="48">
        <v>0</v>
      </c>
      <c r="BE63" s="49">
        <v>0</v>
      </c>
      <c r="BF63" s="48">
        <v>0</v>
      </c>
      <c r="BG63" s="49">
        <v>0</v>
      </c>
      <c r="BH63" s="48">
        <v>0</v>
      </c>
      <c r="BI63" s="49">
        <v>0</v>
      </c>
      <c r="BJ63" s="48">
        <v>28</v>
      </c>
      <c r="BK63" s="49">
        <v>100</v>
      </c>
      <c r="BL63" s="48">
        <v>28</v>
      </c>
    </row>
    <row r="64" spans="1:64" ht="15">
      <c r="A64" s="65" t="s">
        <v>319</v>
      </c>
      <c r="B64" s="83" t="s">
        <v>1250</v>
      </c>
      <c r="C64" s="66"/>
      <c r="D64" s="67"/>
      <c r="E64" s="68"/>
      <c r="F64" s="69"/>
      <c r="G64" s="66"/>
      <c r="H64" s="70"/>
      <c r="I64" s="71"/>
      <c r="J64" s="71"/>
      <c r="K64" s="34" t="s">
        <v>65</v>
      </c>
      <c r="L64" s="78">
        <v>64</v>
      </c>
      <c r="M64" s="78"/>
      <c r="N64" s="73" t="s">
        <v>374</v>
      </c>
      <c r="O64" s="80" t="s">
        <v>461</v>
      </c>
      <c r="P64" s="82">
        <v>43491.741631944446</v>
      </c>
      <c r="Q64" s="80" t="s">
        <v>762</v>
      </c>
      <c r="R64" s="80"/>
      <c r="S64" s="80"/>
      <c r="T64" s="80" t="s">
        <v>948</v>
      </c>
      <c r="U64" s="83" t="s">
        <v>1250</v>
      </c>
      <c r="V64" s="83" t="s">
        <v>1250</v>
      </c>
      <c r="W64" s="82">
        <v>43491.741631944446</v>
      </c>
      <c r="X64" s="83" t="s">
        <v>1648</v>
      </c>
      <c r="Y64" s="80"/>
      <c r="Z64" s="80"/>
      <c r="AA64" s="86" t="s">
        <v>2004</v>
      </c>
      <c r="AB64" s="80"/>
      <c r="AC64" s="80" t="b">
        <v>0</v>
      </c>
      <c r="AD64" s="80">
        <v>3</v>
      </c>
      <c r="AE64" s="86" t="s">
        <v>2052</v>
      </c>
      <c r="AF64" s="80" t="b">
        <v>0</v>
      </c>
      <c r="AG64" s="80" t="s">
        <v>2064</v>
      </c>
      <c r="AH64" s="80"/>
      <c r="AI64" s="86" t="s">
        <v>2052</v>
      </c>
      <c r="AJ64" s="80" t="b">
        <v>0</v>
      </c>
      <c r="AK64" s="80">
        <v>4</v>
      </c>
      <c r="AL64" s="86" t="s">
        <v>2052</v>
      </c>
      <c r="AM64" s="80" t="s">
        <v>2071</v>
      </c>
      <c r="AN64" s="80" t="b">
        <v>0</v>
      </c>
      <c r="AO64" s="86" t="s">
        <v>2004</v>
      </c>
      <c r="AP64" s="80" t="s">
        <v>207</v>
      </c>
      <c r="AQ64" s="80">
        <v>0</v>
      </c>
      <c r="AR64" s="80">
        <v>0</v>
      </c>
      <c r="AS64" s="80"/>
      <c r="AT64" s="80"/>
      <c r="AU64" s="80"/>
      <c r="AV64" s="80"/>
      <c r="AW64" s="80"/>
      <c r="AX64" s="80"/>
      <c r="AY64" s="80"/>
      <c r="AZ64" s="80"/>
      <c r="BA64">
        <v>1</v>
      </c>
      <c r="BB64" s="79" t="str">
        <f>REPLACE(INDEX(GroupVertices[Group],MATCH(Edges24[[#This Row],[Vertex 1]],GroupVertices[Vertex],0)),1,1,"")</f>
        <v>9</v>
      </c>
      <c r="BC64" s="79" t="str">
        <f>REPLACE(INDEX(GroupVertices[Group],MATCH(Edges24[[#This Row],[Vertex 2]],GroupVertices[Vertex],0)),1,1,"")</f>
        <v>9</v>
      </c>
      <c r="BD64" s="48">
        <v>0</v>
      </c>
      <c r="BE64" s="49">
        <v>0</v>
      </c>
      <c r="BF64" s="48">
        <v>0</v>
      </c>
      <c r="BG64" s="49">
        <v>0</v>
      </c>
      <c r="BH64" s="48">
        <v>0</v>
      </c>
      <c r="BI64" s="49">
        <v>0</v>
      </c>
      <c r="BJ64" s="48">
        <v>30</v>
      </c>
      <c r="BK64" s="49">
        <v>100</v>
      </c>
      <c r="BL64" s="48">
        <v>30</v>
      </c>
    </row>
    <row r="65" spans="1:64" ht="15">
      <c r="A65" s="65" t="s">
        <v>314</v>
      </c>
      <c r="B65" s="83" t="s">
        <v>1211</v>
      </c>
      <c r="C65" s="66"/>
      <c r="D65" s="67"/>
      <c r="E65" s="68"/>
      <c r="F65" s="69"/>
      <c r="G65" s="66"/>
      <c r="H65" s="70"/>
      <c r="I65" s="71"/>
      <c r="J65" s="71"/>
      <c r="K65" s="34" t="s">
        <v>65</v>
      </c>
      <c r="L65" s="78">
        <v>65</v>
      </c>
      <c r="M65" s="78"/>
      <c r="N65" s="73" t="s">
        <v>374</v>
      </c>
      <c r="O65" s="80" t="s">
        <v>461</v>
      </c>
      <c r="P65" s="82">
        <v>43491.676412037035</v>
      </c>
      <c r="Q65" s="80" t="s">
        <v>723</v>
      </c>
      <c r="R65" s="80"/>
      <c r="S65" s="80"/>
      <c r="T65" s="80" t="s">
        <v>923</v>
      </c>
      <c r="U65" s="83" t="s">
        <v>1211</v>
      </c>
      <c r="V65" s="83" t="s">
        <v>1211</v>
      </c>
      <c r="W65" s="82">
        <v>43491.676412037035</v>
      </c>
      <c r="X65" s="83" t="s">
        <v>1609</v>
      </c>
      <c r="Y65" s="80"/>
      <c r="Z65" s="80"/>
      <c r="AA65" s="86" t="s">
        <v>1965</v>
      </c>
      <c r="AB65" s="80"/>
      <c r="AC65" s="80" t="b">
        <v>0</v>
      </c>
      <c r="AD65" s="80">
        <v>5</v>
      </c>
      <c r="AE65" s="86" t="s">
        <v>2052</v>
      </c>
      <c r="AF65" s="80" t="b">
        <v>0</v>
      </c>
      <c r="AG65" s="80" t="s">
        <v>2064</v>
      </c>
      <c r="AH65" s="80"/>
      <c r="AI65" s="86" t="s">
        <v>2052</v>
      </c>
      <c r="AJ65" s="80" t="b">
        <v>0</v>
      </c>
      <c r="AK65" s="80">
        <v>5</v>
      </c>
      <c r="AL65" s="86" t="s">
        <v>2052</v>
      </c>
      <c r="AM65" s="80" t="s">
        <v>2071</v>
      </c>
      <c r="AN65" s="80" t="b">
        <v>0</v>
      </c>
      <c r="AO65" s="86" t="s">
        <v>1965</v>
      </c>
      <c r="AP65" s="80" t="s">
        <v>207</v>
      </c>
      <c r="AQ65" s="80">
        <v>0</v>
      </c>
      <c r="AR65" s="80">
        <v>0</v>
      </c>
      <c r="AS65" s="80"/>
      <c r="AT65" s="80"/>
      <c r="AU65" s="80"/>
      <c r="AV65" s="80"/>
      <c r="AW65" s="80"/>
      <c r="AX65" s="80"/>
      <c r="AY65" s="80"/>
      <c r="AZ65" s="80"/>
      <c r="BA65">
        <v>1</v>
      </c>
      <c r="BB65" s="79" t="str">
        <f>REPLACE(INDEX(GroupVertices[Group],MATCH(Edges24[[#This Row],[Vertex 1]],GroupVertices[Vertex],0)),1,1,"")</f>
        <v>4</v>
      </c>
      <c r="BC65" s="79" t="str">
        <f>REPLACE(INDEX(GroupVertices[Group],MATCH(Edges24[[#This Row],[Vertex 2]],GroupVertices[Vertex],0)),1,1,"")</f>
        <v>4</v>
      </c>
      <c r="BD65" s="48">
        <v>0</v>
      </c>
      <c r="BE65" s="49">
        <v>0</v>
      </c>
      <c r="BF65" s="48">
        <v>0</v>
      </c>
      <c r="BG65" s="49">
        <v>0</v>
      </c>
      <c r="BH65" s="48">
        <v>0</v>
      </c>
      <c r="BI65" s="49">
        <v>0</v>
      </c>
      <c r="BJ65" s="48">
        <v>28</v>
      </c>
      <c r="BK65" s="49">
        <v>100</v>
      </c>
      <c r="BL65" s="48">
        <v>28</v>
      </c>
    </row>
    <row r="66" spans="1:64" ht="15">
      <c r="A66" s="65" t="s">
        <v>301</v>
      </c>
      <c r="B66" s="83" t="s">
        <v>1111</v>
      </c>
      <c r="C66" s="66"/>
      <c r="D66" s="67"/>
      <c r="E66" s="68"/>
      <c r="F66" s="69"/>
      <c r="G66" s="66"/>
      <c r="H66" s="70"/>
      <c r="I66" s="71"/>
      <c r="J66" s="71"/>
      <c r="K66" s="34" t="s">
        <v>65</v>
      </c>
      <c r="L66" s="78">
        <v>66</v>
      </c>
      <c r="M66" s="78"/>
      <c r="N66" s="73" t="s">
        <v>273</v>
      </c>
      <c r="O66" s="80" t="s">
        <v>461</v>
      </c>
      <c r="P66" s="82">
        <v>43492.73100694444</v>
      </c>
      <c r="Q66" s="80" t="s">
        <v>621</v>
      </c>
      <c r="R66" s="80"/>
      <c r="S66" s="80"/>
      <c r="T66" s="80" t="s">
        <v>880</v>
      </c>
      <c r="U66" s="83" t="s">
        <v>1111</v>
      </c>
      <c r="V66" s="83" t="s">
        <v>1111</v>
      </c>
      <c r="W66" s="82">
        <v>43492.73100694444</v>
      </c>
      <c r="X66" s="83" t="s">
        <v>1507</v>
      </c>
      <c r="Y66" s="80"/>
      <c r="Z66" s="80"/>
      <c r="AA66" s="86" t="s">
        <v>1863</v>
      </c>
      <c r="AB66" s="80"/>
      <c r="AC66" s="80" t="b">
        <v>0</v>
      </c>
      <c r="AD66" s="80">
        <v>4</v>
      </c>
      <c r="AE66" s="86" t="s">
        <v>2052</v>
      </c>
      <c r="AF66" s="80" t="b">
        <v>0</v>
      </c>
      <c r="AG66" s="80" t="s">
        <v>2064</v>
      </c>
      <c r="AH66" s="80"/>
      <c r="AI66" s="86" t="s">
        <v>2052</v>
      </c>
      <c r="AJ66" s="80" t="b">
        <v>0</v>
      </c>
      <c r="AK66" s="80">
        <v>0</v>
      </c>
      <c r="AL66" s="86" t="s">
        <v>2052</v>
      </c>
      <c r="AM66" s="80" t="s">
        <v>2071</v>
      </c>
      <c r="AN66" s="80" t="b">
        <v>0</v>
      </c>
      <c r="AO66" s="86" t="s">
        <v>1863</v>
      </c>
      <c r="AP66" s="80" t="s">
        <v>207</v>
      </c>
      <c r="AQ66" s="80">
        <v>0</v>
      </c>
      <c r="AR66" s="80">
        <v>0</v>
      </c>
      <c r="AS66" s="80"/>
      <c r="AT66" s="80"/>
      <c r="AU66" s="80"/>
      <c r="AV66" s="80"/>
      <c r="AW66" s="80"/>
      <c r="AX66" s="80"/>
      <c r="AY66" s="80"/>
      <c r="AZ66" s="80"/>
      <c r="BA66">
        <v>1</v>
      </c>
      <c r="BB66" s="79" t="str">
        <f>REPLACE(INDEX(GroupVertices[Group],MATCH(Edges24[[#This Row],[Vertex 1]],GroupVertices[Vertex],0)),1,1,"")</f>
        <v>11</v>
      </c>
      <c r="BC66" s="79" t="str">
        <f>REPLACE(INDEX(GroupVertices[Group],MATCH(Edges24[[#This Row],[Vertex 2]],GroupVertices[Vertex],0)),1,1,"")</f>
        <v>11</v>
      </c>
      <c r="BD66" s="48">
        <v>0</v>
      </c>
      <c r="BE66" s="49">
        <v>0</v>
      </c>
      <c r="BF66" s="48">
        <v>0</v>
      </c>
      <c r="BG66" s="49">
        <v>0</v>
      </c>
      <c r="BH66" s="48">
        <v>0</v>
      </c>
      <c r="BI66" s="49">
        <v>0</v>
      </c>
      <c r="BJ66" s="48">
        <v>29</v>
      </c>
      <c r="BK66" s="49">
        <v>100</v>
      </c>
      <c r="BL66" s="48">
        <v>29</v>
      </c>
    </row>
    <row r="67" spans="1:64" ht="15">
      <c r="A67" s="65" t="s">
        <v>318</v>
      </c>
      <c r="B67" s="83" t="s">
        <v>1228</v>
      </c>
      <c r="C67" s="66"/>
      <c r="D67" s="67"/>
      <c r="E67" s="68"/>
      <c r="F67" s="69"/>
      <c r="G67" s="66"/>
      <c r="H67" s="70"/>
      <c r="I67" s="71"/>
      <c r="J67" s="71"/>
      <c r="K67" s="34" t="s">
        <v>65</v>
      </c>
      <c r="L67" s="78">
        <v>67</v>
      </c>
      <c r="M67" s="78"/>
      <c r="N67" s="73" t="s">
        <v>273</v>
      </c>
      <c r="O67" s="80" t="s">
        <v>461</v>
      </c>
      <c r="P67" s="82">
        <v>43492.5841087963</v>
      </c>
      <c r="Q67" s="80" t="s">
        <v>740</v>
      </c>
      <c r="R67" s="80"/>
      <c r="S67" s="80"/>
      <c r="T67" s="80" t="s">
        <v>880</v>
      </c>
      <c r="U67" s="83" t="s">
        <v>1228</v>
      </c>
      <c r="V67" s="83" t="s">
        <v>1228</v>
      </c>
      <c r="W67" s="82">
        <v>43492.5841087963</v>
      </c>
      <c r="X67" s="83" t="s">
        <v>1626</v>
      </c>
      <c r="Y67" s="80"/>
      <c r="Z67" s="80"/>
      <c r="AA67" s="86" t="s">
        <v>1982</v>
      </c>
      <c r="AB67" s="80"/>
      <c r="AC67" s="80" t="b">
        <v>0</v>
      </c>
      <c r="AD67" s="80">
        <v>5</v>
      </c>
      <c r="AE67" s="86" t="s">
        <v>2052</v>
      </c>
      <c r="AF67" s="80" t="b">
        <v>0</v>
      </c>
      <c r="AG67" s="80" t="s">
        <v>2064</v>
      </c>
      <c r="AH67" s="80"/>
      <c r="AI67" s="86" t="s">
        <v>2052</v>
      </c>
      <c r="AJ67" s="80" t="b">
        <v>0</v>
      </c>
      <c r="AK67" s="80">
        <v>0</v>
      </c>
      <c r="AL67" s="86" t="s">
        <v>2052</v>
      </c>
      <c r="AM67" s="80" t="s">
        <v>2071</v>
      </c>
      <c r="AN67" s="80" t="b">
        <v>0</v>
      </c>
      <c r="AO67" s="86" t="s">
        <v>1982</v>
      </c>
      <c r="AP67" s="80" t="s">
        <v>207</v>
      </c>
      <c r="AQ67" s="80">
        <v>0</v>
      </c>
      <c r="AR67" s="80">
        <v>0</v>
      </c>
      <c r="AS67" s="80"/>
      <c r="AT67" s="80"/>
      <c r="AU67" s="80"/>
      <c r="AV67" s="80"/>
      <c r="AW67" s="80"/>
      <c r="AX67" s="80"/>
      <c r="AY67" s="80"/>
      <c r="AZ67" s="80"/>
      <c r="BA67">
        <v>1</v>
      </c>
      <c r="BB67" s="79" t="str">
        <f>REPLACE(INDEX(GroupVertices[Group],MATCH(Edges24[[#This Row],[Vertex 1]],GroupVertices[Vertex],0)),1,1,"")</f>
        <v>6</v>
      </c>
      <c r="BC67" s="79" t="str">
        <f>REPLACE(INDEX(GroupVertices[Group],MATCH(Edges24[[#This Row],[Vertex 2]],GroupVertices[Vertex],0)),1,1,"")</f>
        <v>6</v>
      </c>
      <c r="BD67" s="48">
        <v>0</v>
      </c>
      <c r="BE67" s="49">
        <v>0</v>
      </c>
      <c r="BF67" s="48">
        <v>0</v>
      </c>
      <c r="BG67" s="49">
        <v>0</v>
      </c>
      <c r="BH67" s="48">
        <v>0</v>
      </c>
      <c r="BI67" s="49">
        <v>0</v>
      </c>
      <c r="BJ67" s="48">
        <v>29</v>
      </c>
      <c r="BK67" s="49">
        <v>100</v>
      </c>
      <c r="BL67" s="48">
        <v>29</v>
      </c>
    </row>
    <row r="68" spans="1:64" ht="15">
      <c r="A68" s="65" t="s">
        <v>262</v>
      </c>
      <c r="B68" s="83" t="s">
        <v>977</v>
      </c>
      <c r="C68" s="66"/>
      <c r="D68" s="67"/>
      <c r="E68" s="68"/>
      <c r="F68" s="69"/>
      <c r="G68" s="66"/>
      <c r="H68" s="70"/>
      <c r="I68" s="71"/>
      <c r="J68" s="71"/>
      <c r="K68" s="34" t="s">
        <v>65</v>
      </c>
      <c r="L68" s="78">
        <v>68</v>
      </c>
      <c r="M68" s="78"/>
      <c r="N68" s="73" t="s">
        <v>273</v>
      </c>
      <c r="O68" s="80" t="s">
        <v>461</v>
      </c>
      <c r="P68" s="82">
        <v>43492.69855324074</v>
      </c>
      <c r="Q68" s="80" t="s">
        <v>479</v>
      </c>
      <c r="R68" s="83" t="s">
        <v>817</v>
      </c>
      <c r="S68" s="80" t="s">
        <v>850</v>
      </c>
      <c r="T68" s="80" t="s">
        <v>893</v>
      </c>
      <c r="U68" s="83" t="s">
        <v>977</v>
      </c>
      <c r="V68" s="83" t="s">
        <v>977</v>
      </c>
      <c r="W68" s="82">
        <v>43492.69855324074</v>
      </c>
      <c r="X68" s="83" t="s">
        <v>1360</v>
      </c>
      <c r="Y68" s="80"/>
      <c r="Z68" s="80"/>
      <c r="AA68" s="86" t="s">
        <v>1710</v>
      </c>
      <c r="AB68" s="80"/>
      <c r="AC68" s="80" t="b">
        <v>0</v>
      </c>
      <c r="AD68" s="80">
        <v>6</v>
      </c>
      <c r="AE68" s="86" t="s">
        <v>2052</v>
      </c>
      <c r="AF68" s="80" t="b">
        <v>0</v>
      </c>
      <c r="AG68" s="80" t="s">
        <v>2064</v>
      </c>
      <c r="AH68" s="80"/>
      <c r="AI68" s="86" t="s">
        <v>2052</v>
      </c>
      <c r="AJ68" s="80" t="b">
        <v>0</v>
      </c>
      <c r="AK68" s="80">
        <v>0</v>
      </c>
      <c r="AL68" s="86" t="s">
        <v>2052</v>
      </c>
      <c r="AM68" s="80" t="s">
        <v>2072</v>
      </c>
      <c r="AN68" s="80" t="b">
        <v>0</v>
      </c>
      <c r="AO68" s="86" t="s">
        <v>1710</v>
      </c>
      <c r="AP68" s="80" t="s">
        <v>207</v>
      </c>
      <c r="AQ68" s="80">
        <v>0</v>
      </c>
      <c r="AR68" s="80">
        <v>0</v>
      </c>
      <c r="AS68" s="80"/>
      <c r="AT68" s="80"/>
      <c r="AU68" s="80"/>
      <c r="AV68" s="80"/>
      <c r="AW68" s="80"/>
      <c r="AX68" s="80"/>
      <c r="AY68" s="80"/>
      <c r="AZ68" s="80"/>
      <c r="BA68">
        <v>1</v>
      </c>
      <c r="BB68" s="79" t="str">
        <f>REPLACE(INDEX(GroupVertices[Group],MATCH(Edges24[[#This Row],[Vertex 1]],GroupVertices[Vertex],0)),1,1,"")</f>
        <v>5</v>
      </c>
      <c r="BC68" s="79" t="str">
        <f>REPLACE(INDEX(GroupVertices[Group],MATCH(Edges24[[#This Row],[Vertex 2]],GroupVertices[Vertex],0)),1,1,"")</f>
        <v>5</v>
      </c>
      <c r="BD68" s="48">
        <v>0</v>
      </c>
      <c r="BE68" s="49">
        <v>0</v>
      </c>
      <c r="BF68" s="48">
        <v>0</v>
      </c>
      <c r="BG68" s="49">
        <v>0</v>
      </c>
      <c r="BH68" s="48">
        <v>0</v>
      </c>
      <c r="BI68" s="49">
        <v>0</v>
      </c>
      <c r="BJ68" s="48">
        <v>31</v>
      </c>
      <c r="BK68" s="49">
        <v>100</v>
      </c>
      <c r="BL68" s="48">
        <v>31</v>
      </c>
    </row>
    <row r="69" spans="1:64" ht="15">
      <c r="A69" s="65" t="s">
        <v>286</v>
      </c>
      <c r="B69" s="83" t="s">
        <v>991</v>
      </c>
      <c r="C69" s="66"/>
      <c r="D69" s="67"/>
      <c r="E69" s="68"/>
      <c r="F69" s="69"/>
      <c r="G69" s="66"/>
      <c r="H69" s="70"/>
      <c r="I69" s="71"/>
      <c r="J69" s="71"/>
      <c r="K69" s="34" t="s">
        <v>65</v>
      </c>
      <c r="L69" s="78">
        <v>69</v>
      </c>
      <c r="M69" s="78"/>
      <c r="N69" s="73" t="s">
        <v>286</v>
      </c>
      <c r="O69" s="80" t="s">
        <v>207</v>
      </c>
      <c r="P69" s="82">
        <v>43493.33449074074</v>
      </c>
      <c r="Q69" s="80" t="s">
        <v>496</v>
      </c>
      <c r="R69" s="83" t="s">
        <v>814</v>
      </c>
      <c r="S69" s="80" t="s">
        <v>850</v>
      </c>
      <c r="T69" s="80" t="s">
        <v>894</v>
      </c>
      <c r="U69" s="83" t="s">
        <v>991</v>
      </c>
      <c r="V69" s="83" t="s">
        <v>991</v>
      </c>
      <c r="W69" s="82">
        <v>43493.33449074074</v>
      </c>
      <c r="X69" s="83" t="s">
        <v>1377</v>
      </c>
      <c r="Y69" s="80"/>
      <c r="Z69" s="80"/>
      <c r="AA69" s="86" t="s">
        <v>1727</v>
      </c>
      <c r="AB69" s="80"/>
      <c r="AC69" s="80" t="b">
        <v>0</v>
      </c>
      <c r="AD69" s="80">
        <v>7</v>
      </c>
      <c r="AE69" s="86" t="s">
        <v>2052</v>
      </c>
      <c r="AF69" s="80" t="b">
        <v>0</v>
      </c>
      <c r="AG69" s="80" t="s">
        <v>2064</v>
      </c>
      <c r="AH69" s="80"/>
      <c r="AI69" s="86" t="s">
        <v>2052</v>
      </c>
      <c r="AJ69" s="80" t="b">
        <v>0</v>
      </c>
      <c r="AK69" s="80">
        <v>2</v>
      </c>
      <c r="AL69" s="86" t="s">
        <v>2052</v>
      </c>
      <c r="AM69" s="80" t="s">
        <v>2072</v>
      </c>
      <c r="AN69" s="80" t="b">
        <v>0</v>
      </c>
      <c r="AO69" s="86" t="s">
        <v>1727</v>
      </c>
      <c r="AP69" s="80" t="s">
        <v>207</v>
      </c>
      <c r="AQ69" s="80">
        <v>0</v>
      </c>
      <c r="AR69" s="80">
        <v>0</v>
      </c>
      <c r="AS69" s="80"/>
      <c r="AT69" s="80"/>
      <c r="AU69" s="80"/>
      <c r="AV69" s="80"/>
      <c r="AW69" s="80"/>
      <c r="AX69" s="80"/>
      <c r="AY69" s="80"/>
      <c r="AZ69" s="80"/>
      <c r="BA69">
        <v>1</v>
      </c>
      <c r="BB69" s="79" t="str">
        <f>REPLACE(INDEX(GroupVertices[Group],MATCH(Edges24[[#This Row],[Vertex 1]],GroupVertices[Vertex],0)),1,1,"")</f>
        <v>49</v>
      </c>
      <c r="BC69" s="79" t="str">
        <f>REPLACE(INDEX(GroupVertices[Group],MATCH(Edges24[[#This Row],[Vertex 2]],GroupVertices[Vertex],0)),1,1,"")</f>
        <v>49</v>
      </c>
      <c r="BD69" s="48">
        <v>0</v>
      </c>
      <c r="BE69" s="49">
        <v>0</v>
      </c>
      <c r="BF69" s="48">
        <v>0</v>
      </c>
      <c r="BG69" s="49">
        <v>0</v>
      </c>
      <c r="BH69" s="48">
        <v>0</v>
      </c>
      <c r="BI69" s="49">
        <v>0</v>
      </c>
      <c r="BJ69" s="48">
        <v>21</v>
      </c>
      <c r="BK69" s="49">
        <v>100</v>
      </c>
      <c r="BL69" s="48">
        <v>21</v>
      </c>
    </row>
    <row r="70" spans="1:64" ht="15">
      <c r="A70" s="65" t="s">
        <v>252</v>
      </c>
      <c r="B70" s="83" t="s">
        <v>969</v>
      </c>
      <c r="C70" s="66"/>
      <c r="D70" s="67"/>
      <c r="E70" s="68"/>
      <c r="F70" s="69"/>
      <c r="G70" s="66"/>
      <c r="H70" s="70"/>
      <c r="I70" s="71"/>
      <c r="J70" s="71"/>
      <c r="K70" s="34" t="s">
        <v>65</v>
      </c>
      <c r="L70" s="78">
        <v>70</v>
      </c>
      <c r="M70" s="78"/>
      <c r="N70" s="73" t="s">
        <v>334</v>
      </c>
      <c r="O70" s="80" t="s">
        <v>462</v>
      </c>
      <c r="P70" s="82">
        <v>43486.3353125</v>
      </c>
      <c r="Q70" s="80" t="s">
        <v>470</v>
      </c>
      <c r="R70" s="80"/>
      <c r="S70" s="80"/>
      <c r="T70" s="80" t="s">
        <v>879</v>
      </c>
      <c r="U70" s="83" t="s">
        <v>969</v>
      </c>
      <c r="V70" s="83" t="s">
        <v>969</v>
      </c>
      <c r="W70" s="82">
        <v>43486.3353125</v>
      </c>
      <c r="X70" s="83" t="s">
        <v>1349</v>
      </c>
      <c r="Y70" s="80"/>
      <c r="Z70" s="80"/>
      <c r="AA70" s="86" t="s">
        <v>1699</v>
      </c>
      <c r="AB70" s="86" t="s">
        <v>2048</v>
      </c>
      <c r="AC70" s="80" t="b">
        <v>0</v>
      </c>
      <c r="AD70" s="80">
        <v>0</v>
      </c>
      <c r="AE70" s="86" t="s">
        <v>2054</v>
      </c>
      <c r="AF70" s="80" t="b">
        <v>0</v>
      </c>
      <c r="AG70" s="80" t="s">
        <v>2064</v>
      </c>
      <c r="AH70" s="80"/>
      <c r="AI70" s="86" t="s">
        <v>2052</v>
      </c>
      <c r="AJ70" s="80" t="b">
        <v>0</v>
      </c>
      <c r="AK70" s="80">
        <v>0</v>
      </c>
      <c r="AL70" s="86" t="s">
        <v>2052</v>
      </c>
      <c r="AM70" s="80" t="s">
        <v>2074</v>
      </c>
      <c r="AN70" s="80" t="b">
        <v>0</v>
      </c>
      <c r="AO70" s="86" t="s">
        <v>2048</v>
      </c>
      <c r="AP70" s="80" t="s">
        <v>207</v>
      </c>
      <c r="AQ70" s="80">
        <v>0</v>
      </c>
      <c r="AR70" s="80">
        <v>0</v>
      </c>
      <c r="AS70" s="80"/>
      <c r="AT70" s="80"/>
      <c r="AU70" s="80"/>
      <c r="AV70" s="80"/>
      <c r="AW70" s="80"/>
      <c r="AX70" s="80"/>
      <c r="AY70" s="80"/>
      <c r="AZ70" s="80"/>
      <c r="BA70">
        <v>2</v>
      </c>
      <c r="BB70" s="79" t="str">
        <f>REPLACE(INDEX(GroupVertices[Group],MATCH(Edges24[[#This Row],[Vertex 1]],GroupVertices[Vertex],0)),1,1,"")</f>
        <v>24</v>
      </c>
      <c r="BC70" s="79" t="str">
        <f>REPLACE(INDEX(GroupVertices[Group],MATCH(Edges24[[#This Row],[Vertex 2]],GroupVertices[Vertex],0)),1,1,"")</f>
        <v>24</v>
      </c>
      <c r="BD70" s="48">
        <v>1</v>
      </c>
      <c r="BE70" s="49">
        <v>7.6923076923076925</v>
      </c>
      <c r="BF70" s="48">
        <v>0</v>
      </c>
      <c r="BG70" s="49">
        <v>0</v>
      </c>
      <c r="BH70" s="48">
        <v>0</v>
      </c>
      <c r="BI70" s="49">
        <v>0</v>
      </c>
      <c r="BJ70" s="48">
        <v>12</v>
      </c>
      <c r="BK70" s="49">
        <v>92.3076923076923</v>
      </c>
      <c r="BL70" s="48">
        <v>13</v>
      </c>
    </row>
    <row r="71" spans="1:64" ht="15">
      <c r="A71" s="65" t="s">
        <v>251</v>
      </c>
      <c r="B71" s="83" t="s">
        <v>969</v>
      </c>
      <c r="C71" s="66"/>
      <c r="D71" s="67"/>
      <c r="E71" s="68"/>
      <c r="F71" s="69"/>
      <c r="G71" s="66"/>
      <c r="H71" s="70"/>
      <c r="I71" s="71"/>
      <c r="J71" s="71"/>
      <c r="K71" s="34" t="s">
        <v>65</v>
      </c>
      <c r="L71" s="78">
        <v>71</v>
      </c>
      <c r="M71" s="78"/>
      <c r="N71" s="73" t="s">
        <v>334</v>
      </c>
      <c r="O71" s="80" t="s">
        <v>461</v>
      </c>
      <c r="P71" s="82">
        <v>43486.34649305556</v>
      </c>
      <c r="Q71" s="80" t="s">
        <v>469</v>
      </c>
      <c r="R71" s="80"/>
      <c r="S71" s="80"/>
      <c r="T71" s="80" t="s">
        <v>879</v>
      </c>
      <c r="U71" s="83" t="s">
        <v>969</v>
      </c>
      <c r="V71" s="83" t="s">
        <v>969</v>
      </c>
      <c r="W71" s="82">
        <v>43486.34649305556</v>
      </c>
      <c r="X71" s="83" t="s">
        <v>1348</v>
      </c>
      <c r="Y71" s="80"/>
      <c r="Z71" s="80"/>
      <c r="AA71" s="86" t="s">
        <v>1698</v>
      </c>
      <c r="AB71" s="80"/>
      <c r="AC71" s="80" t="b">
        <v>0</v>
      </c>
      <c r="AD71" s="80">
        <v>0</v>
      </c>
      <c r="AE71" s="86" t="s">
        <v>2052</v>
      </c>
      <c r="AF71" s="80" t="b">
        <v>0</v>
      </c>
      <c r="AG71" s="80" t="s">
        <v>2064</v>
      </c>
      <c r="AH71" s="80"/>
      <c r="AI71" s="86" t="s">
        <v>2052</v>
      </c>
      <c r="AJ71" s="80" t="b">
        <v>0</v>
      </c>
      <c r="AK71" s="80">
        <v>0</v>
      </c>
      <c r="AL71" s="86" t="s">
        <v>1699</v>
      </c>
      <c r="AM71" s="80" t="s">
        <v>2074</v>
      </c>
      <c r="AN71" s="80" t="b">
        <v>0</v>
      </c>
      <c r="AO71" s="86" t="s">
        <v>1699</v>
      </c>
      <c r="AP71" s="80" t="s">
        <v>207</v>
      </c>
      <c r="AQ71" s="80">
        <v>0</v>
      </c>
      <c r="AR71" s="80">
        <v>0</v>
      </c>
      <c r="AS71" s="80"/>
      <c r="AT71" s="80"/>
      <c r="AU71" s="80"/>
      <c r="AV71" s="80"/>
      <c r="AW71" s="80"/>
      <c r="AX71" s="80"/>
      <c r="AY71" s="80"/>
      <c r="AZ71" s="80"/>
      <c r="BA71">
        <v>1</v>
      </c>
      <c r="BB71" s="79" t="str">
        <f>REPLACE(INDEX(GroupVertices[Group],MATCH(Edges24[[#This Row],[Vertex 1]],GroupVertices[Vertex],0)),1,1,"")</f>
        <v>24</v>
      </c>
      <c r="BC71" s="79" t="str">
        <f>REPLACE(INDEX(GroupVertices[Group],MATCH(Edges24[[#This Row],[Vertex 2]],GroupVertices[Vertex],0)),1,1,"")</f>
        <v>24</v>
      </c>
      <c r="BD71" s="48">
        <v>1</v>
      </c>
      <c r="BE71" s="49">
        <v>6.666666666666667</v>
      </c>
      <c r="BF71" s="48">
        <v>0</v>
      </c>
      <c r="BG71" s="49">
        <v>0</v>
      </c>
      <c r="BH71" s="48">
        <v>0</v>
      </c>
      <c r="BI71" s="49">
        <v>0</v>
      </c>
      <c r="BJ71" s="48">
        <v>14</v>
      </c>
      <c r="BK71" s="49">
        <v>93.33333333333333</v>
      </c>
      <c r="BL71" s="48">
        <v>15</v>
      </c>
    </row>
    <row r="72" spans="1:64" ht="15">
      <c r="A72" s="65" t="s">
        <v>252</v>
      </c>
      <c r="B72" s="83" t="s">
        <v>969</v>
      </c>
      <c r="C72" s="66"/>
      <c r="D72" s="67"/>
      <c r="E72" s="68"/>
      <c r="F72" s="69"/>
      <c r="G72" s="66"/>
      <c r="H72" s="70"/>
      <c r="I72" s="71"/>
      <c r="J72" s="71"/>
      <c r="K72" s="34" t="s">
        <v>65</v>
      </c>
      <c r="L72" s="78">
        <v>72</v>
      </c>
      <c r="M72" s="78"/>
      <c r="N72" s="73" t="s">
        <v>334</v>
      </c>
      <c r="O72" s="80" t="s">
        <v>461</v>
      </c>
      <c r="P72" s="82">
        <v>43486.335393518515</v>
      </c>
      <c r="Q72" s="80" t="s">
        <v>469</v>
      </c>
      <c r="R72" s="80"/>
      <c r="S72" s="80"/>
      <c r="T72" s="80" t="s">
        <v>879</v>
      </c>
      <c r="U72" s="83" t="s">
        <v>969</v>
      </c>
      <c r="V72" s="83" t="s">
        <v>969</v>
      </c>
      <c r="W72" s="82">
        <v>43486.335393518515</v>
      </c>
      <c r="X72" s="83" t="s">
        <v>1350</v>
      </c>
      <c r="Y72" s="80"/>
      <c r="Z72" s="80"/>
      <c r="AA72" s="86" t="s">
        <v>1700</v>
      </c>
      <c r="AB72" s="80"/>
      <c r="AC72" s="80" t="b">
        <v>0</v>
      </c>
      <c r="AD72" s="80">
        <v>0</v>
      </c>
      <c r="AE72" s="86" t="s">
        <v>2052</v>
      </c>
      <c r="AF72" s="80" t="b">
        <v>0</v>
      </c>
      <c r="AG72" s="80" t="s">
        <v>2064</v>
      </c>
      <c r="AH72" s="80"/>
      <c r="AI72" s="86" t="s">
        <v>2052</v>
      </c>
      <c r="AJ72" s="80" t="b">
        <v>0</v>
      </c>
      <c r="AK72" s="80">
        <v>0</v>
      </c>
      <c r="AL72" s="86" t="s">
        <v>1699</v>
      </c>
      <c r="AM72" s="80" t="s">
        <v>2074</v>
      </c>
      <c r="AN72" s="80" t="b">
        <v>0</v>
      </c>
      <c r="AO72" s="86" t="s">
        <v>1699</v>
      </c>
      <c r="AP72" s="80" t="s">
        <v>207</v>
      </c>
      <c r="AQ72" s="80">
        <v>0</v>
      </c>
      <c r="AR72" s="80">
        <v>0</v>
      </c>
      <c r="AS72" s="80"/>
      <c r="AT72" s="80"/>
      <c r="AU72" s="80"/>
      <c r="AV72" s="80"/>
      <c r="AW72" s="80"/>
      <c r="AX72" s="80"/>
      <c r="AY72" s="80"/>
      <c r="AZ72" s="80"/>
      <c r="BA72">
        <v>2</v>
      </c>
      <c r="BB72" s="79" t="str">
        <f>REPLACE(INDEX(GroupVertices[Group],MATCH(Edges24[[#This Row],[Vertex 1]],GroupVertices[Vertex],0)),1,1,"")</f>
        <v>24</v>
      </c>
      <c r="BC72" s="79" t="str">
        <f>REPLACE(INDEX(GroupVertices[Group],MATCH(Edges24[[#This Row],[Vertex 2]],GroupVertices[Vertex],0)),1,1,"")</f>
        <v>24</v>
      </c>
      <c r="BD72" s="48">
        <v>1</v>
      </c>
      <c r="BE72" s="49">
        <v>6.666666666666667</v>
      </c>
      <c r="BF72" s="48">
        <v>0</v>
      </c>
      <c r="BG72" s="49">
        <v>0</v>
      </c>
      <c r="BH72" s="48">
        <v>0</v>
      </c>
      <c r="BI72" s="49">
        <v>0</v>
      </c>
      <c r="BJ72" s="48">
        <v>14</v>
      </c>
      <c r="BK72" s="49">
        <v>93.33333333333333</v>
      </c>
      <c r="BL72" s="48">
        <v>15</v>
      </c>
    </row>
    <row r="73" spans="1:64" ht="15">
      <c r="A73" s="65" t="s">
        <v>253</v>
      </c>
      <c r="B73" s="83" t="s">
        <v>969</v>
      </c>
      <c r="C73" s="66"/>
      <c r="D73" s="67"/>
      <c r="E73" s="68"/>
      <c r="F73" s="69"/>
      <c r="G73" s="66"/>
      <c r="H73" s="70"/>
      <c r="I73" s="71"/>
      <c r="J73" s="71"/>
      <c r="K73" s="34" t="s">
        <v>65</v>
      </c>
      <c r="L73" s="78">
        <v>73</v>
      </c>
      <c r="M73" s="78"/>
      <c r="N73" s="73" t="s">
        <v>252</v>
      </c>
      <c r="O73" s="80" t="s">
        <v>461</v>
      </c>
      <c r="P73" s="82">
        <v>43486.34680555556</v>
      </c>
      <c r="Q73" s="80" t="s">
        <v>469</v>
      </c>
      <c r="R73" s="80"/>
      <c r="S73" s="80"/>
      <c r="T73" s="80" t="s">
        <v>879</v>
      </c>
      <c r="U73" s="83" t="s">
        <v>969</v>
      </c>
      <c r="V73" s="83" t="s">
        <v>969</v>
      </c>
      <c r="W73" s="82">
        <v>43486.34680555556</v>
      </c>
      <c r="X73" s="83" t="s">
        <v>1351</v>
      </c>
      <c r="Y73" s="80"/>
      <c r="Z73" s="80"/>
      <c r="AA73" s="86" t="s">
        <v>1701</v>
      </c>
      <c r="AB73" s="80"/>
      <c r="AC73" s="80" t="b">
        <v>0</v>
      </c>
      <c r="AD73" s="80">
        <v>0</v>
      </c>
      <c r="AE73" s="86" t="s">
        <v>2052</v>
      </c>
      <c r="AF73" s="80" t="b">
        <v>0</v>
      </c>
      <c r="AG73" s="80" t="s">
        <v>2064</v>
      </c>
      <c r="AH73" s="80"/>
      <c r="AI73" s="86" t="s">
        <v>2052</v>
      </c>
      <c r="AJ73" s="80" t="b">
        <v>0</v>
      </c>
      <c r="AK73" s="80">
        <v>0</v>
      </c>
      <c r="AL73" s="86" t="s">
        <v>1699</v>
      </c>
      <c r="AM73" s="80" t="s">
        <v>2074</v>
      </c>
      <c r="AN73" s="80" t="b">
        <v>0</v>
      </c>
      <c r="AO73" s="86" t="s">
        <v>1699</v>
      </c>
      <c r="AP73" s="80" t="s">
        <v>207</v>
      </c>
      <c r="AQ73" s="80">
        <v>0</v>
      </c>
      <c r="AR73" s="80">
        <v>0</v>
      </c>
      <c r="AS73" s="80"/>
      <c r="AT73" s="80"/>
      <c r="AU73" s="80"/>
      <c r="AV73" s="80"/>
      <c r="AW73" s="80"/>
      <c r="AX73" s="80"/>
      <c r="AY73" s="80"/>
      <c r="AZ73" s="80"/>
      <c r="BA73">
        <v>1</v>
      </c>
      <c r="BB73" s="79" t="str">
        <f>REPLACE(INDEX(GroupVertices[Group],MATCH(Edges24[[#This Row],[Vertex 1]],GroupVertices[Vertex],0)),1,1,"")</f>
        <v>24</v>
      </c>
      <c r="BC73" s="79" t="str">
        <f>REPLACE(INDEX(GroupVertices[Group],MATCH(Edges24[[#This Row],[Vertex 2]],GroupVertices[Vertex],0)),1,1,"")</f>
        <v>24</v>
      </c>
      <c r="BD73" s="48">
        <v>1</v>
      </c>
      <c r="BE73" s="49">
        <v>6.666666666666667</v>
      </c>
      <c r="BF73" s="48">
        <v>0</v>
      </c>
      <c r="BG73" s="49">
        <v>0</v>
      </c>
      <c r="BH73" s="48">
        <v>0</v>
      </c>
      <c r="BI73" s="49">
        <v>0</v>
      </c>
      <c r="BJ73" s="48">
        <v>14</v>
      </c>
      <c r="BK73" s="49">
        <v>93.33333333333333</v>
      </c>
      <c r="BL73" s="48">
        <v>15</v>
      </c>
    </row>
    <row r="74" spans="1:64" ht="15">
      <c r="A74" s="65" t="s">
        <v>332</v>
      </c>
      <c r="B74" s="83" t="s">
        <v>1088</v>
      </c>
      <c r="C74" s="66"/>
      <c r="D74" s="67"/>
      <c r="E74" s="68"/>
      <c r="F74" s="69"/>
      <c r="G74" s="66"/>
      <c r="H74" s="70"/>
      <c r="I74" s="71"/>
      <c r="J74" s="71"/>
      <c r="K74" s="34" t="s">
        <v>65</v>
      </c>
      <c r="L74" s="78">
        <v>74</v>
      </c>
      <c r="M74" s="78"/>
      <c r="N74" s="73" t="s">
        <v>374</v>
      </c>
      <c r="O74" s="80" t="s">
        <v>461</v>
      </c>
      <c r="P74" s="82">
        <v>43481.49340277778</v>
      </c>
      <c r="Q74" s="80" t="s">
        <v>598</v>
      </c>
      <c r="R74" s="80"/>
      <c r="S74" s="80"/>
      <c r="T74" s="80" t="s">
        <v>923</v>
      </c>
      <c r="U74" s="83" t="s">
        <v>1088</v>
      </c>
      <c r="V74" s="83" t="s">
        <v>1088</v>
      </c>
      <c r="W74" s="82">
        <v>43481.49340277778</v>
      </c>
      <c r="X74" s="83" t="s">
        <v>1484</v>
      </c>
      <c r="Y74" s="80"/>
      <c r="Z74" s="80"/>
      <c r="AA74" s="86" t="s">
        <v>1839</v>
      </c>
      <c r="AB74" s="80"/>
      <c r="AC74" s="80" t="b">
        <v>0</v>
      </c>
      <c r="AD74" s="80">
        <v>9</v>
      </c>
      <c r="AE74" s="86" t="s">
        <v>2052</v>
      </c>
      <c r="AF74" s="80" t="b">
        <v>0</v>
      </c>
      <c r="AG74" s="80" t="s">
        <v>2064</v>
      </c>
      <c r="AH74" s="80"/>
      <c r="AI74" s="86" t="s">
        <v>2052</v>
      </c>
      <c r="AJ74" s="80" t="b">
        <v>0</v>
      </c>
      <c r="AK74" s="80">
        <v>9</v>
      </c>
      <c r="AL74" s="86" t="s">
        <v>2052</v>
      </c>
      <c r="AM74" s="80" t="s">
        <v>2071</v>
      </c>
      <c r="AN74" s="80" t="b">
        <v>0</v>
      </c>
      <c r="AO74" s="86" t="s">
        <v>1839</v>
      </c>
      <c r="AP74" s="80" t="s">
        <v>2082</v>
      </c>
      <c r="AQ74" s="80">
        <v>0</v>
      </c>
      <c r="AR74" s="80">
        <v>0</v>
      </c>
      <c r="AS74" s="80"/>
      <c r="AT74" s="80"/>
      <c r="AU74" s="80"/>
      <c r="AV74" s="80"/>
      <c r="AW74" s="80"/>
      <c r="AX74" s="80"/>
      <c r="AY74" s="80"/>
      <c r="AZ74" s="80"/>
      <c r="BA74">
        <v>1</v>
      </c>
      <c r="BB74" s="79" t="str">
        <f>REPLACE(INDEX(GroupVertices[Group],MATCH(Edges24[[#This Row],[Vertex 1]],GroupVertices[Vertex],0)),1,1,"")</f>
        <v>1</v>
      </c>
      <c r="BC74" s="79" t="str">
        <f>REPLACE(INDEX(GroupVertices[Group],MATCH(Edges24[[#This Row],[Vertex 2]],GroupVertices[Vertex],0)),1,1,"")</f>
        <v>1</v>
      </c>
      <c r="BD74" s="48">
        <v>0</v>
      </c>
      <c r="BE74" s="49">
        <v>0</v>
      </c>
      <c r="BF74" s="48">
        <v>0</v>
      </c>
      <c r="BG74" s="49">
        <v>0</v>
      </c>
      <c r="BH74" s="48">
        <v>0</v>
      </c>
      <c r="BI74" s="49">
        <v>0</v>
      </c>
      <c r="BJ74" s="48">
        <v>28</v>
      </c>
      <c r="BK74" s="49">
        <v>100</v>
      </c>
      <c r="BL74" s="48">
        <v>28</v>
      </c>
    </row>
    <row r="75" spans="1:64" ht="15">
      <c r="A75" s="65" t="s">
        <v>274</v>
      </c>
      <c r="B75" s="83" t="s">
        <v>1126</v>
      </c>
      <c r="C75" s="66"/>
      <c r="D75" s="67"/>
      <c r="E75" s="68"/>
      <c r="F75" s="69"/>
      <c r="G75" s="66"/>
      <c r="H75" s="70"/>
      <c r="I75" s="71"/>
      <c r="J75" s="71"/>
      <c r="K75" s="34" t="s">
        <v>65</v>
      </c>
      <c r="L75" s="78">
        <v>75</v>
      </c>
      <c r="M75" s="78"/>
      <c r="N75" s="73" t="s">
        <v>302</v>
      </c>
      <c r="O75" s="80" t="s">
        <v>461</v>
      </c>
      <c r="P75" s="82">
        <v>43486.696226851855</v>
      </c>
      <c r="Q75" s="80" t="s">
        <v>636</v>
      </c>
      <c r="R75" s="80"/>
      <c r="S75" s="80"/>
      <c r="T75" s="80" t="s">
        <v>927</v>
      </c>
      <c r="U75" s="83" t="s">
        <v>1126</v>
      </c>
      <c r="V75" s="83" t="s">
        <v>1126</v>
      </c>
      <c r="W75" s="82">
        <v>43486.696226851855</v>
      </c>
      <c r="X75" s="83" t="s">
        <v>1522</v>
      </c>
      <c r="Y75" s="80"/>
      <c r="Z75" s="80"/>
      <c r="AA75" s="86" t="s">
        <v>1878</v>
      </c>
      <c r="AB75" s="80"/>
      <c r="AC75" s="80" t="b">
        <v>0</v>
      </c>
      <c r="AD75" s="80">
        <v>5</v>
      </c>
      <c r="AE75" s="86" t="s">
        <v>2052</v>
      </c>
      <c r="AF75" s="80" t="b">
        <v>0</v>
      </c>
      <c r="AG75" s="80" t="s">
        <v>2064</v>
      </c>
      <c r="AH75" s="80"/>
      <c r="AI75" s="86" t="s">
        <v>2052</v>
      </c>
      <c r="AJ75" s="80" t="b">
        <v>0</v>
      </c>
      <c r="AK75" s="80">
        <v>0</v>
      </c>
      <c r="AL75" s="86" t="s">
        <v>2052</v>
      </c>
      <c r="AM75" s="80" t="s">
        <v>2072</v>
      </c>
      <c r="AN75" s="80" t="b">
        <v>0</v>
      </c>
      <c r="AO75" s="86" t="s">
        <v>1878</v>
      </c>
      <c r="AP75" s="80" t="s">
        <v>207</v>
      </c>
      <c r="AQ75" s="80">
        <v>0</v>
      </c>
      <c r="AR75" s="80">
        <v>0</v>
      </c>
      <c r="AS75" s="80"/>
      <c r="AT75" s="80"/>
      <c r="AU75" s="80"/>
      <c r="AV75" s="80"/>
      <c r="AW75" s="80"/>
      <c r="AX75" s="80"/>
      <c r="AY75" s="80"/>
      <c r="AZ75" s="80"/>
      <c r="BA75">
        <v>1</v>
      </c>
      <c r="BB75" s="79" t="str">
        <f>REPLACE(INDEX(GroupVertices[Group],MATCH(Edges24[[#This Row],[Vertex 1]],GroupVertices[Vertex],0)),1,1,"")</f>
        <v>3</v>
      </c>
      <c r="BC75" s="79" t="str">
        <f>REPLACE(INDEX(GroupVertices[Group],MATCH(Edges24[[#This Row],[Vertex 2]],GroupVertices[Vertex],0)),1,1,"")</f>
        <v>3</v>
      </c>
      <c r="BD75" s="48">
        <v>0</v>
      </c>
      <c r="BE75" s="49">
        <v>0</v>
      </c>
      <c r="BF75" s="48">
        <v>0</v>
      </c>
      <c r="BG75" s="49">
        <v>0</v>
      </c>
      <c r="BH75" s="48">
        <v>0</v>
      </c>
      <c r="BI75" s="49">
        <v>0</v>
      </c>
      <c r="BJ75" s="48">
        <v>25</v>
      </c>
      <c r="BK75" s="49">
        <v>100</v>
      </c>
      <c r="BL75" s="48">
        <v>25</v>
      </c>
    </row>
    <row r="76" spans="1:64" ht="15">
      <c r="A76" s="65" t="s">
        <v>315</v>
      </c>
      <c r="B76" s="83" t="s">
        <v>1014</v>
      </c>
      <c r="C76" s="66"/>
      <c r="D76" s="67"/>
      <c r="E76" s="68"/>
      <c r="F76" s="69"/>
      <c r="G76" s="66"/>
      <c r="H76" s="70"/>
      <c r="I76" s="71"/>
      <c r="J76" s="71"/>
      <c r="K76" s="34" t="s">
        <v>65</v>
      </c>
      <c r="L76" s="78">
        <v>76</v>
      </c>
      <c r="M76" s="78"/>
      <c r="N76" s="73" t="s">
        <v>427</v>
      </c>
      <c r="O76" s="80" t="s">
        <v>461</v>
      </c>
      <c r="P76" s="82">
        <v>43481.34836805556</v>
      </c>
      <c r="Q76" s="80" t="s">
        <v>519</v>
      </c>
      <c r="R76" s="80"/>
      <c r="S76" s="80"/>
      <c r="T76" s="80" t="s">
        <v>924</v>
      </c>
      <c r="U76" s="83" t="s">
        <v>1014</v>
      </c>
      <c r="V76" s="83" t="s">
        <v>1014</v>
      </c>
      <c r="W76" s="82">
        <v>43481.34836805556</v>
      </c>
      <c r="X76" s="83" t="s">
        <v>1400</v>
      </c>
      <c r="Y76" s="80"/>
      <c r="Z76" s="80"/>
      <c r="AA76" s="86" t="s">
        <v>1750</v>
      </c>
      <c r="AB76" s="80"/>
      <c r="AC76" s="80" t="b">
        <v>0</v>
      </c>
      <c r="AD76" s="80">
        <v>10</v>
      </c>
      <c r="AE76" s="86" t="s">
        <v>2052</v>
      </c>
      <c r="AF76" s="80" t="b">
        <v>0</v>
      </c>
      <c r="AG76" s="80" t="s">
        <v>2064</v>
      </c>
      <c r="AH76" s="80"/>
      <c r="AI76" s="86" t="s">
        <v>2052</v>
      </c>
      <c r="AJ76" s="80" t="b">
        <v>0</v>
      </c>
      <c r="AK76" s="80">
        <v>5</v>
      </c>
      <c r="AL76" s="86" t="s">
        <v>2052</v>
      </c>
      <c r="AM76" s="80" t="s">
        <v>2071</v>
      </c>
      <c r="AN76" s="80" t="b">
        <v>0</v>
      </c>
      <c r="AO76" s="86" t="s">
        <v>1750</v>
      </c>
      <c r="AP76" s="80" t="s">
        <v>2082</v>
      </c>
      <c r="AQ76" s="80">
        <v>0</v>
      </c>
      <c r="AR76" s="80">
        <v>0</v>
      </c>
      <c r="AS76" s="80"/>
      <c r="AT76" s="80"/>
      <c r="AU76" s="80"/>
      <c r="AV76" s="80"/>
      <c r="AW76" s="80"/>
      <c r="AX76" s="80"/>
      <c r="AY76" s="80"/>
      <c r="AZ76" s="80"/>
      <c r="BA76">
        <v>1</v>
      </c>
      <c r="BB76" s="79" t="str">
        <f>REPLACE(INDEX(GroupVertices[Group],MATCH(Edges24[[#This Row],[Vertex 1]],GroupVertices[Vertex],0)),1,1,"")</f>
        <v>3</v>
      </c>
      <c r="BC76" s="79" t="str">
        <f>REPLACE(INDEX(GroupVertices[Group],MATCH(Edges24[[#This Row],[Vertex 2]],GroupVertices[Vertex],0)),1,1,"")</f>
        <v>3</v>
      </c>
      <c r="BD76" s="48">
        <v>2</v>
      </c>
      <c r="BE76" s="49">
        <v>8.333333333333334</v>
      </c>
      <c r="BF76" s="48">
        <v>0</v>
      </c>
      <c r="BG76" s="49">
        <v>0</v>
      </c>
      <c r="BH76" s="48">
        <v>0</v>
      </c>
      <c r="BI76" s="49">
        <v>0</v>
      </c>
      <c r="BJ76" s="48">
        <v>22</v>
      </c>
      <c r="BK76" s="49">
        <v>91.66666666666667</v>
      </c>
      <c r="BL76" s="48">
        <v>24</v>
      </c>
    </row>
    <row r="77" spans="1:64" ht="15">
      <c r="A77" s="65" t="s">
        <v>314</v>
      </c>
      <c r="B77" s="83" t="s">
        <v>1203</v>
      </c>
      <c r="C77" s="66"/>
      <c r="D77" s="67"/>
      <c r="E77" s="68"/>
      <c r="F77" s="69"/>
      <c r="G77" s="66"/>
      <c r="H77" s="70"/>
      <c r="I77" s="71"/>
      <c r="J77" s="71"/>
      <c r="K77" s="34" t="s">
        <v>65</v>
      </c>
      <c r="L77" s="78">
        <v>77</v>
      </c>
      <c r="M77" s="78"/>
      <c r="N77" s="73" t="s">
        <v>273</v>
      </c>
      <c r="O77" s="80" t="s">
        <v>461</v>
      </c>
      <c r="P77" s="82">
        <v>43481.38815972222</v>
      </c>
      <c r="Q77" s="80" t="s">
        <v>715</v>
      </c>
      <c r="R77" s="80"/>
      <c r="S77" s="80"/>
      <c r="T77" s="80" t="s">
        <v>880</v>
      </c>
      <c r="U77" s="83" t="s">
        <v>1203</v>
      </c>
      <c r="V77" s="83" t="s">
        <v>1203</v>
      </c>
      <c r="W77" s="82">
        <v>43481.38815972222</v>
      </c>
      <c r="X77" s="83" t="s">
        <v>1601</v>
      </c>
      <c r="Y77" s="80"/>
      <c r="Z77" s="80"/>
      <c r="AA77" s="86" t="s">
        <v>1957</v>
      </c>
      <c r="AB77" s="80"/>
      <c r="AC77" s="80" t="b">
        <v>0</v>
      </c>
      <c r="AD77" s="80">
        <v>6</v>
      </c>
      <c r="AE77" s="86" t="s">
        <v>2052</v>
      </c>
      <c r="AF77" s="80" t="b">
        <v>0</v>
      </c>
      <c r="AG77" s="80" t="s">
        <v>2064</v>
      </c>
      <c r="AH77" s="80"/>
      <c r="AI77" s="86" t="s">
        <v>2052</v>
      </c>
      <c r="AJ77" s="80" t="b">
        <v>0</v>
      </c>
      <c r="AK77" s="80">
        <v>3</v>
      </c>
      <c r="AL77" s="86" t="s">
        <v>2052</v>
      </c>
      <c r="AM77" s="80" t="s">
        <v>2071</v>
      </c>
      <c r="AN77" s="80" t="b">
        <v>0</v>
      </c>
      <c r="AO77" s="86" t="s">
        <v>1957</v>
      </c>
      <c r="AP77" s="80" t="s">
        <v>2082</v>
      </c>
      <c r="AQ77" s="80">
        <v>0</v>
      </c>
      <c r="AR77" s="80">
        <v>0</v>
      </c>
      <c r="AS77" s="80"/>
      <c r="AT77" s="80"/>
      <c r="AU77" s="80"/>
      <c r="AV77" s="80"/>
      <c r="AW77" s="80"/>
      <c r="AX77" s="80"/>
      <c r="AY77" s="80"/>
      <c r="AZ77" s="80"/>
      <c r="BA77">
        <v>1</v>
      </c>
      <c r="BB77" s="79" t="str">
        <f>REPLACE(INDEX(GroupVertices[Group],MATCH(Edges24[[#This Row],[Vertex 1]],GroupVertices[Vertex],0)),1,1,"")</f>
        <v>4</v>
      </c>
      <c r="BC77" s="79" t="str">
        <f>REPLACE(INDEX(GroupVertices[Group],MATCH(Edges24[[#This Row],[Vertex 2]],GroupVertices[Vertex],0)),1,1,"")</f>
        <v>4</v>
      </c>
      <c r="BD77" s="48">
        <v>0</v>
      </c>
      <c r="BE77" s="49">
        <v>0</v>
      </c>
      <c r="BF77" s="48">
        <v>0</v>
      </c>
      <c r="BG77" s="49">
        <v>0</v>
      </c>
      <c r="BH77" s="48">
        <v>0</v>
      </c>
      <c r="BI77" s="49">
        <v>0</v>
      </c>
      <c r="BJ77" s="48">
        <v>29</v>
      </c>
      <c r="BK77" s="49">
        <v>100</v>
      </c>
      <c r="BL77" s="48">
        <v>29</v>
      </c>
    </row>
    <row r="78" spans="1:64" ht="15">
      <c r="A78" s="65" t="s">
        <v>318</v>
      </c>
      <c r="B78" s="83" t="s">
        <v>1223</v>
      </c>
      <c r="C78" s="66"/>
      <c r="D78" s="67"/>
      <c r="E78" s="68"/>
      <c r="F78" s="69"/>
      <c r="G78" s="66"/>
      <c r="H78" s="70"/>
      <c r="I78" s="71"/>
      <c r="J78" s="71"/>
      <c r="K78" s="34" t="s">
        <v>65</v>
      </c>
      <c r="L78" s="78">
        <v>78</v>
      </c>
      <c r="M78" s="78"/>
      <c r="N78" s="73" t="s">
        <v>374</v>
      </c>
      <c r="O78" s="80" t="s">
        <v>461</v>
      </c>
      <c r="P78" s="82">
        <v>43486.72688657408</v>
      </c>
      <c r="Q78" s="80" t="s">
        <v>735</v>
      </c>
      <c r="R78" s="80"/>
      <c r="S78" s="80"/>
      <c r="T78" s="80" t="s">
        <v>923</v>
      </c>
      <c r="U78" s="83" t="s">
        <v>1223</v>
      </c>
      <c r="V78" s="83" t="s">
        <v>1223</v>
      </c>
      <c r="W78" s="82">
        <v>43486.72688657408</v>
      </c>
      <c r="X78" s="83" t="s">
        <v>1621</v>
      </c>
      <c r="Y78" s="80"/>
      <c r="Z78" s="80"/>
      <c r="AA78" s="86" t="s">
        <v>1977</v>
      </c>
      <c r="AB78" s="80"/>
      <c r="AC78" s="80" t="b">
        <v>0</v>
      </c>
      <c r="AD78" s="80">
        <v>5</v>
      </c>
      <c r="AE78" s="86" t="s">
        <v>2052</v>
      </c>
      <c r="AF78" s="80" t="b">
        <v>0</v>
      </c>
      <c r="AG78" s="80" t="s">
        <v>2064</v>
      </c>
      <c r="AH78" s="80"/>
      <c r="AI78" s="86" t="s">
        <v>2052</v>
      </c>
      <c r="AJ78" s="80" t="b">
        <v>0</v>
      </c>
      <c r="AK78" s="80">
        <v>5</v>
      </c>
      <c r="AL78" s="86" t="s">
        <v>2052</v>
      </c>
      <c r="AM78" s="80" t="s">
        <v>2071</v>
      </c>
      <c r="AN78" s="80" t="b">
        <v>0</v>
      </c>
      <c r="AO78" s="86" t="s">
        <v>1977</v>
      </c>
      <c r="AP78" s="80" t="s">
        <v>207</v>
      </c>
      <c r="AQ78" s="80">
        <v>0</v>
      </c>
      <c r="AR78" s="80">
        <v>0</v>
      </c>
      <c r="AS78" s="80"/>
      <c r="AT78" s="80"/>
      <c r="AU78" s="80"/>
      <c r="AV78" s="80"/>
      <c r="AW78" s="80"/>
      <c r="AX78" s="80"/>
      <c r="AY78" s="80"/>
      <c r="AZ78" s="80"/>
      <c r="BA78">
        <v>1</v>
      </c>
      <c r="BB78" s="79" t="str">
        <f>REPLACE(INDEX(GroupVertices[Group],MATCH(Edges24[[#This Row],[Vertex 1]],GroupVertices[Vertex],0)),1,1,"")</f>
        <v>6</v>
      </c>
      <c r="BC78" s="79" t="str">
        <f>REPLACE(INDEX(GroupVertices[Group],MATCH(Edges24[[#This Row],[Vertex 2]],GroupVertices[Vertex],0)),1,1,"")</f>
        <v>6</v>
      </c>
      <c r="BD78" s="48">
        <v>0</v>
      </c>
      <c r="BE78" s="49">
        <v>0</v>
      </c>
      <c r="BF78" s="48">
        <v>0</v>
      </c>
      <c r="BG78" s="49">
        <v>0</v>
      </c>
      <c r="BH78" s="48">
        <v>0</v>
      </c>
      <c r="BI78" s="49">
        <v>0</v>
      </c>
      <c r="BJ78" s="48">
        <v>28</v>
      </c>
      <c r="BK78" s="49">
        <v>100</v>
      </c>
      <c r="BL78" s="48">
        <v>28</v>
      </c>
    </row>
    <row r="79" spans="1:64" ht="15">
      <c r="A79" s="65" t="s">
        <v>340</v>
      </c>
      <c r="B79" s="83" t="s">
        <v>1196</v>
      </c>
      <c r="C79" s="66"/>
      <c r="D79" s="67"/>
      <c r="E79" s="68"/>
      <c r="F79" s="69"/>
      <c r="G79" s="66"/>
      <c r="H79" s="70"/>
      <c r="I79" s="71"/>
      <c r="J79" s="71"/>
      <c r="K79" s="34" t="s">
        <v>65</v>
      </c>
      <c r="L79" s="78">
        <v>79</v>
      </c>
      <c r="M79" s="78"/>
      <c r="N79" s="73" t="s">
        <v>374</v>
      </c>
      <c r="O79" s="80" t="s">
        <v>461</v>
      </c>
      <c r="P79" s="82">
        <v>43486.73269675926</v>
      </c>
      <c r="Q79" s="80" t="s">
        <v>708</v>
      </c>
      <c r="R79" s="80"/>
      <c r="S79" s="80"/>
      <c r="T79" s="80" t="s">
        <v>923</v>
      </c>
      <c r="U79" s="83" t="s">
        <v>1196</v>
      </c>
      <c r="V79" s="83" t="s">
        <v>1196</v>
      </c>
      <c r="W79" s="82">
        <v>43486.73269675926</v>
      </c>
      <c r="X79" s="83" t="s">
        <v>1594</v>
      </c>
      <c r="Y79" s="80"/>
      <c r="Z79" s="80"/>
      <c r="AA79" s="86" t="s">
        <v>1950</v>
      </c>
      <c r="AB79" s="80"/>
      <c r="AC79" s="80" t="b">
        <v>0</v>
      </c>
      <c r="AD79" s="80">
        <v>8</v>
      </c>
      <c r="AE79" s="86" t="s">
        <v>2052</v>
      </c>
      <c r="AF79" s="80" t="b">
        <v>0</v>
      </c>
      <c r="AG79" s="80" t="s">
        <v>2064</v>
      </c>
      <c r="AH79" s="80"/>
      <c r="AI79" s="86" t="s">
        <v>2052</v>
      </c>
      <c r="AJ79" s="80" t="b">
        <v>0</v>
      </c>
      <c r="AK79" s="80">
        <v>7</v>
      </c>
      <c r="AL79" s="86" t="s">
        <v>2052</v>
      </c>
      <c r="AM79" s="80" t="s">
        <v>2071</v>
      </c>
      <c r="AN79" s="80" t="b">
        <v>0</v>
      </c>
      <c r="AO79" s="86" t="s">
        <v>1950</v>
      </c>
      <c r="AP79" s="80" t="s">
        <v>207</v>
      </c>
      <c r="AQ79" s="80">
        <v>0</v>
      </c>
      <c r="AR79" s="80">
        <v>0</v>
      </c>
      <c r="AS79" s="80"/>
      <c r="AT79" s="80"/>
      <c r="AU79" s="80"/>
      <c r="AV79" s="80"/>
      <c r="AW79" s="80"/>
      <c r="AX79" s="80"/>
      <c r="AY79" s="80"/>
      <c r="AZ79" s="80"/>
      <c r="BA79">
        <v>1</v>
      </c>
      <c r="BB79" s="79" t="str">
        <f>REPLACE(INDEX(GroupVertices[Group],MATCH(Edges24[[#This Row],[Vertex 1]],GroupVertices[Vertex],0)),1,1,"")</f>
        <v>12</v>
      </c>
      <c r="BC79" s="79" t="str">
        <f>REPLACE(INDEX(GroupVertices[Group],MATCH(Edges24[[#This Row],[Vertex 2]],GroupVertices[Vertex],0)),1,1,"")</f>
        <v>12</v>
      </c>
      <c r="BD79" s="48">
        <v>0</v>
      </c>
      <c r="BE79" s="49">
        <v>0</v>
      </c>
      <c r="BF79" s="48">
        <v>0</v>
      </c>
      <c r="BG79" s="49">
        <v>0</v>
      </c>
      <c r="BH79" s="48">
        <v>0</v>
      </c>
      <c r="BI79" s="49">
        <v>0</v>
      </c>
      <c r="BJ79" s="48">
        <v>28</v>
      </c>
      <c r="BK79" s="49">
        <v>100</v>
      </c>
      <c r="BL79" s="48">
        <v>28</v>
      </c>
    </row>
    <row r="80" spans="1:64" ht="15">
      <c r="A80" s="65" t="s">
        <v>256</v>
      </c>
      <c r="B80" s="83" t="s">
        <v>971</v>
      </c>
      <c r="C80" s="66"/>
      <c r="D80" s="67"/>
      <c r="E80" s="68"/>
      <c r="F80" s="69"/>
      <c r="G80" s="66"/>
      <c r="H80" s="70"/>
      <c r="I80" s="71"/>
      <c r="J80" s="71"/>
      <c r="K80" s="34" t="s">
        <v>65</v>
      </c>
      <c r="L80" s="78">
        <v>80</v>
      </c>
      <c r="M80" s="78"/>
      <c r="N80" s="73" t="s">
        <v>273</v>
      </c>
      <c r="O80" s="80" t="s">
        <v>461</v>
      </c>
      <c r="P80" s="82">
        <v>43486.555451388886</v>
      </c>
      <c r="Q80" s="80" t="s">
        <v>473</v>
      </c>
      <c r="R80" s="80"/>
      <c r="S80" s="80"/>
      <c r="T80" s="80" t="s">
        <v>880</v>
      </c>
      <c r="U80" s="83" t="s">
        <v>971</v>
      </c>
      <c r="V80" s="83" t="s">
        <v>971</v>
      </c>
      <c r="W80" s="82">
        <v>43486.555451388886</v>
      </c>
      <c r="X80" s="83" t="s">
        <v>1354</v>
      </c>
      <c r="Y80" s="80"/>
      <c r="Z80" s="80"/>
      <c r="AA80" s="86" t="s">
        <v>1704</v>
      </c>
      <c r="AB80" s="80"/>
      <c r="AC80" s="80" t="b">
        <v>0</v>
      </c>
      <c r="AD80" s="80">
        <v>5</v>
      </c>
      <c r="AE80" s="86" t="s">
        <v>2052</v>
      </c>
      <c r="AF80" s="80" t="b">
        <v>0</v>
      </c>
      <c r="AG80" s="80" t="s">
        <v>2064</v>
      </c>
      <c r="AH80" s="80"/>
      <c r="AI80" s="86" t="s">
        <v>2052</v>
      </c>
      <c r="AJ80" s="80" t="b">
        <v>0</v>
      </c>
      <c r="AK80" s="80">
        <v>0</v>
      </c>
      <c r="AL80" s="86" t="s">
        <v>2052</v>
      </c>
      <c r="AM80" s="80" t="s">
        <v>2071</v>
      </c>
      <c r="AN80" s="80" t="b">
        <v>0</v>
      </c>
      <c r="AO80" s="86" t="s">
        <v>1704</v>
      </c>
      <c r="AP80" s="80" t="s">
        <v>207</v>
      </c>
      <c r="AQ80" s="80">
        <v>0</v>
      </c>
      <c r="AR80" s="80">
        <v>0</v>
      </c>
      <c r="AS80" s="80"/>
      <c r="AT80" s="80"/>
      <c r="AU80" s="80"/>
      <c r="AV80" s="80"/>
      <c r="AW80" s="80"/>
      <c r="AX80" s="80"/>
      <c r="AY80" s="80"/>
      <c r="AZ80" s="80"/>
      <c r="BA80">
        <v>1</v>
      </c>
      <c r="BB80" s="79" t="str">
        <f>REPLACE(INDEX(GroupVertices[Group],MATCH(Edges24[[#This Row],[Vertex 1]],GroupVertices[Vertex],0)),1,1,"")</f>
        <v>48</v>
      </c>
      <c r="BC80" s="79" t="str">
        <f>REPLACE(INDEX(GroupVertices[Group],MATCH(Edges24[[#This Row],[Vertex 2]],GroupVertices[Vertex],0)),1,1,"")</f>
        <v>48</v>
      </c>
      <c r="BD80" s="48">
        <v>0</v>
      </c>
      <c r="BE80" s="49">
        <v>0</v>
      </c>
      <c r="BF80" s="48">
        <v>0</v>
      </c>
      <c r="BG80" s="49">
        <v>0</v>
      </c>
      <c r="BH80" s="48">
        <v>0</v>
      </c>
      <c r="BI80" s="49">
        <v>0</v>
      </c>
      <c r="BJ80" s="48">
        <v>29</v>
      </c>
      <c r="BK80" s="49">
        <v>100</v>
      </c>
      <c r="BL80" s="48">
        <v>29</v>
      </c>
    </row>
    <row r="81" spans="1:64" ht="15">
      <c r="A81" s="65" t="s">
        <v>314</v>
      </c>
      <c r="B81" s="83" t="s">
        <v>1100</v>
      </c>
      <c r="C81" s="66"/>
      <c r="D81" s="67"/>
      <c r="E81" s="68"/>
      <c r="F81" s="69"/>
      <c r="G81" s="66"/>
      <c r="H81" s="70"/>
      <c r="I81" s="71"/>
      <c r="J81" s="71"/>
      <c r="K81" s="34" t="s">
        <v>65</v>
      </c>
      <c r="L81" s="78">
        <v>81</v>
      </c>
      <c r="M81" s="78"/>
      <c r="N81" s="73" t="s">
        <v>282</v>
      </c>
      <c r="O81" s="80" t="s">
        <v>461</v>
      </c>
      <c r="P81" s="82">
        <v>43486.634722222225</v>
      </c>
      <c r="Q81" s="80" t="s">
        <v>610</v>
      </c>
      <c r="R81" s="80"/>
      <c r="S81" s="80"/>
      <c r="T81" s="80" t="s">
        <v>950</v>
      </c>
      <c r="U81" s="83" t="s">
        <v>1100</v>
      </c>
      <c r="V81" s="83" t="s">
        <v>1100</v>
      </c>
      <c r="W81" s="82">
        <v>43486.634722222225</v>
      </c>
      <c r="X81" s="83" t="s">
        <v>1496</v>
      </c>
      <c r="Y81" s="80"/>
      <c r="Z81" s="80"/>
      <c r="AA81" s="86" t="s">
        <v>1852</v>
      </c>
      <c r="AB81" s="80"/>
      <c r="AC81" s="80" t="b">
        <v>0</v>
      </c>
      <c r="AD81" s="80">
        <v>8</v>
      </c>
      <c r="AE81" s="86" t="s">
        <v>2052</v>
      </c>
      <c r="AF81" s="80" t="b">
        <v>0</v>
      </c>
      <c r="AG81" s="80" t="s">
        <v>2064</v>
      </c>
      <c r="AH81" s="80"/>
      <c r="AI81" s="86" t="s">
        <v>2052</v>
      </c>
      <c r="AJ81" s="80" t="b">
        <v>0</v>
      </c>
      <c r="AK81" s="80">
        <v>2</v>
      </c>
      <c r="AL81" s="86" t="s">
        <v>2052</v>
      </c>
      <c r="AM81" s="80" t="s">
        <v>2071</v>
      </c>
      <c r="AN81" s="80" t="b">
        <v>0</v>
      </c>
      <c r="AO81" s="86" t="s">
        <v>1852</v>
      </c>
      <c r="AP81" s="80" t="s">
        <v>207</v>
      </c>
      <c r="AQ81" s="80">
        <v>0</v>
      </c>
      <c r="AR81" s="80">
        <v>0</v>
      </c>
      <c r="AS81" s="80"/>
      <c r="AT81" s="80"/>
      <c r="AU81" s="80"/>
      <c r="AV81" s="80"/>
      <c r="AW81" s="80"/>
      <c r="AX81" s="80"/>
      <c r="AY81" s="80"/>
      <c r="AZ81" s="80"/>
      <c r="BA81">
        <v>1</v>
      </c>
      <c r="BB81" s="79" t="str">
        <f>REPLACE(INDEX(GroupVertices[Group],MATCH(Edges24[[#This Row],[Vertex 1]],GroupVertices[Vertex],0)),1,1,"")</f>
        <v>4</v>
      </c>
      <c r="BC81" s="79" t="str">
        <f>REPLACE(INDEX(GroupVertices[Group],MATCH(Edges24[[#This Row],[Vertex 2]],GroupVertices[Vertex],0)),1,1,"")</f>
        <v>4</v>
      </c>
      <c r="BD81" s="48">
        <v>0</v>
      </c>
      <c r="BE81" s="49">
        <v>0</v>
      </c>
      <c r="BF81" s="48">
        <v>0</v>
      </c>
      <c r="BG81" s="49">
        <v>0</v>
      </c>
      <c r="BH81" s="48">
        <v>0</v>
      </c>
      <c r="BI81" s="49">
        <v>0</v>
      </c>
      <c r="BJ81" s="48">
        <v>30</v>
      </c>
      <c r="BK81" s="49">
        <v>100</v>
      </c>
      <c r="BL81" s="48">
        <v>30</v>
      </c>
    </row>
    <row r="82" spans="1:64" ht="15">
      <c r="A82" s="65" t="s">
        <v>345</v>
      </c>
      <c r="B82" s="83" t="s">
        <v>1065</v>
      </c>
      <c r="C82" s="66"/>
      <c r="D82" s="67"/>
      <c r="E82" s="68"/>
      <c r="F82" s="69"/>
      <c r="G82" s="66"/>
      <c r="H82" s="70"/>
      <c r="I82" s="71"/>
      <c r="J82" s="71"/>
      <c r="K82" s="34" t="s">
        <v>65</v>
      </c>
      <c r="L82" s="78">
        <v>82</v>
      </c>
      <c r="M82" s="78"/>
      <c r="N82" s="73" t="s">
        <v>374</v>
      </c>
      <c r="O82" s="80" t="s">
        <v>461</v>
      </c>
      <c r="P82" s="82">
        <v>43486.557916666665</v>
      </c>
      <c r="Q82" s="80" t="s">
        <v>575</v>
      </c>
      <c r="R82" s="80"/>
      <c r="S82" s="80"/>
      <c r="T82" s="80" t="s">
        <v>923</v>
      </c>
      <c r="U82" s="83" t="s">
        <v>1065</v>
      </c>
      <c r="V82" s="83" t="s">
        <v>1065</v>
      </c>
      <c r="W82" s="82">
        <v>43486.557916666665</v>
      </c>
      <c r="X82" s="83" t="s">
        <v>1461</v>
      </c>
      <c r="Y82" s="80"/>
      <c r="Z82" s="80"/>
      <c r="AA82" s="86" t="s">
        <v>1816</v>
      </c>
      <c r="AB82" s="80"/>
      <c r="AC82" s="80" t="b">
        <v>0</v>
      </c>
      <c r="AD82" s="80">
        <v>6</v>
      </c>
      <c r="AE82" s="86" t="s">
        <v>2052</v>
      </c>
      <c r="AF82" s="80" t="b">
        <v>0</v>
      </c>
      <c r="AG82" s="80" t="s">
        <v>2064</v>
      </c>
      <c r="AH82" s="80"/>
      <c r="AI82" s="86" t="s">
        <v>2052</v>
      </c>
      <c r="AJ82" s="80" t="b">
        <v>0</v>
      </c>
      <c r="AK82" s="80">
        <v>3</v>
      </c>
      <c r="AL82" s="86" t="s">
        <v>2052</v>
      </c>
      <c r="AM82" s="80" t="s">
        <v>2071</v>
      </c>
      <c r="AN82" s="80" t="b">
        <v>0</v>
      </c>
      <c r="AO82" s="86" t="s">
        <v>1816</v>
      </c>
      <c r="AP82" s="80" t="s">
        <v>207</v>
      </c>
      <c r="AQ82" s="80">
        <v>0</v>
      </c>
      <c r="AR82" s="80">
        <v>0</v>
      </c>
      <c r="AS82" s="80"/>
      <c r="AT82" s="80"/>
      <c r="AU82" s="80"/>
      <c r="AV82" s="80"/>
      <c r="AW82" s="80"/>
      <c r="AX82" s="80"/>
      <c r="AY82" s="80"/>
      <c r="AZ82" s="80"/>
      <c r="BA82">
        <v>1</v>
      </c>
      <c r="BB82" s="79" t="str">
        <f>REPLACE(INDEX(GroupVertices[Group],MATCH(Edges24[[#This Row],[Vertex 1]],GroupVertices[Vertex],0)),1,1,"")</f>
        <v>16</v>
      </c>
      <c r="BC82" s="79" t="str">
        <f>REPLACE(INDEX(GroupVertices[Group],MATCH(Edges24[[#This Row],[Vertex 2]],GroupVertices[Vertex],0)),1,1,"")</f>
        <v>16</v>
      </c>
      <c r="BD82" s="48">
        <v>0</v>
      </c>
      <c r="BE82" s="49">
        <v>0</v>
      </c>
      <c r="BF82" s="48">
        <v>0</v>
      </c>
      <c r="BG82" s="49">
        <v>0</v>
      </c>
      <c r="BH82" s="48">
        <v>0</v>
      </c>
      <c r="BI82" s="49">
        <v>0</v>
      </c>
      <c r="BJ82" s="48">
        <v>28</v>
      </c>
      <c r="BK82" s="49">
        <v>100</v>
      </c>
      <c r="BL82" s="48">
        <v>28</v>
      </c>
    </row>
    <row r="83" spans="1:64" ht="15">
      <c r="A83" s="65" t="s">
        <v>318</v>
      </c>
      <c r="B83" s="83" t="s">
        <v>1222</v>
      </c>
      <c r="C83" s="66"/>
      <c r="D83" s="67"/>
      <c r="E83" s="68"/>
      <c r="F83" s="69"/>
      <c r="G83" s="66"/>
      <c r="H83" s="70"/>
      <c r="I83" s="71"/>
      <c r="J83" s="71"/>
      <c r="K83" s="34" t="s">
        <v>65</v>
      </c>
      <c r="L83" s="78">
        <v>83</v>
      </c>
      <c r="M83" s="78"/>
      <c r="N83" s="73" t="s">
        <v>374</v>
      </c>
      <c r="O83" s="80" t="s">
        <v>461</v>
      </c>
      <c r="P83" s="82">
        <v>43486.64042824074</v>
      </c>
      <c r="Q83" s="80" t="s">
        <v>734</v>
      </c>
      <c r="R83" s="80"/>
      <c r="S83" s="80"/>
      <c r="T83" s="80" t="s">
        <v>923</v>
      </c>
      <c r="U83" s="83" t="s">
        <v>1222</v>
      </c>
      <c r="V83" s="83" t="s">
        <v>1222</v>
      </c>
      <c r="W83" s="82">
        <v>43486.64042824074</v>
      </c>
      <c r="X83" s="83" t="s">
        <v>1620</v>
      </c>
      <c r="Y83" s="80"/>
      <c r="Z83" s="80"/>
      <c r="AA83" s="86" t="s">
        <v>1976</v>
      </c>
      <c r="AB83" s="80"/>
      <c r="AC83" s="80" t="b">
        <v>0</v>
      </c>
      <c r="AD83" s="80">
        <v>5</v>
      </c>
      <c r="AE83" s="86" t="s">
        <v>2052</v>
      </c>
      <c r="AF83" s="80" t="b">
        <v>0</v>
      </c>
      <c r="AG83" s="80" t="s">
        <v>2064</v>
      </c>
      <c r="AH83" s="80"/>
      <c r="AI83" s="86" t="s">
        <v>2052</v>
      </c>
      <c r="AJ83" s="80" t="b">
        <v>0</v>
      </c>
      <c r="AK83" s="80">
        <v>0</v>
      </c>
      <c r="AL83" s="86" t="s">
        <v>2052</v>
      </c>
      <c r="AM83" s="80" t="s">
        <v>2071</v>
      </c>
      <c r="AN83" s="80" t="b">
        <v>0</v>
      </c>
      <c r="AO83" s="86" t="s">
        <v>1976</v>
      </c>
      <c r="AP83" s="80" t="s">
        <v>207</v>
      </c>
      <c r="AQ83" s="80">
        <v>0</v>
      </c>
      <c r="AR83" s="80">
        <v>0</v>
      </c>
      <c r="AS83" s="80"/>
      <c r="AT83" s="80"/>
      <c r="AU83" s="80"/>
      <c r="AV83" s="80"/>
      <c r="AW83" s="80"/>
      <c r="AX83" s="80"/>
      <c r="AY83" s="80"/>
      <c r="AZ83" s="80"/>
      <c r="BA83">
        <v>1</v>
      </c>
      <c r="BB83" s="79" t="str">
        <f>REPLACE(INDEX(GroupVertices[Group],MATCH(Edges24[[#This Row],[Vertex 1]],GroupVertices[Vertex],0)),1,1,"")</f>
        <v>6</v>
      </c>
      <c r="BC83" s="79" t="str">
        <f>REPLACE(INDEX(GroupVertices[Group],MATCH(Edges24[[#This Row],[Vertex 2]],GroupVertices[Vertex],0)),1,1,"")</f>
        <v>6</v>
      </c>
      <c r="BD83" s="48">
        <v>0</v>
      </c>
      <c r="BE83" s="49">
        <v>0</v>
      </c>
      <c r="BF83" s="48">
        <v>0</v>
      </c>
      <c r="BG83" s="49">
        <v>0</v>
      </c>
      <c r="BH83" s="48">
        <v>0</v>
      </c>
      <c r="BI83" s="49">
        <v>0</v>
      </c>
      <c r="BJ83" s="48">
        <v>28</v>
      </c>
      <c r="BK83" s="49">
        <v>100</v>
      </c>
      <c r="BL83" s="48">
        <v>28</v>
      </c>
    </row>
    <row r="84" spans="1:64" ht="15">
      <c r="A84" s="65" t="s">
        <v>309</v>
      </c>
      <c r="B84" s="83" t="s">
        <v>1238</v>
      </c>
      <c r="C84" s="66"/>
      <c r="D84" s="67"/>
      <c r="E84" s="68"/>
      <c r="F84" s="69"/>
      <c r="G84" s="66"/>
      <c r="H84" s="70"/>
      <c r="I84" s="71"/>
      <c r="J84" s="71"/>
      <c r="K84" s="34" t="s">
        <v>65</v>
      </c>
      <c r="L84" s="78">
        <v>84</v>
      </c>
      <c r="M84" s="78"/>
      <c r="N84" s="73" t="s">
        <v>374</v>
      </c>
      <c r="O84" s="80" t="s">
        <v>461</v>
      </c>
      <c r="P84" s="82">
        <v>43486.56024305556</v>
      </c>
      <c r="Q84" s="80" t="s">
        <v>750</v>
      </c>
      <c r="R84" s="80"/>
      <c r="S84" s="80"/>
      <c r="T84" s="80" t="s">
        <v>923</v>
      </c>
      <c r="U84" s="83" t="s">
        <v>1238</v>
      </c>
      <c r="V84" s="83" t="s">
        <v>1238</v>
      </c>
      <c r="W84" s="82">
        <v>43486.56024305556</v>
      </c>
      <c r="X84" s="83" t="s">
        <v>1636</v>
      </c>
      <c r="Y84" s="80"/>
      <c r="Z84" s="80"/>
      <c r="AA84" s="86" t="s">
        <v>1992</v>
      </c>
      <c r="AB84" s="80"/>
      <c r="AC84" s="80" t="b">
        <v>0</v>
      </c>
      <c r="AD84" s="80">
        <v>6</v>
      </c>
      <c r="AE84" s="86" t="s">
        <v>2052</v>
      </c>
      <c r="AF84" s="80" t="b">
        <v>0</v>
      </c>
      <c r="AG84" s="80" t="s">
        <v>2064</v>
      </c>
      <c r="AH84" s="80"/>
      <c r="AI84" s="86" t="s">
        <v>2052</v>
      </c>
      <c r="AJ84" s="80" t="b">
        <v>0</v>
      </c>
      <c r="AK84" s="80">
        <v>0</v>
      </c>
      <c r="AL84" s="86" t="s">
        <v>2052</v>
      </c>
      <c r="AM84" s="80" t="s">
        <v>2071</v>
      </c>
      <c r="AN84" s="80" t="b">
        <v>0</v>
      </c>
      <c r="AO84" s="86" t="s">
        <v>1992</v>
      </c>
      <c r="AP84" s="80" t="s">
        <v>207</v>
      </c>
      <c r="AQ84" s="80">
        <v>0</v>
      </c>
      <c r="AR84" s="80">
        <v>0</v>
      </c>
      <c r="AS84" s="80"/>
      <c r="AT84" s="80"/>
      <c r="AU84" s="80"/>
      <c r="AV84" s="80"/>
      <c r="AW84" s="80"/>
      <c r="AX84" s="80"/>
      <c r="AY84" s="80"/>
      <c r="AZ84" s="80"/>
      <c r="BA84">
        <v>1</v>
      </c>
      <c r="BB84" s="79" t="str">
        <f>REPLACE(INDEX(GroupVertices[Group],MATCH(Edges24[[#This Row],[Vertex 1]],GroupVertices[Vertex],0)),1,1,"")</f>
        <v>13</v>
      </c>
      <c r="BC84" s="79" t="str">
        <f>REPLACE(INDEX(GroupVertices[Group],MATCH(Edges24[[#This Row],[Vertex 2]],GroupVertices[Vertex],0)),1,1,"")</f>
        <v>13</v>
      </c>
      <c r="BD84" s="48">
        <v>0</v>
      </c>
      <c r="BE84" s="49">
        <v>0</v>
      </c>
      <c r="BF84" s="48">
        <v>0</v>
      </c>
      <c r="BG84" s="49">
        <v>0</v>
      </c>
      <c r="BH84" s="48">
        <v>0</v>
      </c>
      <c r="BI84" s="49">
        <v>0</v>
      </c>
      <c r="BJ84" s="48">
        <v>28</v>
      </c>
      <c r="BK84" s="49">
        <v>100</v>
      </c>
      <c r="BL84" s="48">
        <v>28</v>
      </c>
    </row>
    <row r="85" spans="1:64" ht="15">
      <c r="A85" s="65" t="s">
        <v>345</v>
      </c>
      <c r="B85" s="83" t="s">
        <v>1060</v>
      </c>
      <c r="C85" s="66"/>
      <c r="D85" s="67"/>
      <c r="E85" s="68"/>
      <c r="F85" s="69"/>
      <c r="G85" s="66"/>
      <c r="H85" s="70"/>
      <c r="I85" s="71"/>
      <c r="J85" s="71"/>
      <c r="K85" s="34" t="s">
        <v>65</v>
      </c>
      <c r="L85" s="78">
        <v>85</v>
      </c>
      <c r="M85" s="78"/>
      <c r="N85" s="73" t="s">
        <v>304</v>
      </c>
      <c r="O85" s="80" t="s">
        <v>461</v>
      </c>
      <c r="P85" s="82">
        <v>43481.51037037037</v>
      </c>
      <c r="Q85" s="80" t="s">
        <v>570</v>
      </c>
      <c r="R85" s="80"/>
      <c r="S85" s="80"/>
      <c r="T85" s="80" t="s">
        <v>940</v>
      </c>
      <c r="U85" s="83" t="s">
        <v>1060</v>
      </c>
      <c r="V85" s="83" t="s">
        <v>1060</v>
      </c>
      <c r="W85" s="82">
        <v>43481.51037037037</v>
      </c>
      <c r="X85" s="83" t="s">
        <v>1456</v>
      </c>
      <c r="Y85" s="80"/>
      <c r="Z85" s="80"/>
      <c r="AA85" s="86" t="s">
        <v>1811</v>
      </c>
      <c r="AB85" s="80"/>
      <c r="AC85" s="80" t="b">
        <v>0</v>
      </c>
      <c r="AD85" s="80">
        <v>11</v>
      </c>
      <c r="AE85" s="86" t="s">
        <v>2052</v>
      </c>
      <c r="AF85" s="80" t="b">
        <v>0</v>
      </c>
      <c r="AG85" s="80" t="s">
        <v>2064</v>
      </c>
      <c r="AH85" s="80"/>
      <c r="AI85" s="86" t="s">
        <v>2052</v>
      </c>
      <c r="AJ85" s="80" t="b">
        <v>0</v>
      </c>
      <c r="AK85" s="80">
        <v>11</v>
      </c>
      <c r="AL85" s="86" t="s">
        <v>2052</v>
      </c>
      <c r="AM85" s="80" t="s">
        <v>2071</v>
      </c>
      <c r="AN85" s="80" t="b">
        <v>0</v>
      </c>
      <c r="AO85" s="86" t="s">
        <v>1811</v>
      </c>
      <c r="AP85" s="80" t="s">
        <v>2082</v>
      </c>
      <c r="AQ85" s="80">
        <v>0</v>
      </c>
      <c r="AR85" s="80">
        <v>0</v>
      </c>
      <c r="AS85" s="80"/>
      <c r="AT85" s="80"/>
      <c r="AU85" s="80"/>
      <c r="AV85" s="80"/>
      <c r="AW85" s="80"/>
      <c r="AX85" s="80"/>
      <c r="AY85" s="80"/>
      <c r="AZ85" s="80"/>
      <c r="BA85">
        <v>1</v>
      </c>
      <c r="BB85" s="79" t="str">
        <f>REPLACE(INDEX(GroupVertices[Group],MATCH(Edges24[[#This Row],[Vertex 1]],GroupVertices[Vertex],0)),1,1,"")</f>
        <v>16</v>
      </c>
      <c r="BC85" s="79" t="str">
        <f>REPLACE(INDEX(GroupVertices[Group],MATCH(Edges24[[#This Row],[Vertex 2]],GroupVertices[Vertex],0)),1,1,"")</f>
        <v>16</v>
      </c>
      <c r="BD85" s="48">
        <v>0</v>
      </c>
      <c r="BE85" s="49">
        <v>0</v>
      </c>
      <c r="BF85" s="48">
        <v>0</v>
      </c>
      <c r="BG85" s="49">
        <v>0</v>
      </c>
      <c r="BH85" s="48">
        <v>0</v>
      </c>
      <c r="BI85" s="49">
        <v>0</v>
      </c>
      <c r="BJ85" s="48">
        <v>32</v>
      </c>
      <c r="BK85" s="49">
        <v>100</v>
      </c>
      <c r="BL85" s="48">
        <v>32</v>
      </c>
    </row>
    <row r="86" spans="1:64" ht="15">
      <c r="A86" s="65" t="s">
        <v>315</v>
      </c>
      <c r="B86" s="83" t="s">
        <v>1041</v>
      </c>
      <c r="C86" s="66"/>
      <c r="D86" s="67"/>
      <c r="E86" s="68"/>
      <c r="F86" s="69"/>
      <c r="G86" s="66"/>
      <c r="H86" s="70"/>
      <c r="I86" s="71"/>
      <c r="J86" s="71"/>
      <c r="K86" s="34" t="s">
        <v>65</v>
      </c>
      <c r="L86" s="78">
        <v>86</v>
      </c>
      <c r="M86" s="78"/>
      <c r="N86" s="73" t="s">
        <v>273</v>
      </c>
      <c r="O86" s="80" t="s">
        <v>461</v>
      </c>
      <c r="P86" s="82">
        <v>43486.65734953704</v>
      </c>
      <c r="Q86" s="80" t="s">
        <v>671</v>
      </c>
      <c r="R86" s="80"/>
      <c r="S86" s="80"/>
      <c r="T86" s="80" t="s">
        <v>880</v>
      </c>
      <c r="U86" s="83" t="s">
        <v>1041</v>
      </c>
      <c r="V86" s="83" t="s">
        <v>1041</v>
      </c>
      <c r="W86" s="82">
        <v>43486.65734953704</v>
      </c>
      <c r="X86" s="83" t="s">
        <v>1557</v>
      </c>
      <c r="Y86" s="80"/>
      <c r="Z86" s="80"/>
      <c r="AA86" s="86" t="s">
        <v>1913</v>
      </c>
      <c r="AB86" s="80"/>
      <c r="AC86" s="80" t="b">
        <v>0</v>
      </c>
      <c r="AD86" s="80">
        <v>8</v>
      </c>
      <c r="AE86" s="86" t="s">
        <v>2052</v>
      </c>
      <c r="AF86" s="80" t="b">
        <v>0</v>
      </c>
      <c r="AG86" s="80" t="s">
        <v>2064</v>
      </c>
      <c r="AH86" s="80"/>
      <c r="AI86" s="86" t="s">
        <v>2052</v>
      </c>
      <c r="AJ86" s="80" t="b">
        <v>0</v>
      </c>
      <c r="AK86" s="80">
        <v>8</v>
      </c>
      <c r="AL86" s="86" t="s">
        <v>2052</v>
      </c>
      <c r="AM86" s="80" t="s">
        <v>2071</v>
      </c>
      <c r="AN86" s="80" t="b">
        <v>0</v>
      </c>
      <c r="AO86" s="86" t="s">
        <v>1913</v>
      </c>
      <c r="AP86" s="80" t="s">
        <v>207</v>
      </c>
      <c r="AQ86" s="80">
        <v>0</v>
      </c>
      <c r="AR86" s="80">
        <v>0</v>
      </c>
      <c r="AS86" s="80"/>
      <c r="AT86" s="80"/>
      <c r="AU86" s="80"/>
      <c r="AV86" s="80"/>
      <c r="AW86" s="80"/>
      <c r="AX86" s="80"/>
      <c r="AY86" s="80"/>
      <c r="AZ86" s="80"/>
      <c r="BA86">
        <v>1</v>
      </c>
      <c r="BB86" s="79" t="str">
        <f>REPLACE(INDEX(GroupVertices[Group],MATCH(Edges24[[#This Row],[Vertex 1]],GroupVertices[Vertex],0)),1,1,"")</f>
        <v>3</v>
      </c>
      <c r="BC86" s="79" t="str">
        <f>REPLACE(INDEX(GroupVertices[Group],MATCH(Edges24[[#This Row],[Vertex 2]],GroupVertices[Vertex],0)),1,1,"")</f>
        <v>3</v>
      </c>
      <c r="BD86" s="48">
        <v>0</v>
      </c>
      <c r="BE86" s="49">
        <v>0</v>
      </c>
      <c r="BF86" s="48">
        <v>0</v>
      </c>
      <c r="BG86" s="49">
        <v>0</v>
      </c>
      <c r="BH86" s="48">
        <v>0</v>
      </c>
      <c r="BI86" s="49">
        <v>0</v>
      </c>
      <c r="BJ86" s="48">
        <v>29</v>
      </c>
      <c r="BK86" s="49">
        <v>100</v>
      </c>
      <c r="BL86" s="48">
        <v>29</v>
      </c>
    </row>
    <row r="87" spans="1:64" ht="15">
      <c r="A87" s="65" t="s">
        <v>274</v>
      </c>
      <c r="B87" s="83" t="s">
        <v>1041</v>
      </c>
      <c r="C87" s="66"/>
      <c r="D87" s="67"/>
      <c r="E87" s="68"/>
      <c r="F87" s="69"/>
      <c r="G87" s="66"/>
      <c r="H87" s="70"/>
      <c r="I87" s="71"/>
      <c r="J87" s="71"/>
      <c r="K87" s="34" t="s">
        <v>65</v>
      </c>
      <c r="L87" s="78">
        <v>87</v>
      </c>
      <c r="M87" s="78"/>
      <c r="N87" s="73" t="s">
        <v>402</v>
      </c>
      <c r="O87" s="80" t="s">
        <v>461</v>
      </c>
      <c r="P87" s="82">
        <v>43486.696226851855</v>
      </c>
      <c r="Q87" s="80" t="s">
        <v>548</v>
      </c>
      <c r="R87" s="80"/>
      <c r="S87" s="80"/>
      <c r="T87" s="80" t="s">
        <v>898</v>
      </c>
      <c r="U87" s="83" t="s">
        <v>1041</v>
      </c>
      <c r="V87" s="83" t="s">
        <v>1041</v>
      </c>
      <c r="W87" s="82">
        <v>43486.696226851855</v>
      </c>
      <c r="X87" s="83" t="s">
        <v>1429</v>
      </c>
      <c r="Y87" s="80"/>
      <c r="Z87" s="80"/>
      <c r="AA87" s="86" t="s">
        <v>1784</v>
      </c>
      <c r="AB87" s="80"/>
      <c r="AC87" s="80" t="b">
        <v>0</v>
      </c>
      <c r="AD87" s="80">
        <v>5</v>
      </c>
      <c r="AE87" s="86" t="s">
        <v>2052</v>
      </c>
      <c r="AF87" s="80" t="b">
        <v>0</v>
      </c>
      <c r="AG87" s="80" t="s">
        <v>2064</v>
      </c>
      <c r="AH87" s="80"/>
      <c r="AI87" s="86" t="s">
        <v>2052</v>
      </c>
      <c r="AJ87" s="80" t="b">
        <v>0</v>
      </c>
      <c r="AK87" s="80">
        <v>0</v>
      </c>
      <c r="AL87" s="86" t="s">
        <v>2052</v>
      </c>
      <c r="AM87" s="80" t="s">
        <v>2072</v>
      </c>
      <c r="AN87" s="80" t="b">
        <v>0</v>
      </c>
      <c r="AO87" s="86" t="s">
        <v>1784</v>
      </c>
      <c r="AP87" s="80" t="s">
        <v>207</v>
      </c>
      <c r="AQ87" s="80">
        <v>0</v>
      </c>
      <c r="AR87" s="80">
        <v>0</v>
      </c>
      <c r="AS87" s="80"/>
      <c r="AT87" s="80"/>
      <c r="AU87" s="80"/>
      <c r="AV87" s="80"/>
      <c r="AW87" s="80"/>
      <c r="AX87" s="80"/>
      <c r="AY87" s="80"/>
      <c r="AZ87" s="80"/>
      <c r="BA87">
        <v>1</v>
      </c>
      <c r="BB87" s="79" t="str">
        <f>REPLACE(INDEX(GroupVertices[Group],MATCH(Edges24[[#This Row],[Vertex 1]],GroupVertices[Vertex],0)),1,1,"")</f>
        <v>3</v>
      </c>
      <c r="BC87" s="79" t="str">
        <f>REPLACE(INDEX(GroupVertices[Group],MATCH(Edges24[[#This Row],[Vertex 2]],GroupVertices[Vertex],0)),1,1,"")</f>
        <v>3</v>
      </c>
      <c r="BD87" s="48">
        <v>0</v>
      </c>
      <c r="BE87" s="49">
        <v>0</v>
      </c>
      <c r="BF87" s="48">
        <v>0</v>
      </c>
      <c r="BG87" s="49">
        <v>0</v>
      </c>
      <c r="BH87" s="48">
        <v>0</v>
      </c>
      <c r="BI87" s="49">
        <v>0</v>
      </c>
      <c r="BJ87" s="48">
        <v>27</v>
      </c>
      <c r="BK87" s="49">
        <v>100</v>
      </c>
      <c r="BL87" s="48">
        <v>27</v>
      </c>
    </row>
    <row r="88" spans="1:64" ht="15">
      <c r="A88" s="65" t="s">
        <v>301</v>
      </c>
      <c r="B88" s="83" t="s">
        <v>1102</v>
      </c>
      <c r="C88" s="66"/>
      <c r="D88" s="67"/>
      <c r="E88" s="68"/>
      <c r="F88" s="69"/>
      <c r="G88" s="66"/>
      <c r="H88" s="70"/>
      <c r="I88" s="71"/>
      <c r="J88" s="71"/>
      <c r="K88" s="34" t="s">
        <v>65</v>
      </c>
      <c r="L88" s="78">
        <v>88</v>
      </c>
      <c r="M88" s="78"/>
      <c r="N88" s="73" t="s">
        <v>374</v>
      </c>
      <c r="O88" s="80" t="s">
        <v>461</v>
      </c>
      <c r="P88" s="82">
        <v>43481.538935185185</v>
      </c>
      <c r="Q88" s="80" t="s">
        <v>612</v>
      </c>
      <c r="R88" s="80"/>
      <c r="S88" s="80"/>
      <c r="T88" s="80" t="s">
        <v>923</v>
      </c>
      <c r="U88" s="83" t="s">
        <v>1102</v>
      </c>
      <c r="V88" s="83" t="s">
        <v>1102</v>
      </c>
      <c r="W88" s="82">
        <v>43481.538935185185</v>
      </c>
      <c r="X88" s="83" t="s">
        <v>1498</v>
      </c>
      <c r="Y88" s="80"/>
      <c r="Z88" s="80"/>
      <c r="AA88" s="86" t="s">
        <v>1854</v>
      </c>
      <c r="AB88" s="80"/>
      <c r="AC88" s="80" t="b">
        <v>0</v>
      </c>
      <c r="AD88" s="80">
        <v>6</v>
      </c>
      <c r="AE88" s="86" t="s">
        <v>2052</v>
      </c>
      <c r="AF88" s="80" t="b">
        <v>0</v>
      </c>
      <c r="AG88" s="80" t="s">
        <v>2064</v>
      </c>
      <c r="AH88" s="80"/>
      <c r="AI88" s="86" t="s">
        <v>2052</v>
      </c>
      <c r="AJ88" s="80" t="b">
        <v>0</v>
      </c>
      <c r="AK88" s="80">
        <v>8</v>
      </c>
      <c r="AL88" s="86" t="s">
        <v>2052</v>
      </c>
      <c r="AM88" s="80" t="s">
        <v>2071</v>
      </c>
      <c r="AN88" s="80" t="b">
        <v>0</v>
      </c>
      <c r="AO88" s="86" t="s">
        <v>1854</v>
      </c>
      <c r="AP88" s="80" t="s">
        <v>2082</v>
      </c>
      <c r="AQ88" s="80">
        <v>0</v>
      </c>
      <c r="AR88" s="80">
        <v>0</v>
      </c>
      <c r="AS88" s="80"/>
      <c r="AT88" s="80"/>
      <c r="AU88" s="80"/>
      <c r="AV88" s="80"/>
      <c r="AW88" s="80"/>
      <c r="AX88" s="80"/>
      <c r="AY88" s="80"/>
      <c r="AZ88" s="80"/>
      <c r="BA88">
        <v>1</v>
      </c>
      <c r="BB88" s="79" t="str">
        <f>REPLACE(INDEX(GroupVertices[Group],MATCH(Edges24[[#This Row],[Vertex 1]],GroupVertices[Vertex],0)),1,1,"")</f>
        <v>11</v>
      </c>
      <c r="BC88" s="79" t="str">
        <f>REPLACE(INDEX(GroupVertices[Group],MATCH(Edges24[[#This Row],[Vertex 2]],GroupVertices[Vertex],0)),1,1,"")</f>
        <v>11</v>
      </c>
      <c r="BD88" s="48">
        <v>0</v>
      </c>
      <c r="BE88" s="49">
        <v>0</v>
      </c>
      <c r="BF88" s="48">
        <v>0</v>
      </c>
      <c r="BG88" s="49">
        <v>0</v>
      </c>
      <c r="BH88" s="48">
        <v>0</v>
      </c>
      <c r="BI88" s="49">
        <v>0</v>
      </c>
      <c r="BJ88" s="48">
        <v>28</v>
      </c>
      <c r="BK88" s="49">
        <v>100</v>
      </c>
      <c r="BL88" s="48">
        <v>28</v>
      </c>
    </row>
    <row r="89" spans="1:64" ht="15">
      <c r="A89" s="65" t="s">
        <v>257</v>
      </c>
      <c r="B89" s="83" t="s">
        <v>972</v>
      </c>
      <c r="C89" s="66"/>
      <c r="D89" s="67"/>
      <c r="E89" s="68"/>
      <c r="F89" s="69"/>
      <c r="G89" s="66"/>
      <c r="H89" s="70"/>
      <c r="I89" s="71"/>
      <c r="J89" s="71"/>
      <c r="K89" s="34" t="s">
        <v>65</v>
      </c>
      <c r="L89" s="78">
        <v>89</v>
      </c>
      <c r="M89" s="78"/>
      <c r="N89" s="73" t="s">
        <v>257</v>
      </c>
      <c r="O89" s="80" t="s">
        <v>207</v>
      </c>
      <c r="P89" s="82">
        <v>43486.59203703704</v>
      </c>
      <c r="Q89" s="80" t="s">
        <v>474</v>
      </c>
      <c r="R89" s="80"/>
      <c r="S89" s="80"/>
      <c r="T89" s="80" t="s">
        <v>881</v>
      </c>
      <c r="U89" s="83" t="s">
        <v>972</v>
      </c>
      <c r="V89" s="83" t="s">
        <v>972</v>
      </c>
      <c r="W89" s="82">
        <v>43486.59203703704</v>
      </c>
      <c r="X89" s="83" t="s">
        <v>1355</v>
      </c>
      <c r="Y89" s="80"/>
      <c r="Z89" s="80"/>
      <c r="AA89" s="86" t="s">
        <v>1705</v>
      </c>
      <c r="AB89" s="80"/>
      <c r="AC89" s="80" t="b">
        <v>0</v>
      </c>
      <c r="AD89" s="80">
        <v>3</v>
      </c>
      <c r="AE89" s="86" t="s">
        <v>2052</v>
      </c>
      <c r="AF89" s="80" t="b">
        <v>0</v>
      </c>
      <c r="AG89" s="80" t="s">
        <v>2067</v>
      </c>
      <c r="AH89" s="80"/>
      <c r="AI89" s="86" t="s">
        <v>2052</v>
      </c>
      <c r="AJ89" s="80" t="b">
        <v>0</v>
      </c>
      <c r="AK89" s="80">
        <v>0</v>
      </c>
      <c r="AL89" s="86" t="s">
        <v>2052</v>
      </c>
      <c r="AM89" s="80" t="s">
        <v>2071</v>
      </c>
      <c r="AN89" s="80" t="b">
        <v>0</v>
      </c>
      <c r="AO89" s="86" t="s">
        <v>1705</v>
      </c>
      <c r="AP89" s="80" t="s">
        <v>207</v>
      </c>
      <c r="AQ89" s="80">
        <v>0</v>
      </c>
      <c r="AR89" s="80">
        <v>0</v>
      </c>
      <c r="AS89" s="80"/>
      <c r="AT89" s="80"/>
      <c r="AU89" s="80"/>
      <c r="AV89" s="80"/>
      <c r="AW89" s="80"/>
      <c r="AX89" s="80"/>
      <c r="AY89" s="80"/>
      <c r="AZ89" s="80"/>
      <c r="BA89">
        <v>1</v>
      </c>
      <c r="BB89" s="79" t="str">
        <f>REPLACE(INDEX(GroupVertices[Group],MATCH(Edges24[[#This Row],[Vertex 1]],GroupVertices[Vertex],0)),1,1,"")</f>
        <v>28</v>
      </c>
      <c r="BC89" s="79" t="str">
        <f>REPLACE(INDEX(GroupVertices[Group],MATCH(Edges24[[#This Row],[Vertex 2]],GroupVertices[Vertex],0)),1,1,"")</f>
        <v>28</v>
      </c>
      <c r="BD89" s="48">
        <v>0</v>
      </c>
      <c r="BE89" s="49">
        <v>0</v>
      </c>
      <c r="BF89" s="48">
        <v>0</v>
      </c>
      <c r="BG89" s="49">
        <v>0</v>
      </c>
      <c r="BH89" s="48">
        <v>0</v>
      </c>
      <c r="BI89" s="49">
        <v>0</v>
      </c>
      <c r="BJ89" s="48">
        <v>17</v>
      </c>
      <c r="BK89" s="49">
        <v>100</v>
      </c>
      <c r="BL89" s="48">
        <v>17</v>
      </c>
    </row>
    <row r="90" spans="1:64" ht="15">
      <c r="A90" s="65" t="s">
        <v>257</v>
      </c>
      <c r="B90" s="83" t="s">
        <v>973</v>
      </c>
      <c r="C90" s="66"/>
      <c r="D90" s="67"/>
      <c r="E90" s="68"/>
      <c r="F90" s="69"/>
      <c r="G90" s="66"/>
      <c r="H90" s="70"/>
      <c r="I90" s="71"/>
      <c r="J90" s="71"/>
      <c r="K90" s="34" t="s">
        <v>65</v>
      </c>
      <c r="L90" s="78">
        <v>90</v>
      </c>
      <c r="M90" s="78"/>
      <c r="N90" s="73" t="s">
        <v>257</v>
      </c>
      <c r="O90" s="80" t="s">
        <v>207</v>
      </c>
      <c r="P90" s="82">
        <v>43486.592453703706</v>
      </c>
      <c r="Q90" s="80" t="s">
        <v>475</v>
      </c>
      <c r="R90" s="80"/>
      <c r="S90" s="80"/>
      <c r="T90" s="80" t="s">
        <v>882</v>
      </c>
      <c r="U90" s="83" t="s">
        <v>973</v>
      </c>
      <c r="V90" s="83" t="s">
        <v>973</v>
      </c>
      <c r="W90" s="82">
        <v>43486.592453703706</v>
      </c>
      <c r="X90" s="83" t="s">
        <v>1356</v>
      </c>
      <c r="Y90" s="80"/>
      <c r="Z90" s="80"/>
      <c r="AA90" s="86" t="s">
        <v>1706</v>
      </c>
      <c r="AB90" s="80"/>
      <c r="AC90" s="80" t="b">
        <v>0</v>
      </c>
      <c r="AD90" s="80">
        <v>3</v>
      </c>
      <c r="AE90" s="86" t="s">
        <v>2052</v>
      </c>
      <c r="AF90" s="80" t="b">
        <v>0</v>
      </c>
      <c r="AG90" s="80" t="s">
        <v>2067</v>
      </c>
      <c r="AH90" s="80"/>
      <c r="AI90" s="86" t="s">
        <v>2052</v>
      </c>
      <c r="AJ90" s="80" t="b">
        <v>0</v>
      </c>
      <c r="AK90" s="80">
        <v>0</v>
      </c>
      <c r="AL90" s="86" t="s">
        <v>2052</v>
      </c>
      <c r="AM90" s="80" t="s">
        <v>2071</v>
      </c>
      <c r="AN90" s="80" t="b">
        <v>0</v>
      </c>
      <c r="AO90" s="86" t="s">
        <v>1706</v>
      </c>
      <c r="AP90" s="80" t="s">
        <v>207</v>
      </c>
      <c r="AQ90" s="80">
        <v>0</v>
      </c>
      <c r="AR90" s="80">
        <v>0</v>
      </c>
      <c r="AS90" s="80"/>
      <c r="AT90" s="80"/>
      <c r="AU90" s="80"/>
      <c r="AV90" s="80"/>
      <c r="AW90" s="80"/>
      <c r="AX90" s="80"/>
      <c r="AY90" s="80"/>
      <c r="AZ90" s="80"/>
      <c r="BA90">
        <v>1</v>
      </c>
      <c r="BB90" s="79" t="str">
        <f>REPLACE(INDEX(GroupVertices[Group],MATCH(Edges24[[#This Row],[Vertex 1]],GroupVertices[Vertex],0)),1,1,"")</f>
        <v>28</v>
      </c>
      <c r="BC90" s="79" t="str">
        <f>REPLACE(INDEX(GroupVertices[Group],MATCH(Edges24[[#This Row],[Vertex 2]],GroupVertices[Vertex],0)),1,1,"")</f>
        <v>28</v>
      </c>
      <c r="BD90" s="48">
        <v>0</v>
      </c>
      <c r="BE90" s="49">
        <v>0</v>
      </c>
      <c r="BF90" s="48">
        <v>0</v>
      </c>
      <c r="BG90" s="49">
        <v>0</v>
      </c>
      <c r="BH90" s="48">
        <v>0</v>
      </c>
      <c r="BI90" s="49">
        <v>0</v>
      </c>
      <c r="BJ90" s="48">
        <v>17</v>
      </c>
      <c r="BK90" s="49">
        <v>100</v>
      </c>
      <c r="BL90" s="48">
        <v>17</v>
      </c>
    </row>
    <row r="91" spans="1:64" ht="15">
      <c r="A91" s="65" t="s">
        <v>298</v>
      </c>
      <c r="B91" s="83" t="s">
        <v>996</v>
      </c>
      <c r="C91" s="66"/>
      <c r="D91" s="67"/>
      <c r="E91" s="68"/>
      <c r="F91" s="69"/>
      <c r="G91" s="66"/>
      <c r="H91" s="70"/>
      <c r="I91" s="71"/>
      <c r="J91" s="71"/>
      <c r="K91" s="34" t="s">
        <v>65</v>
      </c>
      <c r="L91" s="78">
        <v>91</v>
      </c>
      <c r="M91" s="78"/>
      <c r="N91" s="73" t="s">
        <v>379</v>
      </c>
      <c r="O91" s="80" t="s">
        <v>461</v>
      </c>
      <c r="P91" s="82">
        <v>43481.552152777775</v>
      </c>
      <c r="Q91" s="80" t="s">
        <v>501</v>
      </c>
      <c r="R91" s="80"/>
      <c r="S91" s="80"/>
      <c r="T91" s="80" t="s">
        <v>914</v>
      </c>
      <c r="U91" s="83" t="s">
        <v>996</v>
      </c>
      <c r="V91" s="83" t="s">
        <v>996</v>
      </c>
      <c r="W91" s="82">
        <v>43481.552152777775</v>
      </c>
      <c r="X91" s="83" t="s">
        <v>1382</v>
      </c>
      <c r="Y91" s="80"/>
      <c r="Z91" s="80"/>
      <c r="AA91" s="86" t="s">
        <v>1732</v>
      </c>
      <c r="AB91" s="80"/>
      <c r="AC91" s="80" t="b">
        <v>0</v>
      </c>
      <c r="AD91" s="80">
        <v>9</v>
      </c>
      <c r="AE91" s="86" t="s">
        <v>2052</v>
      </c>
      <c r="AF91" s="80" t="b">
        <v>0</v>
      </c>
      <c r="AG91" s="80" t="s">
        <v>2064</v>
      </c>
      <c r="AH91" s="80"/>
      <c r="AI91" s="86" t="s">
        <v>2052</v>
      </c>
      <c r="AJ91" s="80" t="b">
        <v>0</v>
      </c>
      <c r="AK91" s="80">
        <v>9</v>
      </c>
      <c r="AL91" s="86" t="s">
        <v>2052</v>
      </c>
      <c r="AM91" s="80" t="s">
        <v>2071</v>
      </c>
      <c r="AN91" s="80" t="b">
        <v>0</v>
      </c>
      <c r="AO91" s="86" t="s">
        <v>1732</v>
      </c>
      <c r="AP91" s="80" t="s">
        <v>2082</v>
      </c>
      <c r="AQ91" s="80">
        <v>0</v>
      </c>
      <c r="AR91" s="80">
        <v>0</v>
      </c>
      <c r="AS91" s="80"/>
      <c r="AT91" s="80"/>
      <c r="AU91" s="80"/>
      <c r="AV91" s="80"/>
      <c r="AW91" s="80"/>
      <c r="AX91" s="80"/>
      <c r="AY91" s="80"/>
      <c r="AZ91" s="80"/>
      <c r="BA91">
        <v>1</v>
      </c>
      <c r="BB91" s="79" t="str">
        <f>REPLACE(INDEX(GroupVertices[Group],MATCH(Edges24[[#This Row],[Vertex 1]],GroupVertices[Vertex],0)),1,1,"")</f>
        <v>8</v>
      </c>
      <c r="BC91" s="79" t="str">
        <f>REPLACE(INDEX(GroupVertices[Group],MATCH(Edges24[[#This Row],[Vertex 2]],GroupVertices[Vertex],0)),1,1,"")</f>
        <v>8</v>
      </c>
      <c r="BD91" s="48">
        <v>1</v>
      </c>
      <c r="BE91" s="49">
        <v>5</v>
      </c>
      <c r="BF91" s="48">
        <v>0</v>
      </c>
      <c r="BG91" s="49">
        <v>0</v>
      </c>
      <c r="BH91" s="48">
        <v>0</v>
      </c>
      <c r="BI91" s="49">
        <v>0</v>
      </c>
      <c r="BJ91" s="48">
        <v>19</v>
      </c>
      <c r="BK91" s="49">
        <v>95</v>
      </c>
      <c r="BL91" s="48">
        <v>20</v>
      </c>
    </row>
    <row r="92" spans="1:64" ht="15">
      <c r="A92" s="65" t="s">
        <v>330</v>
      </c>
      <c r="B92" s="83" t="s">
        <v>1177</v>
      </c>
      <c r="C92" s="66"/>
      <c r="D92" s="67"/>
      <c r="E92" s="68"/>
      <c r="F92" s="69"/>
      <c r="G92" s="66"/>
      <c r="H92" s="70"/>
      <c r="I92" s="71"/>
      <c r="J92" s="71"/>
      <c r="K92" s="34" t="s">
        <v>65</v>
      </c>
      <c r="L92" s="78">
        <v>92</v>
      </c>
      <c r="M92" s="78"/>
      <c r="N92" s="73" t="s">
        <v>374</v>
      </c>
      <c r="O92" s="80" t="s">
        <v>461</v>
      </c>
      <c r="P92" s="82">
        <v>43481.87849537037</v>
      </c>
      <c r="Q92" s="80" t="s">
        <v>689</v>
      </c>
      <c r="R92" s="80"/>
      <c r="S92" s="80"/>
      <c r="T92" s="80" t="s">
        <v>923</v>
      </c>
      <c r="U92" s="83" t="s">
        <v>1177</v>
      </c>
      <c r="V92" s="83" t="s">
        <v>1177</v>
      </c>
      <c r="W92" s="82">
        <v>43481.87849537037</v>
      </c>
      <c r="X92" s="83" t="s">
        <v>1575</v>
      </c>
      <c r="Y92" s="80"/>
      <c r="Z92" s="80"/>
      <c r="AA92" s="86" t="s">
        <v>1931</v>
      </c>
      <c r="AB92" s="80"/>
      <c r="AC92" s="80" t="b">
        <v>0</v>
      </c>
      <c r="AD92" s="80">
        <v>7</v>
      </c>
      <c r="AE92" s="86" t="s">
        <v>2052</v>
      </c>
      <c r="AF92" s="80" t="b">
        <v>0</v>
      </c>
      <c r="AG92" s="80" t="s">
        <v>2064</v>
      </c>
      <c r="AH92" s="80"/>
      <c r="AI92" s="86" t="s">
        <v>2052</v>
      </c>
      <c r="AJ92" s="80" t="b">
        <v>0</v>
      </c>
      <c r="AK92" s="80">
        <v>4</v>
      </c>
      <c r="AL92" s="86" t="s">
        <v>2052</v>
      </c>
      <c r="AM92" s="80" t="s">
        <v>2071</v>
      </c>
      <c r="AN92" s="80" t="b">
        <v>0</v>
      </c>
      <c r="AO92" s="86" t="s">
        <v>1931</v>
      </c>
      <c r="AP92" s="80" t="s">
        <v>207</v>
      </c>
      <c r="AQ92" s="80">
        <v>0</v>
      </c>
      <c r="AR92" s="80">
        <v>0</v>
      </c>
      <c r="AS92" s="80"/>
      <c r="AT92" s="80"/>
      <c r="AU92" s="80"/>
      <c r="AV92" s="80"/>
      <c r="AW92" s="80"/>
      <c r="AX92" s="80"/>
      <c r="AY92" s="80"/>
      <c r="AZ92" s="80"/>
      <c r="BA92">
        <v>1</v>
      </c>
      <c r="BB92" s="79" t="str">
        <f>REPLACE(INDEX(GroupVertices[Group],MATCH(Edges24[[#This Row],[Vertex 1]],GroupVertices[Vertex],0)),1,1,"")</f>
        <v>2</v>
      </c>
      <c r="BC92" s="79" t="str">
        <f>REPLACE(INDEX(GroupVertices[Group],MATCH(Edges24[[#This Row],[Vertex 2]],GroupVertices[Vertex],0)),1,1,"")</f>
        <v>2</v>
      </c>
      <c r="BD92" s="48">
        <v>0</v>
      </c>
      <c r="BE92" s="49">
        <v>0</v>
      </c>
      <c r="BF92" s="48">
        <v>0</v>
      </c>
      <c r="BG92" s="49">
        <v>0</v>
      </c>
      <c r="BH92" s="48">
        <v>0</v>
      </c>
      <c r="BI92" s="49">
        <v>0</v>
      </c>
      <c r="BJ92" s="48">
        <v>28</v>
      </c>
      <c r="BK92" s="49">
        <v>100</v>
      </c>
      <c r="BL92" s="48">
        <v>28</v>
      </c>
    </row>
    <row r="93" spans="1:64" ht="15">
      <c r="A93" s="65" t="s">
        <v>345</v>
      </c>
      <c r="B93" s="83" t="s">
        <v>1064</v>
      </c>
      <c r="C93" s="66"/>
      <c r="D93" s="67"/>
      <c r="E93" s="68"/>
      <c r="F93" s="69"/>
      <c r="G93" s="66"/>
      <c r="H93" s="70"/>
      <c r="I93" s="71"/>
      <c r="J93" s="71"/>
      <c r="K93" s="34" t="s">
        <v>65</v>
      </c>
      <c r="L93" s="78">
        <v>93</v>
      </c>
      <c r="M93" s="78"/>
      <c r="N93" s="73" t="s">
        <v>273</v>
      </c>
      <c r="O93" s="80" t="s">
        <v>461</v>
      </c>
      <c r="P93" s="82">
        <v>43481.87912037037</v>
      </c>
      <c r="Q93" s="80" t="s">
        <v>574</v>
      </c>
      <c r="R93" s="80"/>
      <c r="S93" s="80"/>
      <c r="T93" s="80" t="s">
        <v>880</v>
      </c>
      <c r="U93" s="83" t="s">
        <v>1064</v>
      </c>
      <c r="V93" s="83" t="s">
        <v>1064</v>
      </c>
      <c r="W93" s="82">
        <v>43481.87912037037</v>
      </c>
      <c r="X93" s="83" t="s">
        <v>1460</v>
      </c>
      <c r="Y93" s="80"/>
      <c r="Z93" s="80"/>
      <c r="AA93" s="86" t="s">
        <v>1815</v>
      </c>
      <c r="AB93" s="80"/>
      <c r="AC93" s="80" t="b">
        <v>0</v>
      </c>
      <c r="AD93" s="80">
        <v>5</v>
      </c>
      <c r="AE93" s="86" t="s">
        <v>2052</v>
      </c>
      <c r="AF93" s="80" t="b">
        <v>0</v>
      </c>
      <c r="AG93" s="80" t="s">
        <v>2064</v>
      </c>
      <c r="AH93" s="80"/>
      <c r="AI93" s="86" t="s">
        <v>2052</v>
      </c>
      <c r="AJ93" s="80" t="b">
        <v>0</v>
      </c>
      <c r="AK93" s="80">
        <v>0</v>
      </c>
      <c r="AL93" s="86" t="s">
        <v>2052</v>
      </c>
      <c r="AM93" s="80" t="s">
        <v>2071</v>
      </c>
      <c r="AN93" s="80" t="b">
        <v>0</v>
      </c>
      <c r="AO93" s="86" t="s">
        <v>1815</v>
      </c>
      <c r="AP93" s="80" t="s">
        <v>207</v>
      </c>
      <c r="AQ93" s="80">
        <v>0</v>
      </c>
      <c r="AR93" s="80">
        <v>0</v>
      </c>
      <c r="AS93" s="80"/>
      <c r="AT93" s="80"/>
      <c r="AU93" s="80"/>
      <c r="AV93" s="80"/>
      <c r="AW93" s="80"/>
      <c r="AX93" s="80"/>
      <c r="AY93" s="80"/>
      <c r="AZ93" s="80"/>
      <c r="BA93">
        <v>1</v>
      </c>
      <c r="BB93" s="79" t="str">
        <f>REPLACE(INDEX(GroupVertices[Group],MATCH(Edges24[[#This Row],[Vertex 1]],GroupVertices[Vertex],0)),1,1,"")</f>
        <v>16</v>
      </c>
      <c r="BC93" s="79" t="str">
        <f>REPLACE(INDEX(GroupVertices[Group],MATCH(Edges24[[#This Row],[Vertex 2]],GroupVertices[Vertex],0)),1,1,"")</f>
        <v>16</v>
      </c>
      <c r="BD93" s="48">
        <v>0</v>
      </c>
      <c r="BE93" s="49">
        <v>0</v>
      </c>
      <c r="BF93" s="48">
        <v>0</v>
      </c>
      <c r="BG93" s="49">
        <v>0</v>
      </c>
      <c r="BH93" s="48">
        <v>0</v>
      </c>
      <c r="BI93" s="49">
        <v>0</v>
      </c>
      <c r="BJ93" s="48">
        <v>29</v>
      </c>
      <c r="BK93" s="49">
        <v>100</v>
      </c>
      <c r="BL93" s="48">
        <v>29</v>
      </c>
    </row>
    <row r="94" spans="1:64" ht="15">
      <c r="A94" s="65" t="s">
        <v>298</v>
      </c>
      <c r="B94" s="83" t="s">
        <v>1142</v>
      </c>
      <c r="C94" s="66"/>
      <c r="D94" s="67"/>
      <c r="E94" s="68"/>
      <c r="F94" s="69"/>
      <c r="G94" s="66"/>
      <c r="H94" s="70"/>
      <c r="I94" s="71"/>
      <c r="J94" s="71"/>
      <c r="K94" s="34" t="s">
        <v>65</v>
      </c>
      <c r="L94" s="78">
        <v>94</v>
      </c>
      <c r="M94" s="78"/>
      <c r="N94" s="73" t="s">
        <v>374</v>
      </c>
      <c r="O94" s="80" t="s">
        <v>461</v>
      </c>
      <c r="P94" s="82">
        <v>43481.7784375</v>
      </c>
      <c r="Q94" s="80" t="s">
        <v>652</v>
      </c>
      <c r="R94" s="80"/>
      <c r="S94" s="80"/>
      <c r="T94" s="80" t="s">
        <v>923</v>
      </c>
      <c r="U94" s="83" t="s">
        <v>1142</v>
      </c>
      <c r="V94" s="83" t="s">
        <v>1142</v>
      </c>
      <c r="W94" s="82">
        <v>43481.7784375</v>
      </c>
      <c r="X94" s="83" t="s">
        <v>1538</v>
      </c>
      <c r="Y94" s="80"/>
      <c r="Z94" s="80"/>
      <c r="AA94" s="86" t="s">
        <v>1894</v>
      </c>
      <c r="AB94" s="80"/>
      <c r="AC94" s="80" t="b">
        <v>0</v>
      </c>
      <c r="AD94" s="80">
        <v>5</v>
      </c>
      <c r="AE94" s="86" t="s">
        <v>2052</v>
      </c>
      <c r="AF94" s="80" t="b">
        <v>0</v>
      </c>
      <c r="AG94" s="80" t="s">
        <v>2064</v>
      </c>
      <c r="AH94" s="80"/>
      <c r="AI94" s="86" t="s">
        <v>2052</v>
      </c>
      <c r="AJ94" s="80" t="b">
        <v>0</v>
      </c>
      <c r="AK94" s="80">
        <v>2</v>
      </c>
      <c r="AL94" s="86" t="s">
        <v>2052</v>
      </c>
      <c r="AM94" s="80" t="s">
        <v>2071</v>
      </c>
      <c r="AN94" s="80" t="b">
        <v>0</v>
      </c>
      <c r="AO94" s="86" t="s">
        <v>1894</v>
      </c>
      <c r="AP94" s="80" t="s">
        <v>2082</v>
      </c>
      <c r="AQ94" s="80">
        <v>0</v>
      </c>
      <c r="AR94" s="80">
        <v>0</v>
      </c>
      <c r="AS94" s="80"/>
      <c r="AT94" s="80"/>
      <c r="AU94" s="80"/>
      <c r="AV94" s="80"/>
      <c r="AW94" s="80"/>
      <c r="AX94" s="80"/>
      <c r="AY94" s="80"/>
      <c r="AZ94" s="80"/>
      <c r="BA94">
        <v>1</v>
      </c>
      <c r="BB94" s="79" t="str">
        <f>REPLACE(INDEX(GroupVertices[Group],MATCH(Edges24[[#This Row],[Vertex 1]],GroupVertices[Vertex],0)),1,1,"")</f>
        <v>8</v>
      </c>
      <c r="BC94" s="79" t="str">
        <f>REPLACE(INDEX(GroupVertices[Group],MATCH(Edges24[[#This Row],[Vertex 2]],GroupVertices[Vertex],0)),1,1,"")</f>
        <v>8</v>
      </c>
      <c r="BD94" s="48">
        <v>0</v>
      </c>
      <c r="BE94" s="49">
        <v>0</v>
      </c>
      <c r="BF94" s="48">
        <v>0</v>
      </c>
      <c r="BG94" s="49">
        <v>0</v>
      </c>
      <c r="BH94" s="48">
        <v>0</v>
      </c>
      <c r="BI94" s="49">
        <v>0</v>
      </c>
      <c r="BJ94" s="48">
        <v>28</v>
      </c>
      <c r="BK94" s="49">
        <v>100</v>
      </c>
      <c r="BL94" s="48">
        <v>28</v>
      </c>
    </row>
    <row r="95" spans="1:64" ht="15">
      <c r="A95" s="65" t="s">
        <v>332</v>
      </c>
      <c r="B95" s="83" t="s">
        <v>1075</v>
      </c>
      <c r="C95" s="66"/>
      <c r="D95" s="67"/>
      <c r="E95" s="68"/>
      <c r="F95" s="69"/>
      <c r="G95" s="66"/>
      <c r="H95" s="70"/>
      <c r="I95" s="71"/>
      <c r="J95" s="71"/>
      <c r="K95" s="34" t="s">
        <v>65</v>
      </c>
      <c r="L95" s="78">
        <v>95</v>
      </c>
      <c r="M95" s="78"/>
      <c r="N95" s="73" t="s">
        <v>374</v>
      </c>
      <c r="O95" s="80" t="s">
        <v>461</v>
      </c>
      <c r="P95" s="82">
        <v>43481.70118055555</v>
      </c>
      <c r="Q95" s="80" t="s">
        <v>585</v>
      </c>
      <c r="R95" s="80"/>
      <c r="S95" s="80"/>
      <c r="T95" s="80" t="s">
        <v>923</v>
      </c>
      <c r="U95" s="83" t="s">
        <v>1075</v>
      </c>
      <c r="V95" s="83" t="s">
        <v>1075</v>
      </c>
      <c r="W95" s="82">
        <v>43481.70118055555</v>
      </c>
      <c r="X95" s="83" t="s">
        <v>1471</v>
      </c>
      <c r="Y95" s="80"/>
      <c r="Z95" s="80"/>
      <c r="AA95" s="86" t="s">
        <v>1826</v>
      </c>
      <c r="AB95" s="80"/>
      <c r="AC95" s="80" t="b">
        <v>0</v>
      </c>
      <c r="AD95" s="80">
        <v>6</v>
      </c>
      <c r="AE95" s="86" t="s">
        <v>2052</v>
      </c>
      <c r="AF95" s="80" t="b">
        <v>0</v>
      </c>
      <c r="AG95" s="80" t="s">
        <v>2064</v>
      </c>
      <c r="AH95" s="80"/>
      <c r="AI95" s="86" t="s">
        <v>2052</v>
      </c>
      <c r="AJ95" s="80" t="b">
        <v>0</v>
      </c>
      <c r="AK95" s="80">
        <v>7</v>
      </c>
      <c r="AL95" s="86" t="s">
        <v>2052</v>
      </c>
      <c r="AM95" s="80" t="s">
        <v>2071</v>
      </c>
      <c r="AN95" s="80" t="b">
        <v>0</v>
      </c>
      <c r="AO95" s="86" t="s">
        <v>1826</v>
      </c>
      <c r="AP95" s="80" t="s">
        <v>2082</v>
      </c>
      <c r="AQ95" s="80">
        <v>0</v>
      </c>
      <c r="AR95" s="80">
        <v>0</v>
      </c>
      <c r="AS95" s="80"/>
      <c r="AT95" s="80"/>
      <c r="AU95" s="80"/>
      <c r="AV95" s="80"/>
      <c r="AW95" s="80"/>
      <c r="AX95" s="80"/>
      <c r="AY95" s="80"/>
      <c r="AZ95" s="80"/>
      <c r="BA95">
        <v>1</v>
      </c>
      <c r="BB95" s="79" t="str">
        <f>REPLACE(INDEX(GroupVertices[Group],MATCH(Edges24[[#This Row],[Vertex 1]],GroupVertices[Vertex],0)),1,1,"")</f>
        <v>1</v>
      </c>
      <c r="BC95" s="79" t="str">
        <f>REPLACE(INDEX(GroupVertices[Group],MATCH(Edges24[[#This Row],[Vertex 2]],GroupVertices[Vertex],0)),1,1,"")</f>
        <v>1</v>
      </c>
      <c r="BD95" s="48">
        <v>0</v>
      </c>
      <c r="BE95" s="49">
        <v>0</v>
      </c>
      <c r="BF95" s="48">
        <v>0</v>
      </c>
      <c r="BG95" s="49">
        <v>0</v>
      </c>
      <c r="BH95" s="48">
        <v>0</v>
      </c>
      <c r="BI95" s="49">
        <v>0</v>
      </c>
      <c r="BJ95" s="48">
        <v>28</v>
      </c>
      <c r="BK95" s="49">
        <v>100</v>
      </c>
      <c r="BL95" s="48">
        <v>28</v>
      </c>
    </row>
    <row r="96" spans="1:64" ht="15">
      <c r="A96" s="65" t="s">
        <v>345</v>
      </c>
      <c r="B96" s="83" t="s">
        <v>1061</v>
      </c>
      <c r="C96" s="66"/>
      <c r="D96" s="67"/>
      <c r="E96" s="68"/>
      <c r="F96" s="69"/>
      <c r="G96" s="66"/>
      <c r="H96" s="70"/>
      <c r="I96" s="71"/>
      <c r="J96" s="71"/>
      <c r="K96" s="34" t="s">
        <v>65</v>
      </c>
      <c r="L96" s="78">
        <v>96</v>
      </c>
      <c r="M96" s="78"/>
      <c r="N96" s="73" t="s">
        <v>273</v>
      </c>
      <c r="O96" s="80" t="s">
        <v>461</v>
      </c>
      <c r="P96" s="82">
        <v>43481.70806712963</v>
      </c>
      <c r="Q96" s="80" t="s">
        <v>571</v>
      </c>
      <c r="R96" s="80"/>
      <c r="S96" s="80"/>
      <c r="T96" s="80" t="s">
        <v>941</v>
      </c>
      <c r="U96" s="83" t="s">
        <v>1061</v>
      </c>
      <c r="V96" s="83" t="s">
        <v>1061</v>
      </c>
      <c r="W96" s="82">
        <v>43481.70806712963</v>
      </c>
      <c r="X96" s="83" t="s">
        <v>1457</v>
      </c>
      <c r="Y96" s="80"/>
      <c r="Z96" s="80"/>
      <c r="AA96" s="86" t="s">
        <v>1812</v>
      </c>
      <c r="AB96" s="80"/>
      <c r="AC96" s="80" t="b">
        <v>0</v>
      </c>
      <c r="AD96" s="80">
        <v>14</v>
      </c>
      <c r="AE96" s="86" t="s">
        <v>2052</v>
      </c>
      <c r="AF96" s="80" t="b">
        <v>0</v>
      </c>
      <c r="AG96" s="80" t="s">
        <v>2064</v>
      </c>
      <c r="AH96" s="80"/>
      <c r="AI96" s="86" t="s">
        <v>2052</v>
      </c>
      <c r="AJ96" s="80" t="b">
        <v>0</v>
      </c>
      <c r="AK96" s="80">
        <v>11</v>
      </c>
      <c r="AL96" s="86" t="s">
        <v>2052</v>
      </c>
      <c r="AM96" s="80" t="s">
        <v>2071</v>
      </c>
      <c r="AN96" s="80" t="b">
        <v>0</v>
      </c>
      <c r="AO96" s="86" t="s">
        <v>1812</v>
      </c>
      <c r="AP96" s="80" t="s">
        <v>2082</v>
      </c>
      <c r="AQ96" s="80">
        <v>0</v>
      </c>
      <c r="AR96" s="80">
        <v>0</v>
      </c>
      <c r="AS96" s="80"/>
      <c r="AT96" s="80"/>
      <c r="AU96" s="80"/>
      <c r="AV96" s="80"/>
      <c r="AW96" s="80"/>
      <c r="AX96" s="80"/>
      <c r="AY96" s="80"/>
      <c r="AZ96" s="80"/>
      <c r="BA96">
        <v>1</v>
      </c>
      <c r="BB96" s="79" t="str">
        <f>REPLACE(INDEX(GroupVertices[Group],MATCH(Edges24[[#This Row],[Vertex 1]],GroupVertices[Vertex],0)),1,1,"")</f>
        <v>16</v>
      </c>
      <c r="BC96" s="79" t="str">
        <f>REPLACE(INDEX(GroupVertices[Group],MATCH(Edges24[[#This Row],[Vertex 2]],GroupVertices[Vertex],0)),1,1,"")</f>
        <v>16</v>
      </c>
      <c r="BD96" s="48">
        <v>0</v>
      </c>
      <c r="BE96" s="49">
        <v>0</v>
      </c>
      <c r="BF96" s="48">
        <v>0</v>
      </c>
      <c r="BG96" s="49">
        <v>0</v>
      </c>
      <c r="BH96" s="48">
        <v>0</v>
      </c>
      <c r="BI96" s="49">
        <v>0</v>
      </c>
      <c r="BJ96" s="48">
        <v>28</v>
      </c>
      <c r="BK96" s="49">
        <v>100</v>
      </c>
      <c r="BL96" s="48">
        <v>28</v>
      </c>
    </row>
    <row r="97" spans="1:64" ht="15">
      <c r="A97" s="65" t="s">
        <v>352</v>
      </c>
      <c r="B97" s="83" t="s">
        <v>1059</v>
      </c>
      <c r="C97" s="66"/>
      <c r="D97" s="67"/>
      <c r="E97" s="68"/>
      <c r="F97" s="69"/>
      <c r="G97" s="66"/>
      <c r="H97" s="70"/>
      <c r="I97" s="71"/>
      <c r="J97" s="71"/>
      <c r="K97" s="34" t="s">
        <v>65</v>
      </c>
      <c r="L97" s="78">
        <v>97</v>
      </c>
      <c r="M97" s="78"/>
      <c r="N97" s="73" t="s">
        <v>374</v>
      </c>
      <c r="O97" s="80" t="s">
        <v>461</v>
      </c>
      <c r="P97" s="82">
        <v>43486.838483796295</v>
      </c>
      <c r="Q97" s="80" t="s">
        <v>569</v>
      </c>
      <c r="R97" s="80"/>
      <c r="S97" s="80"/>
      <c r="T97" s="80" t="s">
        <v>923</v>
      </c>
      <c r="U97" s="83" t="s">
        <v>1059</v>
      </c>
      <c r="V97" s="83" t="s">
        <v>1059</v>
      </c>
      <c r="W97" s="82">
        <v>43486.838483796295</v>
      </c>
      <c r="X97" s="83" t="s">
        <v>1455</v>
      </c>
      <c r="Y97" s="80"/>
      <c r="Z97" s="80"/>
      <c r="AA97" s="86" t="s">
        <v>1810</v>
      </c>
      <c r="AB97" s="80"/>
      <c r="AC97" s="80" t="b">
        <v>0</v>
      </c>
      <c r="AD97" s="80">
        <v>7</v>
      </c>
      <c r="AE97" s="86" t="s">
        <v>2052</v>
      </c>
      <c r="AF97" s="80" t="b">
        <v>0</v>
      </c>
      <c r="AG97" s="80" t="s">
        <v>2064</v>
      </c>
      <c r="AH97" s="80"/>
      <c r="AI97" s="86" t="s">
        <v>2052</v>
      </c>
      <c r="AJ97" s="80" t="b">
        <v>0</v>
      </c>
      <c r="AK97" s="80">
        <v>3</v>
      </c>
      <c r="AL97" s="86" t="s">
        <v>2052</v>
      </c>
      <c r="AM97" s="80" t="s">
        <v>2071</v>
      </c>
      <c r="AN97" s="80" t="b">
        <v>0</v>
      </c>
      <c r="AO97" s="86" t="s">
        <v>1810</v>
      </c>
      <c r="AP97" s="80" t="s">
        <v>207</v>
      </c>
      <c r="AQ97" s="80">
        <v>0</v>
      </c>
      <c r="AR97" s="80">
        <v>0</v>
      </c>
      <c r="AS97" s="80"/>
      <c r="AT97" s="80"/>
      <c r="AU97" s="80"/>
      <c r="AV97" s="80"/>
      <c r="AW97" s="80"/>
      <c r="AX97" s="80"/>
      <c r="AY97" s="80"/>
      <c r="AZ97" s="80"/>
      <c r="BA97">
        <v>1</v>
      </c>
      <c r="BB97" s="79" t="str">
        <f>REPLACE(INDEX(GroupVertices[Group],MATCH(Edges24[[#This Row],[Vertex 1]],GroupVertices[Vertex],0)),1,1,"")</f>
        <v>47</v>
      </c>
      <c r="BC97" s="79" t="str">
        <f>REPLACE(INDEX(GroupVertices[Group],MATCH(Edges24[[#This Row],[Vertex 2]],GroupVertices[Vertex],0)),1,1,"")</f>
        <v>47</v>
      </c>
      <c r="BD97" s="48">
        <v>0</v>
      </c>
      <c r="BE97" s="49">
        <v>0</v>
      </c>
      <c r="BF97" s="48">
        <v>0</v>
      </c>
      <c r="BG97" s="49">
        <v>0</v>
      </c>
      <c r="BH97" s="48">
        <v>0</v>
      </c>
      <c r="BI97" s="49">
        <v>0</v>
      </c>
      <c r="BJ97" s="48">
        <v>28</v>
      </c>
      <c r="BK97" s="49">
        <v>100</v>
      </c>
      <c r="BL97" s="48">
        <v>28</v>
      </c>
    </row>
    <row r="98" spans="1:64" ht="15">
      <c r="A98" s="65" t="s">
        <v>340</v>
      </c>
      <c r="B98" s="83" t="s">
        <v>1153</v>
      </c>
      <c r="C98" s="66"/>
      <c r="D98" s="67"/>
      <c r="E98" s="68"/>
      <c r="F98" s="69"/>
      <c r="G98" s="66"/>
      <c r="H98" s="70"/>
      <c r="I98" s="71"/>
      <c r="J98" s="71"/>
      <c r="K98" s="34" t="s">
        <v>65</v>
      </c>
      <c r="L98" s="78">
        <v>98</v>
      </c>
      <c r="M98" s="78"/>
      <c r="N98" s="73" t="s">
        <v>298</v>
      </c>
      <c r="O98" s="80" t="s">
        <v>461</v>
      </c>
      <c r="P98" s="82">
        <v>43486.86775462963</v>
      </c>
      <c r="Q98" s="80" t="s">
        <v>664</v>
      </c>
      <c r="R98" s="80"/>
      <c r="S98" s="80"/>
      <c r="T98" s="80" t="s">
        <v>898</v>
      </c>
      <c r="U98" s="83" t="s">
        <v>1153</v>
      </c>
      <c r="V98" s="83" t="s">
        <v>1153</v>
      </c>
      <c r="W98" s="82">
        <v>43486.86775462963</v>
      </c>
      <c r="X98" s="83" t="s">
        <v>1550</v>
      </c>
      <c r="Y98" s="80"/>
      <c r="Z98" s="80"/>
      <c r="AA98" s="86" t="s">
        <v>1906</v>
      </c>
      <c r="AB98" s="80"/>
      <c r="AC98" s="80" t="b">
        <v>0</v>
      </c>
      <c r="AD98" s="80">
        <v>6</v>
      </c>
      <c r="AE98" s="86" t="s">
        <v>2052</v>
      </c>
      <c r="AF98" s="80" t="b">
        <v>0</v>
      </c>
      <c r="AG98" s="80" t="s">
        <v>2064</v>
      </c>
      <c r="AH98" s="80"/>
      <c r="AI98" s="86" t="s">
        <v>2052</v>
      </c>
      <c r="AJ98" s="80" t="b">
        <v>0</v>
      </c>
      <c r="AK98" s="80">
        <v>2</v>
      </c>
      <c r="AL98" s="86" t="s">
        <v>2052</v>
      </c>
      <c r="AM98" s="80" t="s">
        <v>2071</v>
      </c>
      <c r="AN98" s="80" t="b">
        <v>0</v>
      </c>
      <c r="AO98" s="86" t="s">
        <v>1906</v>
      </c>
      <c r="AP98" s="80" t="s">
        <v>207</v>
      </c>
      <c r="AQ98" s="80">
        <v>0</v>
      </c>
      <c r="AR98" s="80">
        <v>0</v>
      </c>
      <c r="AS98" s="80"/>
      <c r="AT98" s="80"/>
      <c r="AU98" s="80"/>
      <c r="AV98" s="80"/>
      <c r="AW98" s="80"/>
      <c r="AX98" s="80"/>
      <c r="AY98" s="80"/>
      <c r="AZ98" s="80"/>
      <c r="BA98">
        <v>1</v>
      </c>
      <c r="BB98" s="79" t="str">
        <f>REPLACE(INDEX(GroupVertices[Group],MATCH(Edges24[[#This Row],[Vertex 1]],GroupVertices[Vertex],0)),1,1,"")</f>
        <v>12</v>
      </c>
      <c r="BC98" s="79" t="str">
        <f>REPLACE(INDEX(GroupVertices[Group],MATCH(Edges24[[#This Row],[Vertex 2]],GroupVertices[Vertex],0)),1,1,"")</f>
        <v>12</v>
      </c>
      <c r="BD98" s="48">
        <v>0</v>
      </c>
      <c r="BE98" s="49">
        <v>0</v>
      </c>
      <c r="BF98" s="48">
        <v>0</v>
      </c>
      <c r="BG98" s="49">
        <v>0</v>
      </c>
      <c r="BH98" s="48">
        <v>0</v>
      </c>
      <c r="BI98" s="49">
        <v>0</v>
      </c>
      <c r="BJ98" s="48">
        <v>29</v>
      </c>
      <c r="BK98" s="49">
        <v>100</v>
      </c>
      <c r="BL98" s="48">
        <v>29</v>
      </c>
    </row>
    <row r="99" spans="1:64" ht="15">
      <c r="A99" s="65" t="s">
        <v>332</v>
      </c>
      <c r="B99" s="83" t="s">
        <v>1091</v>
      </c>
      <c r="C99" s="66"/>
      <c r="D99" s="67"/>
      <c r="E99" s="68"/>
      <c r="F99" s="69"/>
      <c r="G99" s="66"/>
      <c r="H99" s="70"/>
      <c r="I99" s="71"/>
      <c r="J99" s="71"/>
      <c r="K99" s="34" t="s">
        <v>65</v>
      </c>
      <c r="L99" s="78">
        <v>99</v>
      </c>
      <c r="M99" s="78"/>
      <c r="N99" s="73" t="s">
        <v>374</v>
      </c>
      <c r="O99" s="80" t="s">
        <v>461</v>
      </c>
      <c r="P99" s="82">
        <v>43486.8722337963</v>
      </c>
      <c r="Q99" s="80" t="s">
        <v>601</v>
      </c>
      <c r="R99" s="80"/>
      <c r="S99" s="80"/>
      <c r="T99" s="80" t="s">
        <v>948</v>
      </c>
      <c r="U99" s="83" t="s">
        <v>1091</v>
      </c>
      <c r="V99" s="83" t="s">
        <v>1091</v>
      </c>
      <c r="W99" s="82">
        <v>43486.8722337963</v>
      </c>
      <c r="X99" s="83" t="s">
        <v>1487</v>
      </c>
      <c r="Y99" s="80"/>
      <c r="Z99" s="80"/>
      <c r="AA99" s="86" t="s">
        <v>1842</v>
      </c>
      <c r="AB99" s="80"/>
      <c r="AC99" s="80" t="b">
        <v>0</v>
      </c>
      <c r="AD99" s="80">
        <v>7</v>
      </c>
      <c r="AE99" s="86" t="s">
        <v>2052</v>
      </c>
      <c r="AF99" s="80" t="b">
        <v>0</v>
      </c>
      <c r="AG99" s="80" t="s">
        <v>2064</v>
      </c>
      <c r="AH99" s="80"/>
      <c r="AI99" s="86" t="s">
        <v>2052</v>
      </c>
      <c r="AJ99" s="80" t="b">
        <v>0</v>
      </c>
      <c r="AK99" s="80">
        <v>7</v>
      </c>
      <c r="AL99" s="86" t="s">
        <v>2052</v>
      </c>
      <c r="AM99" s="80" t="s">
        <v>2071</v>
      </c>
      <c r="AN99" s="80" t="b">
        <v>0</v>
      </c>
      <c r="AO99" s="86" t="s">
        <v>1842</v>
      </c>
      <c r="AP99" s="80" t="s">
        <v>207</v>
      </c>
      <c r="AQ99" s="80">
        <v>0</v>
      </c>
      <c r="AR99" s="80">
        <v>0</v>
      </c>
      <c r="AS99" s="80"/>
      <c r="AT99" s="80"/>
      <c r="AU99" s="80"/>
      <c r="AV99" s="80"/>
      <c r="AW99" s="80"/>
      <c r="AX99" s="80"/>
      <c r="AY99" s="80"/>
      <c r="AZ99" s="80"/>
      <c r="BA99">
        <v>1</v>
      </c>
      <c r="BB99" s="79" t="str">
        <f>REPLACE(INDEX(GroupVertices[Group],MATCH(Edges24[[#This Row],[Vertex 1]],GroupVertices[Vertex],0)),1,1,"")</f>
        <v>1</v>
      </c>
      <c r="BC99" s="79" t="str">
        <f>REPLACE(INDEX(GroupVertices[Group],MATCH(Edges24[[#This Row],[Vertex 2]],GroupVertices[Vertex],0)),1,1,"")</f>
        <v>1</v>
      </c>
      <c r="BD99" s="48">
        <v>0</v>
      </c>
      <c r="BE99" s="49">
        <v>0</v>
      </c>
      <c r="BF99" s="48">
        <v>0</v>
      </c>
      <c r="BG99" s="49">
        <v>0</v>
      </c>
      <c r="BH99" s="48">
        <v>0</v>
      </c>
      <c r="BI99" s="49">
        <v>0</v>
      </c>
      <c r="BJ99" s="48">
        <v>30</v>
      </c>
      <c r="BK99" s="49">
        <v>100</v>
      </c>
      <c r="BL99" s="48">
        <v>30</v>
      </c>
    </row>
    <row r="100" spans="1:64" ht="15">
      <c r="A100" s="65" t="s">
        <v>298</v>
      </c>
      <c r="B100" s="83" t="s">
        <v>1147</v>
      </c>
      <c r="C100" s="66"/>
      <c r="D100" s="67"/>
      <c r="E100" s="68"/>
      <c r="F100" s="69"/>
      <c r="G100" s="66"/>
      <c r="H100" s="70"/>
      <c r="I100" s="71"/>
      <c r="J100" s="71"/>
      <c r="K100" s="34" t="s">
        <v>65</v>
      </c>
      <c r="L100" s="78">
        <v>100</v>
      </c>
      <c r="M100" s="78"/>
      <c r="N100" s="73" t="s">
        <v>374</v>
      </c>
      <c r="O100" s="80" t="s">
        <v>461</v>
      </c>
      <c r="P100" s="82">
        <v>43486.821180555555</v>
      </c>
      <c r="Q100" s="80" t="s">
        <v>657</v>
      </c>
      <c r="R100" s="80"/>
      <c r="S100" s="80"/>
      <c r="T100" s="80" t="s">
        <v>923</v>
      </c>
      <c r="U100" s="83" t="s">
        <v>1147</v>
      </c>
      <c r="V100" s="83" t="s">
        <v>1147</v>
      </c>
      <c r="W100" s="82">
        <v>43486.821180555555</v>
      </c>
      <c r="X100" s="83" t="s">
        <v>1543</v>
      </c>
      <c r="Y100" s="80"/>
      <c r="Z100" s="80"/>
      <c r="AA100" s="86" t="s">
        <v>1899</v>
      </c>
      <c r="AB100" s="80"/>
      <c r="AC100" s="80" t="b">
        <v>0</v>
      </c>
      <c r="AD100" s="80">
        <v>7</v>
      </c>
      <c r="AE100" s="86" t="s">
        <v>2052</v>
      </c>
      <c r="AF100" s="80" t="b">
        <v>0</v>
      </c>
      <c r="AG100" s="80" t="s">
        <v>2064</v>
      </c>
      <c r="AH100" s="80"/>
      <c r="AI100" s="86" t="s">
        <v>2052</v>
      </c>
      <c r="AJ100" s="80" t="b">
        <v>0</v>
      </c>
      <c r="AK100" s="80">
        <v>7</v>
      </c>
      <c r="AL100" s="86" t="s">
        <v>2052</v>
      </c>
      <c r="AM100" s="80" t="s">
        <v>2071</v>
      </c>
      <c r="AN100" s="80" t="b">
        <v>0</v>
      </c>
      <c r="AO100" s="86" t="s">
        <v>1899</v>
      </c>
      <c r="AP100" s="80" t="s">
        <v>207</v>
      </c>
      <c r="AQ100" s="80">
        <v>0</v>
      </c>
      <c r="AR100" s="80">
        <v>0</v>
      </c>
      <c r="AS100" s="80"/>
      <c r="AT100" s="80"/>
      <c r="AU100" s="80"/>
      <c r="AV100" s="80"/>
      <c r="AW100" s="80"/>
      <c r="AX100" s="80"/>
      <c r="AY100" s="80"/>
      <c r="AZ100" s="80"/>
      <c r="BA100">
        <v>1</v>
      </c>
      <c r="BB100" s="79" t="str">
        <f>REPLACE(INDEX(GroupVertices[Group],MATCH(Edges24[[#This Row],[Vertex 1]],GroupVertices[Vertex],0)),1,1,"")</f>
        <v>8</v>
      </c>
      <c r="BC100" s="79" t="str">
        <f>REPLACE(INDEX(GroupVertices[Group],MATCH(Edges24[[#This Row],[Vertex 2]],GroupVertices[Vertex],0)),1,1,"")</f>
        <v>8</v>
      </c>
      <c r="BD100" s="48">
        <v>0</v>
      </c>
      <c r="BE100" s="49">
        <v>0</v>
      </c>
      <c r="BF100" s="48">
        <v>0</v>
      </c>
      <c r="BG100" s="49">
        <v>0</v>
      </c>
      <c r="BH100" s="48">
        <v>0</v>
      </c>
      <c r="BI100" s="49">
        <v>0</v>
      </c>
      <c r="BJ100" s="48">
        <v>28</v>
      </c>
      <c r="BK100" s="49">
        <v>100</v>
      </c>
      <c r="BL100" s="48">
        <v>28</v>
      </c>
    </row>
    <row r="101" spans="1:64" ht="15">
      <c r="A101" s="65" t="s">
        <v>301</v>
      </c>
      <c r="B101" s="83" t="s">
        <v>1108</v>
      </c>
      <c r="C101" s="66"/>
      <c r="D101" s="67"/>
      <c r="E101" s="68"/>
      <c r="F101" s="69"/>
      <c r="G101" s="66"/>
      <c r="H101" s="70"/>
      <c r="I101" s="71"/>
      <c r="J101" s="71"/>
      <c r="K101" s="34" t="s">
        <v>65</v>
      </c>
      <c r="L101" s="78">
        <v>101</v>
      </c>
      <c r="M101" s="78"/>
      <c r="N101" s="73" t="s">
        <v>273</v>
      </c>
      <c r="O101" s="80" t="s">
        <v>461</v>
      </c>
      <c r="P101" s="82">
        <v>43486.82341435185</v>
      </c>
      <c r="Q101" s="80" t="s">
        <v>618</v>
      </c>
      <c r="R101" s="83" t="s">
        <v>817</v>
      </c>
      <c r="S101" s="80" t="s">
        <v>850</v>
      </c>
      <c r="T101" s="80" t="s">
        <v>915</v>
      </c>
      <c r="U101" s="83" t="s">
        <v>1108</v>
      </c>
      <c r="V101" s="83" t="s">
        <v>1108</v>
      </c>
      <c r="W101" s="82">
        <v>43486.82341435185</v>
      </c>
      <c r="X101" s="83" t="s">
        <v>1504</v>
      </c>
      <c r="Y101" s="80"/>
      <c r="Z101" s="80"/>
      <c r="AA101" s="86" t="s">
        <v>1860</v>
      </c>
      <c r="AB101" s="80"/>
      <c r="AC101" s="80" t="b">
        <v>0</v>
      </c>
      <c r="AD101" s="80">
        <v>5</v>
      </c>
      <c r="AE101" s="86" t="s">
        <v>2052</v>
      </c>
      <c r="AF101" s="80" t="b">
        <v>0</v>
      </c>
      <c r="AG101" s="80" t="s">
        <v>2064</v>
      </c>
      <c r="AH101" s="80"/>
      <c r="AI101" s="86" t="s">
        <v>2052</v>
      </c>
      <c r="AJ101" s="80" t="b">
        <v>0</v>
      </c>
      <c r="AK101" s="80">
        <v>0</v>
      </c>
      <c r="AL101" s="86" t="s">
        <v>2052</v>
      </c>
      <c r="AM101" s="80" t="s">
        <v>2071</v>
      </c>
      <c r="AN101" s="80" t="b">
        <v>0</v>
      </c>
      <c r="AO101" s="86" t="s">
        <v>1860</v>
      </c>
      <c r="AP101" s="80" t="s">
        <v>207</v>
      </c>
      <c r="AQ101" s="80">
        <v>0</v>
      </c>
      <c r="AR101" s="80">
        <v>0</v>
      </c>
      <c r="AS101" s="80"/>
      <c r="AT101" s="80"/>
      <c r="AU101" s="80"/>
      <c r="AV101" s="80"/>
      <c r="AW101" s="80"/>
      <c r="AX101" s="80"/>
      <c r="AY101" s="80"/>
      <c r="AZ101" s="80"/>
      <c r="BA101">
        <v>1</v>
      </c>
      <c r="BB101" s="79" t="str">
        <f>REPLACE(INDEX(GroupVertices[Group],MATCH(Edges24[[#This Row],[Vertex 1]],GroupVertices[Vertex],0)),1,1,"")</f>
        <v>11</v>
      </c>
      <c r="BC101" s="79" t="str">
        <f>REPLACE(INDEX(GroupVertices[Group],MATCH(Edges24[[#This Row],[Vertex 2]],GroupVertices[Vertex],0)),1,1,"")</f>
        <v>11</v>
      </c>
      <c r="BD101" s="48">
        <v>0</v>
      </c>
      <c r="BE101" s="49">
        <v>0</v>
      </c>
      <c r="BF101" s="48">
        <v>0</v>
      </c>
      <c r="BG101" s="49">
        <v>0</v>
      </c>
      <c r="BH101" s="48">
        <v>0</v>
      </c>
      <c r="BI101" s="49">
        <v>0</v>
      </c>
      <c r="BJ101" s="48">
        <v>36</v>
      </c>
      <c r="BK101" s="49">
        <v>100</v>
      </c>
      <c r="BL101" s="48">
        <v>36</v>
      </c>
    </row>
    <row r="102" spans="1:64" ht="15">
      <c r="A102" s="65" t="s">
        <v>301</v>
      </c>
      <c r="B102" s="83" t="s">
        <v>1107</v>
      </c>
      <c r="C102" s="66"/>
      <c r="D102" s="67"/>
      <c r="E102" s="68"/>
      <c r="F102" s="69"/>
      <c r="G102" s="66"/>
      <c r="H102" s="70"/>
      <c r="I102" s="71"/>
      <c r="J102" s="71"/>
      <c r="K102" s="34" t="s">
        <v>65</v>
      </c>
      <c r="L102" s="78">
        <v>102</v>
      </c>
      <c r="M102" s="78"/>
      <c r="N102" s="73" t="s">
        <v>374</v>
      </c>
      <c r="O102" s="80" t="s">
        <v>461</v>
      </c>
      <c r="P102" s="82">
        <v>43481.929664351854</v>
      </c>
      <c r="Q102" s="80" t="s">
        <v>617</v>
      </c>
      <c r="R102" s="80"/>
      <c r="S102" s="80"/>
      <c r="T102" s="80" t="s">
        <v>923</v>
      </c>
      <c r="U102" s="83" t="s">
        <v>1107</v>
      </c>
      <c r="V102" s="83" t="s">
        <v>1107</v>
      </c>
      <c r="W102" s="82">
        <v>43481.929664351854</v>
      </c>
      <c r="X102" s="83" t="s">
        <v>1503</v>
      </c>
      <c r="Y102" s="80"/>
      <c r="Z102" s="80"/>
      <c r="AA102" s="86" t="s">
        <v>1859</v>
      </c>
      <c r="AB102" s="80"/>
      <c r="AC102" s="80" t="b">
        <v>0</v>
      </c>
      <c r="AD102" s="80">
        <v>6</v>
      </c>
      <c r="AE102" s="86" t="s">
        <v>2052</v>
      </c>
      <c r="AF102" s="80" t="b">
        <v>0</v>
      </c>
      <c r="AG102" s="80" t="s">
        <v>2064</v>
      </c>
      <c r="AH102" s="80"/>
      <c r="AI102" s="86" t="s">
        <v>2052</v>
      </c>
      <c r="AJ102" s="80" t="b">
        <v>0</v>
      </c>
      <c r="AK102" s="80">
        <v>3</v>
      </c>
      <c r="AL102" s="86" t="s">
        <v>2052</v>
      </c>
      <c r="AM102" s="80" t="s">
        <v>2071</v>
      </c>
      <c r="AN102" s="80" t="b">
        <v>0</v>
      </c>
      <c r="AO102" s="86" t="s">
        <v>1859</v>
      </c>
      <c r="AP102" s="80" t="s">
        <v>207</v>
      </c>
      <c r="AQ102" s="80">
        <v>0</v>
      </c>
      <c r="AR102" s="80">
        <v>0</v>
      </c>
      <c r="AS102" s="80"/>
      <c r="AT102" s="80"/>
      <c r="AU102" s="80"/>
      <c r="AV102" s="80"/>
      <c r="AW102" s="80"/>
      <c r="AX102" s="80"/>
      <c r="AY102" s="80"/>
      <c r="AZ102" s="80"/>
      <c r="BA102">
        <v>1</v>
      </c>
      <c r="BB102" s="79" t="str">
        <f>REPLACE(INDEX(GroupVertices[Group],MATCH(Edges24[[#This Row],[Vertex 1]],GroupVertices[Vertex],0)),1,1,"")</f>
        <v>11</v>
      </c>
      <c r="BC102" s="79" t="str">
        <f>REPLACE(INDEX(GroupVertices[Group],MATCH(Edges24[[#This Row],[Vertex 2]],GroupVertices[Vertex],0)),1,1,"")</f>
        <v>11</v>
      </c>
      <c r="BD102" s="48">
        <v>0</v>
      </c>
      <c r="BE102" s="49">
        <v>0</v>
      </c>
      <c r="BF102" s="48">
        <v>0</v>
      </c>
      <c r="BG102" s="49">
        <v>0</v>
      </c>
      <c r="BH102" s="48">
        <v>0</v>
      </c>
      <c r="BI102" s="49">
        <v>0</v>
      </c>
      <c r="BJ102" s="48">
        <v>28</v>
      </c>
      <c r="BK102" s="49">
        <v>100</v>
      </c>
      <c r="BL102" s="48">
        <v>28</v>
      </c>
    </row>
    <row r="103" spans="1:64" ht="15">
      <c r="A103" s="65" t="s">
        <v>315</v>
      </c>
      <c r="B103" s="83" t="s">
        <v>1157</v>
      </c>
      <c r="C103" s="66"/>
      <c r="D103" s="67"/>
      <c r="E103" s="68"/>
      <c r="F103" s="69"/>
      <c r="G103" s="66"/>
      <c r="H103" s="70"/>
      <c r="I103" s="71"/>
      <c r="J103" s="71"/>
      <c r="K103" s="34" t="s">
        <v>65</v>
      </c>
      <c r="L103" s="78">
        <v>103</v>
      </c>
      <c r="M103" s="78"/>
      <c r="N103" s="73" t="s">
        <v>374</v>
      </c>
      <c r="O103" s="80" t="s">
        <v>461</v>
      </c>
      <c r="P103" s="82">
        <v>43482.12019675926</v>
      </c>
      <c r="Q103" s="80" t="s">
        <v>668</v>
      </c>
      <c r="R103" s="80"/>
      <c r="S103" s="80"/>
      <c r="T103" s="80" t="s">
        <v>923</v>
      </c>
      <c r="U103" s="83" t="s">
        <v>1157</v>
      </c>
      <c r="V103" s="83" t="s">
        <v>1157</v>
      </c>
      <c r="W103" s="82">
        <v>43482.12019675926</v>
      </c>
      <c r="X103" s="83" t="s">
        <v>1554</v>
      </c>
      <c r="Y103" s="80"/>
      <c r="Z103" s="80"/>
      <c r="AA103" s="86" t="s">
        <v>1910</v>
      </c>
      <c r="AB103" s="80"/>
      <c r="AC103" s="80" t="b">
        <v>0</v>
      </c>
      <c r="AD103" s="80">
        <v>1</v>
      </c>
      <c r="AE103" s="86" t="s">
        <v>2052</v>
      </c>
      <c r="AF103" s="80" t="b">
        <v>0</v>
      </c>
      <c r="AG103" s="80" t="s">
        <v>2064</v>
      </c>
      <c r="AH103" s="80"/>
      <c r="AI103" s="86" t="s">
        <v>2052</v>
      </c>
      <c r="AJ103" s="80" t="b">
        <v>0</v>
      </c>
      <c r="AK103" s="80">
        <v>0</v>
      </c>
      <c r="AL103" s="86" t="s">
        <v>2052</v>
      </c>
      <c r="AM103" s="80" t="s">
        <v>2071</v>
      </c>
      <c r="AN103" s="80" t="b">
        <v>0</v>
      </c>
      <c r="AO103" s="86" t="s">
        <v>1910</v>
      </c>
      <c r="AP103" s="80" t="s">
        <v>207</v>
      </c>
      <c r="AQ103" s="80">
        <v>0</v>
      </c>
      <c r="AR103" s="80">
        <v>0</v>
      </c>
      <c r="AS103" s="80"/>
      <c r="AT103" s="80"/>
      <c r="AU103" s="80"/>
      <c r="AV103" s="80"/>
      <c r="AW103" s="80"/>
      <c r="AX103" s="80"/>
      <c r="AY103" s="80"/>
      <c r="AZ103" s="80"/>
      <c r="BA103">
        <v>1</v>
      </c>
      <c r="BB103" s="79" t="str">
        <f>REPLACE(INDEX(GroupVertices[Group],MATCH(Edges24[[#This Row],[Vertex 1]],GroupVertices[Vertex],0)),1,1,"")</f>
        <v>3</v>
      </c>
      <c r="BC103" s="79" t="str">
        <f>REPLACE(INDEX(GroupVertices[Group],MATCH(Edges24[[#This Row],[Vertex 2]],GroupVertices[Vertex],0)),1,1,"")</f>
        <v>3</v>
      </c>
      <c r="BD103" s="48">
        <v>0</v>
      </c>
      <c r="BE103" s="49">
        <v>0</v>
      </c>
      <c r="BF103" s="48">
        <v>0</v>
      </c>
      <c r="BG103" s="49">
        <v>0</v>
      </c>
      <c r="BH103" s="48">
        <v>0</v>
      </c>
      <c r="BI103" s="49">
        <v>0</v>
      </c>
      <c r="BJ103" s="48">
        <v>28</v>
      </c>
      <c r="BK103" s="49">
        <v>100</v>
      </c>
      <c r="BL103" s="48">
        <v>28</v>
      </c>
    </row>
    <row r="104" spans="1:64" ht="15">
      <c r="A104" s="65" t="s">
        <v>355</v>
      </c>
      <c r="B104" s="83" t="s">
        <v>1273</v>
      </c>
      <c r="C104" s="66"/>
      <c r="D104" s="67"/>
      <c r="E104" s="68"/>
      <c r="F104" s="69"/>
      <c r="G104" s="66"/>
      <c r="H104" s="70"/>
      <c r="I104" s="71"/>
      <c r="J104" s="71"/>
      <c r="K104" s="34" t="s">
        <v>65</v>
      </c>
      <c r="L104" s="78">
        <v>104</v>
      </c>
      <c r="M104" s="78"/>
      <c r="N104" s="73" t="s">
        <v>374</v>
      </c>
      <c r="O104" s="80" t="s">
        <v>461</v>
      </c>
      <c r="P104" s="82">
        <v>43482.12328703704</v>
      </c>
      <c r="Q104" s="80" t="s">
        <v>785</v>
      </c>
      <c r="R104" s="80"/>
      <c r="S104" s="80"/>
      <c r="T104" s="80" t="s">
        <v>923</v>
      </c>
      <c r="U104" s="83" t="s">
        <v>1273</v>
      </c>
      <c r="V104" s="83" t="s">
        <v>1273</v>
      </c>
      <c r="W104" s="82">
        <v>43482.12328703704</v>
      </c>
      <c r="X104" s="83" t="s">
        <v>1671</v>
      </c>
      <c r="Y104" s="80"/>
      <c r="Z104" s="80"/>
      <c r="AA104" s="86" t="s">
        <v>2027</v>
      </c>
      <c r="AB104" s="80"/>
      <c r="AC104" s="80" t="b">
        <v>0</v>
      </c>
      <c r="AD104" s="80">
        <v>0</v>
      </c>
      <c r="AE104" s="86" t="s">
        <v>2052</v>
      </c>
      <c r="AF104" s="80" t="b">
        <v>0</v>
      </c>
      <c r="AG104" s="80" t="s">
        <v>2064</v>
      </c>
      <c r="AH104" s="80"/>
      <c r="AI104" s="86" t="s">
        <v>2052</v>
      </c>
      <c r="AJ104" s="80" t="b">
        <v>0</v>
      </c>
      <c r="AK104" s="80">
        <v>0</v>
      </c>
      <c r="AL104" s="86" t="s">
        <v>2052</v>
      </c>
      <c r="AM104" s="80" t="s">
        <v>2071</v>
      </c>
      <c r="AN104" s="80" t="b">
        <v>0</v>
      </c>
      <c r="AO104" s="86" t="s">
        <v>2027</v>
      </c>
      <c r="AP104" s="80" t="s">
        <v>207</v>
      </c>
      <c r="AQ104" s="80">
        <v>0</v>
      </c>
      <c r="AR104" s="80">
        <v>0</v>
      </c>
      <c r="AS104" s="80"/>
      <c r="AT104" s="80"/>
      <c r="AU104" s="80"/>
      <c r="AV104" s="80"/>
      <c r="AW104" s="80"/>
      <c r="AX104" s="80"/>
      <c r="AY104" s="80"/>
      <c r="AZ104" s="80"/>
      <c r="BA104">
        <v>1</v>
      </c>
      <c r="BB104" s="79" t="str">
        <f>REPLACE(INDEX(GroupVertices[Group],MATCH(Edges24[[#This Row],[Vertex 1]],GroupVertices[Vertex],0)),1,1,"")</f>
        <v>5</v>
      </c>
      <c r="BC104" s="79" t="str">
        <f>REPLACE(INDEX(GroupVertices[Group],MATCH(Edges24[[#This Row],[Vertex 2]],GroupVertices[Vertex],0)),1,1,"")</f>
        <v>5</v>
      </c>
      <c r="BD104" s="48">
        <v>0</v>
      </c>
      <c r="BE104" s="49">
        <v>0</v>
      </c>
      <c r="BF104" s="48">
        <v>0</v>
      </c>
      <c r="BG104" s="49">
        <v>0</v>
      </c>
      <c r="BH104" s="48">
        <v>0</v>
      </c>
      <c r="BI104" s="49">
        <v>0</v>
      </c>
      <c r="BJ104" s="48">
        <v>28</v>
      </c>
      <c r="BK104" s="49">
        <v>100</v>
      </c>
      <c r="BL104" s="48">
        <v>28</v>
      </c>
    </row>
    <row r="105" spans="1:64" ht="15">
      <c r="A105" s="65" t="s">
        <v>345</v>
      </c>
      <c r="B105" s="83" t="s">
        <v>1062</v>
      </c>
      <c r="C105" s="66"/>
      <c r="D105" s="67"/>
      <c r="E105" s="68"/>
      <c r="F105" s="69"/>
      <c r="G105" s="66"/>
      <c r="H105" s="70"/>
      <c r="I105" s="71"/>
      <c r="J105" s="71"/>
      <c r="K105" s="34" t="s">
        <v>65</v>
      </c>
      <c r="L105" s="78">
        <v>105</v>
      </c>
      <c r="M105" s="78"/>
      <c r="N105" s="73" t="s">
        <v>273</v>
      </c>
      <c r="O105" s="80" t="s">
        <v>461</v>
      </c>
      <c r="P105" s="82">
        <v>43482.210648148146</v>
      </c>
      <c r="Q105" s="80" t="s">
        <v>572</v>
      </c>
      <c r="R105" s="83" t="s">
        <v>817</v>
      </c>
      <c r="S105" s="80" t="s">
        <v>850</v>
      </c>
      <c r="T105" s="80" t="s">
        <v>942</v>
      </c>
      <c r="U105" s="83" t="s">
        <v>1062</v>
      </c>
      <c r="V105" s="83" t="s">
        <v>1062</v>
      </c>
      <c r="W105" s="82">
        <v>43482.210648148146</v>
      </c>
      <c r="X105" s="83" t="s">
        <v>1458</v>
      </c>
      <c r="Y105" s="80"/>
      <c r="Z105" s="80"/>
      <c r="AA105" s="86" t="s">
        <v>1813</v>
      </c>
      <c r="AB105" s="80"/>
      <c r="AC105" s="80" t="b">
        <v>0</v>
      </c>
      <c r="AD105" s="80">
        <v>12</v>
      </c>
      <c r="AE105" s="86" t="s">
        <v>2052</v>
      </c>
      <c r="AF105" s="80" t="b">
        <v>0</v>
      </c>
      <c r="AG105" s="80" t="s">
        <v>2064</v>
      </c>
      <c r="AH105" s="80"/>
      <c r="AI105" s="86" t="s">
        <v>2052</v>
      </c>
      <c r="AJ105" s="80" t="b">
        <v>0</v>
      </c>
      <c r="AK105" s="80">
        <v>5</v>
      </c>
      <c r="AL105" s="86" t="s">
        <v>2052</v>
      </c>
      <c r="AM105" s="80" t="s">
        <v>2071</v>
      </c>
      <c r="AN105" s="80" t="b">
        <v>0</v>
      </c>
      <c r="AO105" s="86" t="s">
        <v>1813</v>
      </c>
      <c r="AP105" s="80" t="s">
        <v>2082</v>
      </c>
      <c r="AQ105" s="80">
        <v>0</v>
      </c>
      <c r="AR105" s="80">
        <v>0</v>
      </c>
      <c r="AS105" s="80"/>
      <c r="AT105" s="80"/>
      <c r="AU105" s="80"/>
      <c r="AV105" s="80"/>
      <c r="AW105" s="80"/>
      <c r="AX105" s="80"/>
      <c r="AY105" s="80"/>
      <c r="AZ105" s="80"/>
      <c r="BA105">
        <v>1</v>
      </c>
      <c r="BB105" s="79" t="str">
        <f>REPLACE(INDEX(GroupVertices[Group],MATCH(Edges24[[#This Row],[Vertex 1]],GroupVertices[Vertex],0)),1,1,"")</f>
        <v>16</v>
      </c>
      <c r="BC105" s="79" t="str">
        <f>REPLACE(INDEX(GroupVertices[Group],MATCH(Edges24[[#This Row],[Vertex 2]],GroupVertices[Vertex],0)),1,1,"")</f>
        <v>16</v>
      </c>
      <c r="BD105" s="48">
        <v>0</v>
      </c>
      <c r="BE105" s="49">
        <v>0</v>
      </c>
      <c r="BF105" s="48">
        <v>0</v>
      </c>
      <c r="BG105" s="49">
        <v>0</v>
      </c>
      <c r="BH105" s="48">
        <v>0</v>
      </c>
      <c r="BI105" s="49">
        <v>0</v>
      </c>
      <c r="BJ105" s="48">
        <v>36</v>
      </c>
      <c r="BK105" s="49">
        <v>100</v>
      </c>
      <c r="BL105" s="48">
        <v>36</v>
      </c>
    </row>
    <row r="106" spans="1:64" ht="15">
      <c r="A106" s="65" t="s">
        <v>330</v>
      </c>
      <c r="B106" s="83" t="s">
        <v>1175</v>
      </c>
      <c r="C106" s="66"/>
      <c r="D106" s="67"/>
      <c r="E106" s="68"/>
      <c r="F106" s="69"/>
      <c r="G106" s="66"/>
      <c r="H106" s="70"/>
      <c r="I106" s="71"/>
      <c r="J106" s="71"/>
      <c r="K106" s="34" t="s">
        <v>65</v>
      </c>
      <c r="L106" s="78">
        <v>106</v>
      </c>
      <c r="M106" s="78"/>
      <c r="N106" s="73" t="s">
        <v>374</v>
      </c>
      <c r="O106" s="80" t="s">
        <v>461</v>
      </c>
      <c r="P106" s="82">
        <v>43482.1378125</v>
      </c>
      <c r="Q106" s="80" t="s">
        <v>687</v>
      </c>
      <c r="R106" s="80"/>
      <c r="S106" s="80"/>
      <c r="T106" s="80" t="s">
        <v>923</v>
      </c>
      <c r="U106" s="83" t="s">
        <v>1175</v>
      </c>
      <c r="V106" s="83" t="s">
        <v>1175</v>
      </c>
      <c r="W106" s="82">
        <v>43482.1378125</v>
      </c>
      <c r="X106" s="83" t="s">
        <v>1573</v>
      </c>
      <c r="Y106" s="80"/>
      <c r="Z106" s="80"/>
      <c r="AA106" s="86" t="s">
        <v>1929</v>
      </c>
      <c r="AB106" s="80"/>
      <c r="AC106" s="80" t="b">
        <v>0</v>
      </c>
      <c r="AD106" s="80">
        <v>10</v>
      </c>
      <c r="AE106" s="86" t="s">
        <v>2052</v>
      </c>
      <c r="AF106" s="80" t="b">
        <v>0</v>
      </c>
      <c r="AG106" s="80" t="s">
        <v>2064</v>
      </c>
      <c r="AH106" s="80"/>
      <c r="AI106" s="86" t="s">
        <v>2052</v>
      </c>
      <c r="AJ106" s="80" t="b">
        <v>0</v>
      </c>
      <c r="AK106" s="80">
        <v>11</v>
      </c>
      <c r="AL106" s="86" t="s">
        <v>2052</v>
      </c>
      <c r="AM106" s="80" t="s">
        <v>2071</v>
      </c>
      <c r="AN106" s="80" t="b">
        <v>0</v>
      </c>
      <c r="AO106" s="86" t="s">
        <v>1929</v>
      </c>
      <c r="AP106" s="80" t="s">
        <v>2082</v>
      </c>
      <c r="AQ106" s="80">
        <v>0</v>
      </c>
      <c r="AR106" s="80">
        <v>0</v>
      </c>
      <c r="AS106" s="80"/>
      <c r="AT106" s="80"/>
      <c r="AU106" s="80"/>
      <c r="AV106" s="80"/>
      <c r="AW106" s="80"/>
      <c r="AX106" s="80"/>
      <c r="AY106" s="80"/>
      <c r="AZ106" s="80"/>
      <c r="BA106">
        <v>1</v>
      </c>
      <c r="BB106" s="79" t="str">
        <f>REPLACE(INDEX(GroupVertices[Group],MATCH(Edges24[[#This Row],[Vertex 1]],GroupVertices[Vertex],0)),1,1,"")</f>
        <v>2</v>
      </c>
      <c r="BC106" s="79" t="str">
        <f>REPLACE(INDEX(GroupVertices[Group],MATCH(Edges24[[#This Row],[Vertex 2]],GroupVertices[Vertex],0)),1,1,"")</f>
        <v>2</v>
      </c>
      <c r="BD106" s="48">
        <v>0</v>
      </c>
      <c r="BE106" s="49">
        <v>0</v>
      </c>
      <c r="BF106" s="48">
        <v>0</v>
      </c>
      <c r="BG106" s="49">
        <v>0</v>
      </c>
      <c r="BH106" s="48">
        <v>0</v>
      </c>
      <c r="BI106" s="49">
        <v>0</v>
      </c>
      <c r="BJ106" s="48">
        <v>28</v>
      </c>
      <c r="BK106" s="49">
        <v>100</v>
      </c>
      <c r="BL106" s="48">
        <v>28</v>
      </c>
    </row>
    <row r="107" spans="1:64" ht="15">
      <c r="A107" s="65" t="s">
        <v>302</v>
      </c>
      <c r="B107" s="83" t="s">
        <v>1131</v>
      </c>
      <c r="C107" s="66"/>
      <c r="D107" s="67"/>
      <c r="E107" s="68"/>
      <c r="F107" s="69"/>
      <c r="G107" s="66"/>
      <c r="H107" s="70"/>
      <c r="I107" s="71"/>
      <c r="J107" s="71"/>
      <c r="K107" s="34" t="s">
        <v>65</v>
      </c>
      <c r="L107" s="78">
        <v>107</v>
      </c>
      <c r="M107" s="78"/>
      <c r="N107" s="73" t="s">
        <v>374</v>
      </c>
      <c r="O107" s="80" t="s">
        <v>461</v>
      </c>
      <c r="P107" s="82">
        <v>43487.583090277774</v>
      </c>
      <c r="Q107" s="80" t="s">
        <v>641</v>
      </c>
      <c r="R107" s="80"/>
      <c r="S107" s="80"/>
      <c r="T107" s="80" t="s">
        <v>923</v>
      </c>
      <c r="U107" s="83" t="s">
        <v>1131</v>
      </c>
      <c r="V107" s="83" t="s">
        <v>1131</v>
      </c>
      <c r="W107" s="82">
        <v>43487.583090277774</v>
      </c>
      <c r="X107" s="83" t="s">
        <v>1527</v>
      </c>
      <c r="Y107" s="80"/>
      <c r="Z107" s="80"/>
      <c r="AA107" s="86" t="s">
        <v>1883</v>
      </c>
      <c r="AB107" s="80"/>
      <c r="AC107" s="80" t="b">
        <v>0</v>
      </c>
      <c r="AD107" s="80">
        <v>8</v>
      </c>
      <c r="AE107" s="86" t="s">
        <v>2052</v>
      </c>
      <c r="AF107" s="80" t="b">
        <v>0</v>
      </c>
      <c r="AG107" s="80" t="s">
        <v>2064</v>
      </c>
      <c r="AH107" s="80"/>
      <c r="AI107" s="86" t="s">
        <v>2052</v>
      </c>
      <c r="AJ107" s="80" t="b">
        <v>0</v>
      </c>
      <c r="AK107" s="80">
        <v>2</v>
      </c>
      <c r="AL107" s="86" t="s">
        <v>2052</v>
      </c>
      <c r="AM107" s="80" t="s">
        <v>2071</v>
      </c>
      <c r="AN107" s="80" t="b">
        <v>0</v>
      </c>
      <c r="AO107" s="86" t="s">
        <v>1883</v>
      </c>
      <c r="AP107" s="80" t="s">
        <v>207</v>
      </c>
      <c r="AQ107" s="80">
        <v>0</v>
      </c>
      <c r="AR107" s="80">
        <v>0</v>
      </c>
      <c r="AS107" s="80"/>
      <c r="AT107" s="80"/>
      <c r="AU107" s="80"/>
      <c r="AV107" s="80"/>
      <c r="AW107" s="80"/>
      <c r="AX107" s="80"/>
      <c r="AY107" s="80"/>
      <c r="AZ107" s="80"/>
      <c r="BA107">
        <v>1</v>
      </c>
      <c r="BB107" s="79" t="str">
        <f>REPLACE(INDEX(GroupVertices[Group],MATCH(Edges24[[#This Row],[Vertex 1]],GroupVertices[Vertex],0)),1,1,"")</f>
        <v>10</v>
      </c>
      <c r="BC107" s="79" t="str">
        <f>REPLACE(INDEX(GroupVertices[Group],MATCH(Edges24[[#This Row],[Vertex 2]],GroupVertices[Vertex],0)),1,1,"")</f>
        <v>10</v>
      </c>
      <c r="BD107" s="48">
        <v>0</v>
      </c>
      <c r="BE107" s="49">
        <v>0</v>
      </c>
      <c r="BF107" s="48">
        <v>0</v>
      </c>
      <c r="BG107" s="49">
        <v>0</v>
      </c>
      <c r="BH107" s="48">
        <v>0</v>
      </c>
      <c r="BI107" s="49">
        <v>0</v>
      </c>
      <c r="BJ107" s="48">
        <v>28</v>
      </c>
      <c r="BK107" s="49">
        <v>100</v>
      </c>
      <c r="BL107" s="48">
        <v>28</v>
      </c>
    </row>
    <row r="108" spans="1:64" ht="15">
      <c r="A108" s="65" t="s">
        <v>309</v>
      </c>
      <c r="B108" s="83" t="s">
        <v>1032</v>
      </c>
      <c r="C108" s="66"/>
      <c r="D108" s="67"/>
      <c r="E108" s="68"/>
      <c r="F108" s="69"/>
      <c r="G108" s="66"/>
      <c r="H108" s="70"/>
      <c r="I108" s="71"/>
      <c r="J108" s="71"/>
      <c r="K108" s="34" t="s">
        <v>65</v>
      </c>
      <c r="L108" s="78">
        <v>108</v>
      </c>
      <c r="M108" s="78"/>
      <c r="N108" s="73" t="s">
        <v>405</v>
      </c>
      <c r="O108" s="80" t="s">
        <v>461</v>
      </c>
      <c r="P108" s="82">
        <v>43487.668020833335</v>
      </c>
      <c r="Q108" s="80" t="s">
        <v>539</v>
      </c>
      <c r="R108" s="80"/>
      <c r="S108" s="80"/>
      <c r="T108" s="80" t="s">
        <v>915</v>
      </c>
      <c r="U108" s="83" t="s">
        <v>1032</v>
      </c>
      <c r="V108" s="83" t="s">
        <v>1032</v>
      </c>
      <c r="W108" s="82">
        <v>43487.668020833335</v>
      </c>
      <c r="X108" s="83" t="s">
        <v>1420</v>
      </c>
      <c r="Y108" s="80"/>
      <c r="Z108" s="80"/>
      <c r="AA108" s="86" t="s">
        <v>1772</v>
      </c>
      <c r="AB108" s="80"/>
      <c r="AC108" s="80" t="b">
        <v>0</v>
      </c>
      <c r="AD108" s="80">
        <v>8</v>
      </c>
      <c r="AE108" s="86" t="s">
        <v>2052</v>
      </c>
      <c r="AF108" s="80" t="b">
        <v>0</v>
      </c>
      <c r="AG108" s="80" t="s">
        <v>2064</v>
      </c>
      <c r="AH108" s="80"/>
      <c r="AI108" s="86" t="s">
        <v>2052</v>
      </c>
      <c r="AJ108" s="80" t="b">
        <v>0</v>
      </c>
      <c r="AK108" s="80">
        <v>0</v>
      </c>
      <c r="AL108" s="86" t="s">
        <v>2052</v>
      </c>
      <c r="AM108" s="80" t="s">
        <v>2071</v>
      </c>
      <c r="AN108" s="80" t="b">
        <v>0</v>
      </c>
      <c r="AO108" s="86" t="s">
        <v>1772</v>
      </c>
      <c r="AP108" s="80" t="s">
        <v>207</v>
      </c>
      <c r="AQ108" s="80">
        <v>0</v>
      </c>
      <c r="AR108" s="80">
        <v>0</v>
      </c>
      <c r="AS108" s="80"/>
      <c r="AT108" s="80"/>
      <c r="AU108" s="80"/>
      <c r="AV108" s="80"/>
      <c r="AW108" s="80"/>
      <c r="AX108" s="80"/>
      <c r="AY108" s="80"/>
      <c r="AZ108" s="80"/>
      <c r="BA108">
        <v>1</v>
      </c>
      <c r="BB108" s="79" t="str">
        <f>REPLACE(INDEX(GroupVertices[Group],MATCH(Edges24[[#This Row],[Vertex 1]],GroupVertices[Vertex],0)),1,1,"")</f>
        <v>13</v>
      </c>
      <c r="BC108" s="79" t="str">
        <f>REPLACE(INDEX(GroupVertices[Group],MATCH(Edges24[[#This Row],[Vertex 2]],GroupVertices[Vertex],0)),1,1,"")</f>
        <v>13</v>
      </c>
      <c r="BD108" s="48">
        <v>0</v>
      </c>
      <c r="BE108" s="49">
        <v>0</v>
      </c>
      <c r="BF108" s="48">
        <v>0</v>
      </c>
      <c r="BG108" s="49">
        <v>0</v>
      </c>
      <c r="BH108" s="48">
        <v>0</v>
      </c>
      <c r="BI108" s="49">
        <v>0</v>
      </c>
      <c r="BJ108" s="48">
        <v>36</v>
      </c>
      <c r="BK108" s="49">
        <v>100</v>
      </c>
      <c r="BL108" s="48">
        <v>36</v>
      </c>
    </row>
    <row r="109" spans="1:64" ht="15">
      <c r="A109" s="65" t="s">
        <v>355</v>
      </c>
      <c r="B109" s="83" t="s">
        <v>1276</v>
      </c>
      <c r="C109" s="66"/>
      <c r="D109" s="67"/>
      <c r="E109" s="68"/>
      <c r="F109" s="69"/>
      <c r="G109" s="66"/>
      <c r="H109" s="70"/>
      <c r="I109" s="71"/>
      <c r="J109" s="71"/>
      <c r="K109" s="34" t="s">
        <v>65</v>
      </c>
      <c r="L109" s="78">
        <v>109</v>
      </c>
      <c r="M109" s="78"/>
      <c r="N109" s="73" t="s">
        <v>374</v>
      </c>
      <c r="O109" s="80" t="s">
        <v>461</v>
      </c>
      <c r="P109" s="82">
        <v>43487.67223379629</v>
      </c>
      <c r="Q109" s="80" t="s">
        <v>788</v>
      </c>
      <c r="R109" s="80"/>
      <c r="S109" s="80"/>
      <c r="T109" s="80" t="s">
        <v>923</v>
      </c>
      <c r="U109" s="83" t="s">
        <v>1276</v>
      </c>
      <c r="V109" s="83" t="s">
        <v>1276</v>
      </c>
      <c r="W109" s="82">
        <v>43487.67223379629</v>
      </c>
      <c r="X109" s="83" t="s">
        <v>1674</v>
      </c>
      <c r="Y109" s="80"/>
      <c r="Z109" s="80"/>
      <c r="AA109" s="86" t="s">
        <v>2030</v>
      </c>
      <c r="AB109" s="80"/>
      <c r="AC109" s="80" t="b">
        <v>0</v>
      </c>
      <c r="AD109" s="80">
        <v>4</v>
      </c>
      <c r="AE109" s="86" t="s">
        <v>2052</v>
      </c>
      <c r="AF109" s="80" t="b">
        <v>0</v>
      </c>
      <c r="AG109" s="80" t="s">
        <v>2064</v>
      </c>
      <c r="AH109" s="80"/>
      <c r="AI109" s="86" t="s">
        <v>2052</v>
      </c>
      <c r="AJ109" s="80" t="b">
        <v>0</v>
      </c>
      <c r="AK109" s="80">
        <v>0</v>
      </c>
      <c r="AL109" s="86" t="s">
        <v>2052</v>
      </c>
      <c r="AM109" s="80" t="s">
        <v>2071</v>
      </c>
      <c r="AN109" s="80" t="b">
        <v>0</v>
      </c>
      <c r="AO109" s="86" t="s">
        <v>2030</v>
      </c>
      <c r="AP109" s="80" t="s">
        <v>207</v>
      </c>
      <c r="AQ109" s="80">
        <v>0</v>
      </c>
      <c r="AR109" s="80">
        <v>0</v>
      </c>
      <c r="AS109" s="80"/>
      <c r="AT109" s="80"/>
      <c r="AU109" s="80"/>
      <c r="AV109" s="80"/>
      <c r="AW109" s="80"/>
      <c r="AX109" s="80"/>
      <c r="AY109" s="80"/>
      <c r="AZ109" s="80"/>
      <c r="BA109">
        <v>1</v>
      </c>
      <c r="BB109" s="79" t="str">
        <f>REPLACE(INDEX(GroupVertices[Group],MATCH(Edges24[[#This Row],[Vertex 1]],GroupVertices[Vertex],0)),1,1,"")</f>
        <v>5</v>
      </c>
      <c r="BC109" s="79" t="str">
        <f>REPLACE(INDEX(GroupVertices[Group],MATCH(Edges24[[#This Row],[Vertex 2]],GroupVertices[Vertex],0)),1,1,"")</f>
        <v>5</v>
      </c>
      <c r="BD109" s="48">
        <v>0</v>
      </c>
      <c r="BE109" s="49">
        <v>0</v>
      </c>
      <c r="BF109" s="48">
        <v>0</v>
      </c>
      <c r="BG109" s="49">
        <v>0</v>
      </c>
      <c r="BH109" s="48">
        <v>0</v>
      </c>
      <c r="BI109" s="49">
        <v>0</v>
      </c>
      <c r="BJ109" s="48">
        <v>28</v>
      </c>
      <c r="BK109" s="49">
        <v>100</v>
      </c>
      <c r="BL109" s="48">
        <v>28</v>
      </c>
    </row>
    <row r="110" spans="1:64" ht="15">
      <c r="A110" s="65" t="s">
        <v>318</v>
      </c>
      <c r="B110" s="83" t="s">
        <v>1224</v>
      </c>
      <c r="C110" s="66"/>
      <c r="D110" s="67"/>
      <c r="E110" s="68"/>
      <c r="F110" s="69"/>
      <c r="G110" s="66"/>
      <c r="H110" s="70"/>
      <c r="I110" s="71"/>
      <c r="J110" s="71"/>
      <c r="K110" s="34" t="s">
        <v>65</v>
      </c>
      <c r="L110" s="78">
        <v>110</v>
      </c>
      <c r="M110" s="78"/>
      <c r="N110" s="73" t="s">
        <v>273</v>
      </c>
      <c r="O110" s="80" t="s">
        <v>461</v>
      </c>
      <c r="P110" s="82">
        <v>43487.68083333333</v>
      </c>
      <c r="Q110" s="80" t="s">
        <v>736</v>
      </c>
      <c r="R110" s="80"/>
      <c r="S110" s="80"/>
      <c r="T110" s="80" t="s">
        <v>941</v>
      </c>
      <c r="U110" s="83" t="s">
        <v>1224</v>
      </c>
      <c r="V110" s="83" t="s">
        <v>1224</v>
      </c>
      <c r="W110" s="82">
        <v>43487.68083333333</v>
      </c>
      <c r="X110" s="83" t="s">
        <v>1622</v>
      </c>
      <c r="Y110" s="80"/>
      <c r="Z110" s="80"/>
      <c r="AA110" s="86" t="s">
        <v>1978</v>
      </c>
      <c r="AB110" s="80"/>
      <c r="AC110" s="80" t="b">
        <v>0</v>
      </c>
      <c r="AD110" s="80">
        <v>4</v>
      </c>
      <c r="AE110" s="86" t="s">
        <v>2052</v>
      </c>
      <c r="AF110" s="80" t="b">
        <v>0</v>
      </c>
      <c r="AG110" s="80" t="s">
        <v>2064</v>
      </c>
      <c r="AH110" s="80"/>
      <c r="AI110" s="86" t="s">
        <v>2052</v>
      </c>
      <c r="AJ110" s="80" t="b">
        <v>0</v>
      </c>
      <c r="AK110" s="80">
        <v>0</v>
      </c>
      <c r="AL110" s="86" t="s">
        <v>2052</v>
      </c>
      <c r="AM110" s="80" t="s">
        <v>2071</v>
      </c>
      <c r="AN110" s="80" t="b">
        <v>0</v>
      </c>
      <c r="AO110" s="86" t="s">
        <v>1978</v>
      </c>
      <c r="AP110" s="80" t="s">
        <v>207</v>
      </c>
      <c r="AQ110" s="80">
        <v>0</v>
      </c>
      <c r="AR110" s="80">
        <v>0</v>
      </c>
      <c r="AS110" s="80"/>
      <c r="AT110" s="80"/>
      <c r="AU110" s="80"/>
      <c r="AV110" s="80"/>
      <c r="AW110" s="80"/>
      <c r="AX110" s="80"/>
      <c r="AY110" s="80"/>
      <c r="AZ110" s="80"/>
      <c r="BA110">
        <v>1</v>
      </c>
      <c r="BB110" s="79" t="str">
        <f>REPLACE(INDEX(GroupVertices[Group],MATCH(Edges24[[#This Row],[Vertex 1]],GroupVertices[Vertex],0)),1,1,"")</f>
        <v>6</v>
      </c>
      <c r="BC110" s="79" t="str">
        <f>REPLACE(INDEX(GroupVertices[Group],MATCH(Edges24[[#This Row],[Vertex 2]],GroupVertices[Vertex],0)),1,1,"")</f>
        <v>6</v>
      </c>
      <c r="BD110" s="48">
        <v>0</v>
      </c>
      <c r="BE110" s="49">
        <v>0</v>
      </c>
      <c r="BF110" s="48">
        <v>0</v>
      </c>
      <c r="BG110" s="49">
        <v>0</v>
      </c>
      <c r="BH110" s="48">
        <v>0</v>
      </c>
      <c r="BI110" s="49">
        <v>0</v>
      </c>
      <c r="BJ110" s="48">
        <v>28</v>
      </c>
      <c r="BK110" s="49">
        <v>100</v>
      </c>
      <c r="BL110" s="48">
        <v>28</v>
      </c>
    </row>
    <row r="111" spans="1:64" ht="15">
      <c r="A111" s="65" t="s">
        <v>340</v>
      </c>
      <c r="B111" s="83" t="s">
        <v>1043</v>
      </c>
      <c r="C111" s="66"/>
      <c r="D111" s="67"/>
      <c r="E111" s="68"/>
      <c r="F111" s="69"/>
      <c r="G111" s="66"/>
      <c r="H111" s="70"/>
      <c r="I111" s="71"/>
      <c r="J111" s="71"/>
      <c r="K111" s="34" t="s">
        <v>65</v>
      </c>
      <c r="L111" s="78">
        <v>111</v>
      </c>
      <c r="M111" s="78"/>
      <c r="N111" s="73" t="s">
        <v>425</v>
      </c>
      <c r="O111" s="80" t="s">
        <v>461</v>
      </c>
      <c r="P111" s="82">
        <v>43487.89056712963</v>
      </c>
      <c r="Q111" s="80" t="s">
        <v>550</v>
      </c>
      <c r="R111" s="80"/>
      <c r="S111" s="80"/>
      <c r="T111" s="80" t="s">
        <v>936</v>
      </c>
      <c r="U111" s="83" t="s">
        <v>1043</v>
      </c>
      <c r="V111" s="83" t="s">
        <v>1043</v>
      </c>
      <c r="W111" s="82">
        <v>43487.89056712963</v>
      </c>
      <c r="X111" s="83" t="s">
        <v>1431</v>
      </c>
      <c r="Y111" s="80"/>
      <c r="Z111" s="80"/>
      <c r="AA111" s="86" t="s">
        <v>1786</v>
      </c>
      <c r="AB111" s="80"/>
      <c r="AC111" s="80" t="b">
        <v>0</v>
      </c>
      <c r="AD111" s="80">
        <v>2</v>
      </c>
      <c r="AE111" s="86" t="s">
        <v>2052</v>
      </c>
      <c r="AF111" s="80" t="b">
        <v>0</v>
      </c>
      <c r="AG111" s="80" t="s">
        <v>2064</v>
      </c>
      <c r="AH111" s="80"/>
      <c r="AI111" s="86" t="s">
        <v>2052</v>
      </c>
      <c r="AJ111" s="80" t="b">
        <v>0</v>
      </c>
      <c r="AK111" s="80">
        <v>0</v>
      </c>
      <c r="AL111" s="86" t="s">
        <v>2052</v>
      </c>
      <c r="AM111" s="80" t="s">
        <v>2071</v>
      </c>
      <c r="AN111" s="80" t="b">
        <v>0</v>
      </c>
      <c r="AO111" s="86" t="s">
        <v>1786</v>
      </c>
      <c r="AP111" s="80" t="s">
        <v>207</v>
      </c>
      <c r="AQ111" s="80">
        <v>0</v>
      </c>
      <c r="AR111" s="80">
        <v>0</v>
      </c>
      <c r="AS111" s="80"/>
      <c r="AT111" s="80"/>
      <c r="AU111" s="80"/>
      <c r="AV111" s="80"/>
      <c r="AW111" s="80"/>
      <c r="AX111" s="80"/>
      <c r="AY111" s="80"/>
      <c r="AZ111" s="80"/>
      <c r="BA111">
        <v>1</v>
      </c>
      <c r="BB111" s="79" t="str">
        <f>REPLACE(INDEX(GroupVertices[Group],MATCH(Edges24[[#This Row],[Vertex 1]],GroupVertices[Vertex],0)),1,1,"")</f>
        <v>12</v>
      </c>
      <c r="BC111" s="79" t="str">
        <f>REPLACE(INDEX(GroupVertices[Group],MATCH(Edges24[[#This Row],[Vertex 2]],GroupVertices[Vertex],0)),1,1,"")</f>
        <v>12</v>
      </c>
      <c r="BD111" s="48">
        <v>0</v>
      </c>
      <c r="BE111" s="49">
        <v>0</v>
      </c>
      <c r="BF111" s="48">
        <v>0</v>
      </c>
      <c r="BG111" s="49">
        <v>0</v>
      </c>
      <c r="BH111" s="48">
        <v>0</v>
      </c>
      <c r="BI111" s="49">
        <v>0</v>
      </c>
      <c r="BJ111" s="48">
        <v>26</v>
      </c>
      <c r="BK111" s="49">
        <v>100</v>
      </c>
      <c r="BL111" s="48">
        <v>26</v>
      </c>
    </row>
    <row r="112" spans="1:64" ht="15">
      <c r="A112" s="65" t="s">
        <v>345</v>
      </c>
      <c r="B112" s="80" t="s">
        <v>1066</v>
      </c>
      <c r="C112" s="66"/>
      <c r="D112" s="67"/>
      <c r="E112" s="68"/>
      <c r="F112" s="69"/>
      <c r="G112" s="66"/>
      <c r="H112" s="70"/>
      <c r="I112" s="71"/>
      <c r="J112" s="71"/>
      <c r="K112" s="34" t="s">
        <v>65</v>
      </c>
      <c r="L112" s="78">
        <v>112</v>
      </c>
      <c r="M112" s="78"/>
      <c r="N112" s="73" t="s">
        <v>273</v>
      </c>
      <c r="O112" s="80" t="s">
        <v>461</v>
      </c>
      <c r="P112" s="82">
        <v>43487.740902777776</v>
      </c>
      <c r="Q112" s="80" t="s">
        <v>576</v>
      </c>
      <c r="R112" s="83" t="s">
        <v>817</v>
      </c>
      <c r="S112" s="80" t="s">
        <v>850</v>
      </c>
      <c r="T112" s="80" t="s">
        <v>943</v>
      </c>
      <c r="U112" s="80" t="s">
        <v>1066</v>
      </c>
      <c r="V112" s="80" t="s">
        <v>1066</v>
      </c>
      <c r="W112" s="82">
        <v>43487.740902777776</v>
      </c>
      <c r="X112" s="83" t="s">
        <v>1462</v>
      </c>
      <c r="Y112" s="80"/>
      <c r="Z112" s="80"/>
      <c r="AA112" s="86" t="s">
        <v>1817</v>
      </c>
      <c r="AB112" s="80"/>
      <c r="AC112" s="80" t="b">
        <v>0</v>
      </c>
      <c r="AD112" s="80">
        <v>4</v>
      </c>
      <c r="AE112" s="86" t="s">
        <v>2052</v>
      </c>
      <c r="AF112" s="80" t="b">
        <v>0</v>
      </c>
      <c r="AG112" s="80" t="s">
        <v>2064</v>
      </c>
      <c r="AH112" s="80"/>
      <c r="AI112" s="86" t="s">
        <v>2052</v>
      </c>
      <c r="AJ112" s="80" t="b">
        <v>0</v>
      </c>
      <c r="AK112" s="80">
        <v>0</v>
      </c>
      <c r="AL112" s="86" t="s">
        <v>2052</v>
      </c>
      <c r="AM112" s="80" t="s">
        <v>2071</v>
      </c>
      <c r="AN112" s="80" t="b">
        <v>0</v>
      </c>
      <c r="AO112" s="86" t="s">
        <v>1817</v>
      </c>
      <c r="AP112" s="80" t="s">
        <v>207</v>
      </c>
      <c r="AQ112" s="80">
        <v>0</v>
      </c>
      <c r="AR112" s="80">
        <v>0</v>
      </c>
      <c r="AS112" s="80"/>
      <c r="AT112" s="80"/>
      <c r="AU112" s="80"/>
      <c r="AV112" s="80"/>
      <c r="AW112" s="80"/>
      <c r="AX112" s="80"/>
      <c r="AY112" s="80"/>
      <c r="AZ112" s="80"/>
      <c r="BA112">
        <v>1</v>
      </c>
      <c r="BB112" s="79" t="str">
        <f>REPLACE(INDEX(GroupVertices[Group],MATCH(Edges24[[#This Row],[Vertex 1]],GroupVertices[Vertex],0)),1,1,"")</f>
        <v>16</v>
      </c>
      <c r="BC112" s="79" t="str">
        <f>REPLACE(INDEX(GroupVertices[Group],MATCH(Edges24[[#This Row],[Vertex 2]],GroupVertices[Vertex],0)),1,1,"")</f>
        <v>16</v>
      </c>
      <c r="BD112" s="48">
        <v>0</v>
      </c>
      <c r="BE112" s="49">
        <v>0</v>
      </c>
      <c r="BF112" s="48">
        <v>0</v>
      </c>
      <c r="BG112" s="49">
        <v>0</v>
      </c>
      <c r="BH112" s="48">
        <v>0</v>
      </c>
      <c r="BI112" s="49">
        <v>0</v>
      </c>
      <c r="BJ112" s="48">
        <v>24</v>
      </c>
      <c r="BK112" s="49">
        <v>100</v>
      </c>
      <c r="BL112" s="48">
        <v>24</v>
      </c>
    </row>
    <row r="113" spans="1:64" ht="15">
      <c r="A113" s="65" t="s">
        <v>284</v>
      </c>
      <c r="B113" s="83" t="s">
        <v>1040</v>
      </c>
      <c r="C113" s="66"/>
      <c r="D113" s="67"/>
      <c r="E113" s="68"/>
      <c r="F113" s="69"/>
      <c r="G113" s="66"/>
      <c r="H113" s="70"/>
      <c r="I113" s="71"/>
      <c r="J113" s="71"/>
      <c r="K113" s="34" t="s">
        <v>65</v>
      </c>
      <c r="L113" s="78">
        <v>113</v>
      </c>
      <c r="M113" s="78"/>
      <c r="N113" s="73" t="s">
        <v>336</v>
      </c>
      <c r="O113" s="80" t="s">
        <v>461</v>
      </c>
      <c r="P113" s="82">
        <v>43487.907164351855</v>
      </c>
      <c r="Q113" s="80" t="s">
        <v>547</v>
      </c>
      <c r="R113" s="83" t="s">
        <v>811</v>
      </c>
      <c r="S113" s="80" t="s">
        <v>850</v>
      </c>
      <c r="T113" s="80" t="s">
        <v>934</v>
      </c>
      <c r="U113" s="83" t="s">
        <v>1040</v>
      </c>
      <c r="V113" s="83" t="s">
        <v>1040</v>
      </c>
      <c r="W113" s="82">
        <v>43487.907164351855</v>
      </c>
      <c r="X113" s="83" t="s">
        <v>1428</v>
      </c>
      <c r="Y113" s="80"/>
      <c r="Z113" s="80"/>
      <c r="AA113" s="86" t="s">
        <v>1781</v>
      </c>
      <c r="AB113" s="86" t="s">
        <v>1782</v>
      </c>
      <c r="AC113" s="80" t="b">
        <v>0</v>
      </c>
      <c r="AD113" s="80">
        <v>5</v>
      </c>
      <c r="AE113" s="86" t="s">
        <v>2054</v>
      </c>
      <c r="AF113" s="80" t="b">
        <v>0</v>
      </c>
      <c r="AG113" s="80" t="s">
        <v>2065</v>
      </c>
      <c r="AH113" s="80"/>
      <c r="AI113" s="86" t="s">
        <v>2052</v>
      </c>
      <c r="AJ113" s="80" t="b">
        <v>0</v>
      </c>
      <c r="AK113" s="80">
        <v>5</v>
      </c>
      <c r="AL113" s="86" t="s">
        <v>2052</v>
      </c>
      <c r="AM113" s="80" t="s">
        <v>2074</v>
      </c>
      <c r="AN113" s="80" t="b">
        <v>0</v>
      </c>
      <c r="AO113" s="86" t="s">
        <v>1782</v>
      </c>
      <c r="AP113" s="80" t="s">
        <v>207</v>
      </c>
      <c r="AQ113" s="80">
        <v>0</v>
      </c>
      <c r="AR113" s="80">
        <v>0</v>
      </c>
      <c r="AS113" s="80"/>
      <c r="AT113" s="80"/>
      <c r="AU113" s="80"/>
      <c r="AV113" s="80"/>
      <c r="AW113" s="80"/>
      <c r="AX113" s="80"/>
      <c r="AY113" s="80"/>
      <c r="AZ113" s="80"/>
      <c r="BA113">
        <v>1</v>
      </c>
      <c r="BB113" s="79" t="str">
        <f>REPLACE(INDEX(GroupVertices[Group],MATCH(Edges24[[#This Row],[Vertex 1]],GroupVertices[Vertex],0)),1,1,"")</f>
        <v>26</v>
      </c>
      <c r="BC113" s="79" t="str">
        <f>REPLACE(INDEX(GroupVertices[Group],MATCH(Edges24[[#This Row],[Vertex 2]],GroupVertices[Vertex],0)),1,1,"")</f>
        <v>26</v>
      </c>
      <c r="BD113" s="48">
        <v>2</v>
      </c>
      <c r="BE113" s="49">
        <v>5.2631578947368425</v>
      </c>
      <c r="BF113" s="48">
        <v>0</v>
      </c>
      <c r="BG113" s="49">
        <v>0</v>
      </c>
      <c r="BH113" s="48">
        <v>0</v>
      </c>
      <c r="BI113" s="49">
        <v>0</v>
      </c>
      <c r="BJ113" s="48">
        <v>36</v>
      </c>
      <c r="BK113" s="49">
        <v>94.73684210526316</v>
      </c>
      <c r="BL113" s="48">
        <v>38</v>
      </c>
    </row>
    <row r="114" spans="1:64" ht="15">
      <c r="A114" s="65" t="s">
        <v>342</v>
      </c>
      <c r="B114" s="83" t="s">
        <v>1118</v>
      </c>
      <c r="C114" s="66"/>
      <c r="D114" s="67"/>
      <c r="E114" s="68"/>
      <c r="F114" s="69"/>
      <c r="G114" s="66"/>
      <c r="H114" s="70"/>
      <c r="I114" s="71"/>
      <c r="J114" s="71"/>
      <c r="K114" s="34" t="s">
        <v>65</v>
      </c>
      <c r="L114" s="78">
        <v>114</v>
      </c>
      <c r="M114" s="78"/>
      <c r="N114" s="73" t="s">
        <v>273</v>
      </c>
      <c r="O114" s="80" t="s">
        <v>461</v>
      </c>
      <c r="P114" s="82">
        <v>43487.83</v>
      </c>
      <c r="Q114" s="80" t="s">
        <v>628</v>
      </c>
      <c r="R114" s="80"/>
      <c r="S114" s="80"/>
      <c r="T114" s="80" t="s">
        <v>880</v>
      </c>
      <c r="U114" s="83" t="s">
        <v>1118</v>
      </c>
      <c r="V114" s="83" t="s">
        <v>1118</v>
      </c>
      <c r="W114" s="82">
        <v>43487.83</v>
      </c>
      <c r="X114" s="83" t="s">
        <v>1514</v>
      </c>
      <c r="Y114" s="80"/>
      <c r="Z114" s="80"/>
      <c r="AA114" s="86" t="s">
        <v>1870</v>
      </c>
      <c r="AB114" s="80"/>
      <c r="AC114" s="80" t="b">
        <v>0</v>
      </c>
      <c r="AD114" s="80">
        <v>6</v>
      </c>
      <c r="AE114" s="86" t="s">
        <v>2052</v>
      </c>
      <c r="AF114" s="80" t="b">
        <v>0</v>
      </c>
      <c r="AG114" s="80" t="s">
        <v>2064</v>
      </c>
      <c r="AH114" s="80"/>
      <c r="AI114" s="86" t="s">
        <v>2052</v>
      </c>
      <c r="AJ114" s="80" t="b">
        <v>0</v>
      </c>
      <c r="AK114" s="80">
        <v>0</v>
      </c>
      <c r="AL114" s="86" t="s">
        <v>2052</v>
      </c>
      <c r="AM114" s="80" t="s">
        <v>2071</v>
      </c>
      <c r="AN114" s="80" t="b">
        <v>0</v>
      </c>
      <c r="AO114" s="86" t="s">
        <v>1870</v>
      </c>
      <c r="AP114" s="80" t="s">
        <v>207</v>
      </c>
      <c r="AQ114" s="80">
        <v>0</v>
      </c>
      <c r="AR114" s="80">
        <v>0</v>
      </c>
      <c r="AS114" s="80"/>
      <c r="AT114" s="80"/>
      <c r="AU114" s="80"/>
      <c r="AV114" s="80"/>
      <c r="AW114" s="80"/>
      <c r="AX114" s="80"/>
      <c r="AY114" s="80"/>
      <c r="AZ114" s="80"/>
      <c r="BA114">
        <v>1</v>
      </c>
      <c r="BB114" s="79" t="str">
        <f>REPLACE(INDEX(GroupVertices[Group],MATCH(Edges24[[#This Row],[Vertex 1]],GroupVertices[Vertex],0)),1,1,"")</f>
        <v>14</v>
      </c>
      <c r="BC114" s="79" t="str">
        <f>REPLACE(INDEX(GroupVertices[Group],MATCH(Edges24[[#This Row],[Vertex 2]],GroupVertices[Vertex],0)),1,1,"")</f>
        <v>14</v>
      </c>
      <c r="BD114" s="48">
        <v>0</v>
      </c>
      <c r="BE114" s="49">
        <v>0</v>
      </c>
      <c r="BF114" s="48">
        <v>0</v>
      </c>
      <c r="BG114" s="49">
        <v>0</v>
      </c>
      <c r="BH114" s="48">
        <v>0</v>
      </c>
      <c r="BI114" s="49">
        <v>0</v>
      </c>
      <c r="BJ114" s="48">
        <v>29</v>
      </c>
      <c r="BK114" s="49">
        <v>100</v>
      </c>
      <c r="BL114" s="48">
        <v>29</v>
      </c>
    </row>
    <row r="115" spans="1:64" ht="15">
      <c r="A115" s="65" t="s">
        <v>323</v>
      </c>
      <c r="B115" s="80" t="s">
        <v>1020</v>
      </c>
      <c r="C115" s="66"/>
      <c r="D115" s="67"/>
      <c r="E115" s="68"/>
      <c r="F115" s="69"/>
      <c r="G115" s="66"/>
      <c r="H115" s="70"/>
      <c r="I115" s="71"/>
      <c r="J115" s="71"/>
      <c r="K115" s="34" t="s">
        <v>65</v>
      </c>
      <c r="L115" s="78">
        <v>115</v>
      </c>
      <c r="M115" s="78"/>
      <c r="N115" s="73" t="s">
        <v>361</v>
      </c>
      <c r="O115" s="80" t="s">
        <v>461</v>
      </c>
      <c r="P115" s="82">
        <v>43487.7569212963</v>
      </c>
      <c r="Q115" s="80" t="s">
        <v>526</v>
      </c>
      <c r="R115" s="83" t="s">
        <v>826</v>
      </c>
      <c r="S115" s="80" t="s">
        <v>850</v>
      </c>
      <c r="T115" s="80" t="s">
        <v>928</v>
      </c>
      <c r="U115" s="80" t="s">
        <v>1020</v>
      </c>
      <c r="V115" s="80" t="s">
        <v>1020</v>
      </c>
      <c r="W115" s="82">
        <v>43487.7569212963</v>
      </c>
      <c r="X115" s="83" t="s">
        <v>1407</v>
      </c>
      <c r="Y115" s="80"/>
      <c r="Z115" s="80"/>
      <c r="AA115" s="86" t="s">
        <v>1757</v>
      </c>
      <c r="AB115" s="80"/>
      <c r="AC115" s="80" t="b">
        <v>0</v>
      </c>
      <c r="AD115" s="80">
        <v>4</v>
      </c>
      <c r="AE115" s="86" t="s">
        <v>2052</v>
      </c>
      <c r="AF115" s="80" t="b">
        <v>0</v>
      </c>
      <c r="AG115" s="80" t="s">
        <v>2064</v>
      </c>
      <c r="AH115" s="80"/>
      <c r="AI115" s="86" t="s">
        <v>2052</v>
      </c>
      <c r="AJ115" s="80" t="b">
        <v>0</v>
      </c>
      <c r="AK115" s="80">
        <v>0</v>
      </c>
      <c r="AL115" s="86" t="s">
        <v>2052</v>
      </c>
      <c r="AM115" s="80" t="s">
        <v>2074</v>
      </c>
      <c r="AN115" s="80" t="b">
        <v>0</v>
      </c>
      <c r="AO115" s="86" t="s">
        <v>1757</v>
      </c>
      <c r="AP115" s="80" t="s">
        <v>207</v>
      </c>
      <c r="AQ115" s="80">
        <v>0</v>
      </c>
      <c r="AR115" s="80">
        <v>0</v>
      </c>
      <c r="AS115" s="80" t="s">
        <v>2086</v>
      </c>
      <c r="AT115" s="80" t="s">
        <v>2093</v>
      </c>
      <c r="AU115" s="80" t="s">
        <v>2098</v>
      </c>
      <c r="AV115" s="80" t="s">
        <v>2104</v>
      </c>
      <c r="AW115" s="80" t="s">
        <v>2110</v>
      </c>
      <c r="AX115" s="80" t="s">
        <v>2115</v>
      </c>
      <c r="AY115" s="80" t="s">
        <v>2118</v>
      </c>
      <c r="AZ115" s="83" t="s">
        <v>2122</v>
      </c>
      <c r="BA115">
        <v>1</v>
      </c>
      <c r="BB115" s="79" t="str">
        <f>REPLACE(INDEX(GroupVertices[Group],MATCH(Edges24[[#This Row],[Vertex 1]],GroupVertices[Vertex],0)),1,1,"")</f>
        <v>46</v>
      </c>
      <c r="BC115" s="79" t="str">
        <f>REPLACE(INDEX(GroupVertices[Group],MATCH(Edges24[[#This Row],[Vertex 2]],GroupVertices[Vertex],0)),1,1,"")</f>
        <v>46</v>
      </c>
      <c r="BD115" s="48">
        <v>2</v>
      </c>
      <c r="BE115" s="49">
        <v>8.695652173913043</v>
      </c>
      <c r="BF115" s="48">
        <v>0</v>
      </c>
      <c r="BG115" s="49">
        <v>0</v>
      </c>
      <c r="BH115" s="48">
        <v>0</v>
      </c>
      <c r="BI115" s="49">
        <v>0</v>
      </c>
      <c r="BJ115" s="48">
        <v>21</v>
      </c>
      <c r="BK115" s="49">
        <v>91.30434782608695</v>
      </c>
      <c r="BL115" s="48">
        <v>23</v>
      </c>
    </row>
    <row r="116" spans="1:64" ht="15">
      <c r="A116" s="65" t="s">
        <v>315</v>
      </c>
      <c r="B116" s="83" t="s">
        <v>1160</v>
      </c>
      <c r="C116" s="66"/>
      <c r="D116" s="67"/>
      <c r="E116" s="68"/>
      <c r="F116" s="69"/>
      <c r="G116" s="66"/>
      <c r="H116" s="70"/>
      <c r="I116" s="71"/>
      <c r="J116" s="71"/>
      <c r="K116" s="34" t="s">
        <v>65</v>
      </c>
      <c r="L116" s="78">
        <v>116</v>
      </c>
      <c r="M116" s="78"/>
      <c r="N116" s="73" t="s">
        <v>273</v>
      </c>
      <c r="O116" s="80" t="s">
        <v>461</v>
      </c>
      <c r="P116" s="82">
        <v>43487.75760416667</v>
      </c>
      <c r="Q116" s="80" t="s">
        <v>672</v>
      </c>
      <c r="R116" s="80"/>
      <c r="S116" s="80"/>
      <c r="T116" s="80" t="s">
        <v>880</v>
      </c>
      <c r="U116" s="83" t="s">
        <v>1160</v>
      </c>
      <c r="V116" s="83" t="s">
        <v>1160</v>
      </c>
      <c r="W116" s="82">
        <v>43487.75760416667</v>
      </c>
      <c r="X116" s="83" t="s">
        <v>1558</v>
      </c>
      <c r="Y116" s="80"/>
      <c r="Z116" s="80"/>
      <c r="AA116" s="86" t="s">
        <v>1914</v>
      </c>
      <c r="AB116" s="80"/>
      <c r="AC116" s="80" t="b">
        <v>0</v>
      </c>
      <c r="AD116" s="80">
        <v>6</v>
      </c>
      <c r="AE116" s="86" t="s">
        <v>2052</v>
      </c>
      <c r="AF116" s="80" t="b">
        <v>0</v>
      </c>
      <c r="AG116" s="80" t="s">
        <v>2064</v>
      </c>
      <c r="AH116" s="80"/>
      <c r="AI116" s="86" t="s">
        <v>2052</v>
      </c>
      <c r="AJ116" s="80" t="b">
        <v>0</v>
      </c>
      <c r="AK116" s="80">
        <v>0</v>
      </c>
      <c r="AL116" s="86" t="s">
        <v>2052</v>
      </c>
      <c r="AM116" s="80" t="s">
        <v>2071</v>
      </c>
      <c r="AN116" s="80" t="b">
        <v>0</v>
      </c>
      <c r="AO116" s="86" t="s">
        <v>1914</v>
      </c>
      <c r="AP116" s="80" t="s">
        <v>207</v>
      </c>
      <c r="AQ116" s="80">
        <v>0</v>
      </c>
      <c r="AR116" s="80">
        <v>0</v>
      </c>
      <c r="AS116" s="80"/>
      <c r="AT116" s="80"/>
      <c r="AU116" s="80"/>
      <c r="AV116" s="80"/>
      <c r="AW116" s="80"/>
      <c r="AX116" s="80"/>
      <c r="AY116" s="80"/>
      <c r="AZ116" s="80"/>
      <c r="BA116">
        <v>1</v>
      </c>
      <c r="BB116" s="79" t="str">
        <f>REPLACE(INDEX(GroupVertices[Group],MATCH(Edges24[[#This Row],[Vertex 1]],GroupVertices[Vertex],0)),1,1,"")</f>
        <v>3</v>
      </c>
      <c r="BC116" s="79" t="str">
        <f>REPLACE(INDEX(GroupVertices[Group],MATCH(Edges24[[#This Row],[Vertex 2]],GroupVertices[Vertex],0)),1,1,"")</f>
        <v>3</v>
      </c>
      <c r="BD116" s="48">
        <v>0</v>
      </c>
      <c r="BE116" s="49">
        <v>0</v>
      </c>
      <c r="BF116" s="48">
        <v>0</v>
      </c>
      <c r="BG116" s="49">
        <v>0</v>
      </c>
      <c r="BH116" s="48">
        <v>0</v>
      </c>
      <c r="BI116" s="49">
        <v>0</v>
      </c>
      <c r="BJ116" s="48">
        <v>29</v>
      </c>
      <c r="BK116" s="49">
        <v>100</v>
      </c>
      <c r="BL116" s="48">
        <v>29</v>
      </c>
    </row>
    <row r="117" spans="1:64" ht="15">
      <c r="A117" s="65" t="s">
        <v>309</v>
      </c>
      <c r="B117" s="83" t="s">
        <v>1239</v>
      </c>
      <c r="C117" s="66"/>
      <c r="D117" s="67"/>
      <c r="E117" s="68"/>
      <c r="F117" s="69"/>
      <c r="G117" s="66"/>
      <c r="H117" s="70"/>
      <c r="I117" s="71"/>
      <c r="J117" s="71"/>
      <c r="K117" s="34" t="s">
        <v>65</v>
      </c>
      <c r="L117" s="78">
        <v>117</v>
      </c>
      <c r="M117" s="78"/>
      <c r="N117" s="73" t="s">
        <v>374</v>
      </c>
      <c r="O117" s="80" t="s">
        <v>461</v>
      </c>
      <c r="P117" s="82">
        <v>43487.836805555555</v>
      </c>
      <c r="Q117" s="80" t="s">
        <v>751</v>
      </c>
      <c r="R117" s="80"/>
      <c r="S117" s="80"/>
      <c r="T117" s="80" t="s">
        <v>923</v>
      </c>
      <c r="U117" s="83" t="s">
        <v>1239</v>
      </c>
      <c r="V117" s="83" t="s">
        <v>1239</v>
      </c>
      <c r="W117" s="82">
        <v>43487.836805555555</v>
      </c>
      <c r="X117" s="83" t="s">
        <v>1637</v>
      </c>
      <c r="Y117" s="80"/>
      <c r="Z117" s="80"/>
      <c r="AA117" s="86" t="s">
        <v>1993</v>
      </c>
      <c r="AB117" s="80"/>
      <c r="AC117" s="80" t="b">
        <v>0</v>
      </c>
      <c r="AD117" s="80">
        <v>4</v>
      </c>
      <c r="AE117" s="86" t="s">
        <v>2052</v>
      </c>
      <c r="AF117" s="80" t="b">
        <v>0</v>
      </c>
      <c r="AG117" s="80" t="s">
        <v>2064</v>
      </c>
      <c r="AH117" s="80"/>
      <c r="AI117" s="86" t="s">
        <v>2052</v>
      </c>
      <c r="AJ117" s="80" t="b">
        <v>0</v>
      </c>
      <c r="AK117" s="80">
        <v>6</v>
      </c>
      <c r="AL117" s="86" t="s">
        <v>2052</v>
      </c>
      <c r="AM117" s="80" t="s">
        <v>2071</v>
      </c>
      <c r="AN117" s="80" t="b">
        <v>0</v>
      </c>
      <c r="AO117" s="86" t="s">
        <v>1993</v>
      </c>
      <c r="AP117" s="80" t="s">
        <v>207</v>
      </c>
      <c r="AQ117" s="80">
        <v>0</v>
      </c>
      <c r="AR117" s="80">
        <v>0</v>
      </c>
      <c r="AS117" s="80"/>
      <c r="AT117" s="80"/>
      <c r="AU117" s="80"/>
      <c r="AV117" s="80"/>
      <c r="AW117" s="80"/>
      <c r="AX117" s="80"/>
      <c r="AY117" s="80"/>
      <c r="AZ117" s="80"/>
      <c r="BA117">
        <v>1</v>
      </c>
      <c r="BB117" s="79" t="str">
        <f>REPLACE(INDEX(GroupVertices[Group],MATCH(Edges24[[#This Row],[Vertex 1]],GroupVertices[Vertex],0)),1,1,"")</f>
        <v>13</v>
      </c>
      <c r="BC117" s="79" t="str">
        <f>REPLACE(INDEX(GroupVertices[Group],MATCH(Edges24[[#This Row],[Vertex 2]],GroupVertices[Vertex],0)),1,1,"")</f>
        <v>13</v>
      </c>
      <c r="BD117" s="48">
        <v>0</v>
      </c>
      <c r="BE117" s="49">
        <v>0</v>
      </c>
      <c r="BF117" s="48">
        <v>0</v>
      </c>
      <c r="BG117" s="49">
        <v>0</v>
      </c>
      <c r="BH117" s="48">
        <v>0</v>
      </c>
      <c r="BI117" s="49">
        <v>0</v>
      </c>
      <c r="BJ117" s="48">
        <v>28</v>
      </c>
      <c r="BK117" s="49">
        <v>100</v>
      </c>
      <c r="BL117" s="48">
        <v>28</v>
      </c>
    </row>
    <row r="118" spans="1:64" ht="15">
      <c r="A118" s="65" t="s">
        <v>296</v>
      </c>
      <c r="B118" s="83" t="s">
        <v>994</v>
      </c>
      <c r="C118" s="66"/>
      <c r="D118" s="67"/>
      <c r="E118" s="68"/>
      <c r="F118" s="69"/>
      <c r="G118" s="66"/>
      <c r="H118" s="70"/>
      <c r="I118" s="71"/>
      <c r="J118" s="71"/>
      <c r="K118" s="34" t="s">
        <v>65</v>
      </c>
      <c r="L118" s="78">
        <v>118</v>
      </c>
      <c r="M118" s="78"/>
      <c r="N118" s="73" t="s">
        <v>415</v>
      </c>
      <c r="O118" s="80" t="s">
        <v>461</v>
      </c>
      <c r="P118" s="82">
        <v>43482.73168981481</v>
      </c>
      <c r="Q118" s="80" t="s">
        <v>499</v>
      </c>
      <c r="R118" s="80" t="s">
        <v>835</v>
      </c>
      <c r="S118" s="80" t="s">
        <v>863</v>
      </c>
      <c r="T118" s="80" t="s">
        <v>912</v>
      </c>
      <c r="U118" s="83" t="s">
        <v>994</v>
      </c>
      <c r="V118" s="83" t="s">
        <v>994</v>
      </c>
      <c r="W118" s="82">
        <v>43482.73168981481</v>
      </c>
      <c r="X118" s="83" t="s">
        <v>1380</v>
      </c>
      <c r="Y118" s="80"/>
      <c r="Z118" s="80"/>
      <c r="AA118" s="86" t="s">
        <v>1730</v>
      </c>
      <c r="AB118" s="86" t="s">
        <v>2049</v>
      </c>
      <c r="AC118" s="80" t="b">
        <v>0</v>
      </c>
      <c r="AD118" s="80">
        <v>16</v>
      </c>
      <c r="AE118" s="86" t="s">
        <v>2059</v>
      </c>
      <c r="AF118" s="80" t="b">
        <v>0</v>
      </c>
      <c r="AG118" s="80" t="s">
        <v>2064</v>
      </c>
      <c r="AH118" s="80"/>
      <c r="AI118" s="86" t="s">
        <v>2052</v>
      </c>
      <c r="AJ118" s="80" t="b">
        <v>0</v>
      </c>
      <c r="AK118" s="80">
        <v>5</v>
      </c>
      <c r="AL118" s="86" t="s">
        <v>2052</v>
      </c>
      <c r="AM118" s="80" t="s">
        <v>2071</v>
      </c>
      <c r="AN118" s="80" t="b">
        <v>0</v>
      </c>
      <c r="AO118" s="86" t="s">
        <v>2049</v>
      </c>
      <c r="AP118" s="80" t="s">
        <v>2082</v>
      </c>
      <c r="AQ118" s="80">
        <v>0</v>
      </c>
      <c r="AR118" s="80">
        <v>0</v>
      </c>
      <c r="AS118" s="80"/>
      <c r="AT118" s="80"/>
      <c r="AU118" s="80"/>
      <c r="AV118" s="80"/>
      <c r="AW118" s="80"/>
      <c r="AX118" s="80"/>
      <c r="AY118" s="80"/>
      <c r="AZ118" s="80"/>
      <c r="BA118">
        <v>1</v>
      </c>
      <c r="BB118" s="79" t="str">
        <f>REPLACE(INDEX(GroupVertices[Group],MATCH(Edges24[[#This Row],[Vertex 1]],GroupVertices[Vertex],0)),1,1,"")</f>
        <v>23</v>
      </c>
      <c r="BC118" s="79" t="str">
        <f>REPLACE(INDEX(GroupVertices[Group],MATCH(Edges24[[#This Row],[Vertex 2]],GroupVertices[Vertex],0)),1,1,"")</f>
        <v>23</v>
      </c>
      <c r="BD118" s="48">
        <v>0</v>
      </c>
      <c r="BE118" s="49">
        <v>0</v>
      </c>
      <c r="BF118" s="48">
        <v>0</v>
      </c>
      <c r="BG118" s="49">
        <v>0</v>
      </c>
      <c r="BH118" s="48">
        <v>0</v>
      </c>
      <c r="BI118" s="49">
        <v>0</v>
      </c>
      <c r="BJ118" s="48">
        <v>43</v>
      </c>
      <c r="BK118" s="49">
        <v>100</v>
      </c>
      <c r="BL118" s="48">
        <v>43</v>
      </c>
    </row>
    <row r="119" spans="1:64" ht="15">
      <c r="A119" s="65" t="s">
        <v>344</v>
      </c>
      <c r="B119" s="83" t="s">
        <v>1267</v>
      </c>
      <c r="C119" s="66"/>
      <c r="D119" s="67"/>
      <c r="E119" s="68"/>
      <c r="F119" s="69"/>
      <c r="G119" s="66"/>
      <c r="H119" s="70"/>
      <c r="I119" s="71"/>
      <c r="J119" s="71"/>
      <c r="K119" s="34" t="s">
        <v>65</v>
      </c>
      <c r="L119" s="78">
        <v>119</v>
      </c>
      <c r="M119" s="78"/>
      <c r="N119" s="73" t="s">
        <v>374</v>
      </c>
      <c r="O119" s="80" t="s">
        <v>461</v>
      </c>
      <c r="P119" s="82">
        <v>43487.784224537034</v>
      </c>
      <c r="Q119" s="80" t="s">
        <v>779</v>
      </c>
      <c r="R119" s="80"/>
      <c r="S119" s="80"/>
      <c r="T119" s="80" t="s">
        <v>923</v>
      </c>
      <c r="U119" s="83" t="s">
        <v>1267</v>
      </c>
      <c r="V119" s="83" t="s">
        <v>1267</v>
      </c>
      <c r="W119" s="82">
        <v>43487.784224537034</v>
      </c>
      <c r="X119" s="83" t="s">
        <v>1665</v>
      </c>
      <c r="Y119" s="80"/>
      <c r="Z119" s="80"/>
      <c r="AA119" s="86" t="s">
        <v>2021</v>
      </c>
      <c r="AB119" s="80"/>
      <c r="AC119" s="80" t="b">
        <v>0</v>
      </c>
      <c r="AD119" s="80">
        <v>9</v>
      </c>
      <c r="AE119" s="86" t="s">
        <v>2052</v>
      </c>
      <c r="AF119" s="80" t="b">
        <v>0</v>
      </c>
      <c r="AG119" s="80" t="s">
        <v>2064</v>
      </c>
      <c r="AH119" s="80"/>
      <c r="AI119" s="86" t="s">
        <v>2052</v>
      </c>
      <c r="AJ119" s="80" t="b">
        <v>0</v>
      </c>
      <c r="AK119" s="80">
        <v>6</v>
      </c>
      <c r="AL119" s="86" t="s">
        <v>2052</v>
      </c>
      <c r="AM119" s="80" t="s">
        <v>2071</v>
      </c>
      <c r="AN119" s="80" t="b">
        <v>0</v>
      </c>
      <c r="AO119" s="86" t="s">
        <v>2021</v>
      </c>
      <c r="AP119" s="80" t="s">
        <v>207</v>
      </c>
      <c r="AQ119" s="80">
        <v>0</v>
      </c>
      <c r="AR119" s="80">
        <v>0</v>
      </c>
      <c r="AS119" s="80"/>
      <c r="AT119" s="80"/>
      <c r="AU119" s="80"/>
      <c r="AV119" s="80"/>
      <c r="AW119" s="80"/>
      <c r="AX119" s="80"/>
      <c r="AY119" s="80"/>
      <c r="AZ119" s="80"/>
      <c r="BA119">
        <v>1</v>
      </c>
      <c r="BB119" s="79" t="str">
        <f>REPLACE(INDEX(GroupVertices[Group],MATCH(Edges24[[#This Row],[Vertex 1]],GroupVertices[Vertex],0)),1,1,"")</f>
        <v>7</v>
      </c>
      <c r="BC119" s="79" t="str">
        <f>REPLACE(INDEX(GroupVertices[Group],MATCH(Edges24[[#This Row],[Vertex 2]],GroupVertices[Vertex],0)),1,1,"")</f>
        <v>7</v>
      </c>
      <c r="BD119" s="48">
        <v>0</v>
      </c>
      <c r="BE119" s="49">
        <v>0</v>
      </c>
      <c r="BF119" s="48">
        <v>0</v>
      </c>
      <c r="BG119" s="49">
        <v>0</v>
      </c>
      <c r="BH119" s="48">
        <v>0</v>
      </c>
      <c r="BI119" s="49">
        <v>0</v>
      </c>
      <c r="BJ119" s="48">
        <v>28</v>
      </c>
      <c r="BK119" s="49">
        <v>100</v>
      </c>
      <c r="BL119" s="48">
        <v>28</v>
      </c>
    </row>
    <row r="120" spans="1:64" ht="15">
      <c r="A120" s="65" t="s">
        <v>334</v>
      </c>
      <c r="B120" s="83" t="s">
        <v>1289</v>
      </c>
      <c r="C120" s="66"/>
      <c r="D120" s="67"/>
      <c r="E120" s="68"/>
      <c r="F120" s="69"/>
      <c r="G120" s="66"/>
      <c r="H120" s="70"/>
      <c r="I120" s="71"/>
      <c r="J120" s="71"/>
      <c r="K120" s="34" t="s">
        <v>65</v>
      </c>
      <c r="L120" s="78">
        <v>120</v>
      </c>
      <c r="M120" s="78"/>
      <c r="N120" s="73" t="s">
        <v>334</v>
      </c>
      <c r="O120" s="80" t="s">
        <v>207</v>
      </c>
      <c r="P120" s="82">
        <v>43482.82021990741</v>
      </c>
      <c r="Q120" s="80" t="s">
        <v>802</v>
      </c>
      <c r="R120" s="80"/>
      <c r="S120" s="80"/>
      <c r="T120" s="80"/>
      <c r="U120" s="83" t="s">
        <v>1289</v>
      </c>
      <c r="V120" s="83" t="s">
        <v>1289</v>
      </c>
      <c r="W120" s="82">
        <v>43482.82021990741</v>
      </c>
      <c r="X120" s="83" t="s">
        <v>1688</v>
      </c>
      <c r="Y120" s="80"/>
      <c r="Z120" s="80"/>
      <c r="AA120" s="86" t="s">
        <v>2044</v>
      </c>
      <c r="AB120" s="80"/>
      <c r="AC120" s="80" t="b">
        <v>0</v>
      </c>
      <c r="AD120" s="80">
        <v>1</v>
      </c>
      <c r="AE120" s="86" t="s">
        <v>2052</v>
      </c>
      <c r="AF120" s="80" t="b">
        <v>0</v>
      </c>
      <c r="AG120" s="80" t="s">
        <v>2064</v>
      </c>
      <c r="AH120" s="80"/>
      <c r="AI120" s="86" t="s">
        <v>2052</v>
      </c>
      <c r="AJ120" s="80" t="b">
        <v>0</v>
      </c>
      <c r="AK120" s="80">
        <v>2</v>
      </c>
      <c r="AL120" s="86" t="s">
        <v>2052</v>
      </c>
      <c r="AM120" s="80" t="s">
        <v>2071</v>
      </c>
      <c r="AN120" s="80" t="b">
        <v>0</v>
      </c>
      <c r="AO120" s="86" t="s">
        <v>2044</v>
      </c>
      <c r="AP120" s="80" t="s">
        <v>207</v>
      </c>
      <c r="AQ120" s="80">
        <v>0</v>
      </c>
      <c r="AR120" s="80">
        <v>0</v>
      </c>
      <c r="AS120" s="80"/>
      <c r="AT120" s="80"/>
      <c r="AU120" s="80"/>
      <c r="AV120" s="80"/>
      <c r="AW120" s="80"/>
      <c r="AX120" s="80"/>
      <c r="AY120" s="80"/>
      <c r="AZ120" s="80"/>
      <c r="BA120">
        <v>1</v>
      </c>
      <c r="BB120" s="79" t="str">
        <f>REPLACE(INDEX(GroupVertices[Group],MATCH(Edges24[[#This Row],[Vertex 1]],GroupVertices[Vertex],0)),1,1,"")</f>
        <v>15</v>
      </c>
      <c r="BC120" s="79" t="str">
        <f>REPLACE(INDEX(GroupVertices[Group],MATCH(Edges24[[#This Row],[Vertex 2]],GroupVertices[Vertex],0)),1,1,"")</f>
        <v>15</v>
      </c>
      <c r="BD120" s="48">
        <v>2</v>
      </c>
      <c r="BE120" s="49">
        <v>5.2631578947368425</v>
      </c>
      <c r="BF120" s="48">
        <v>0</v>
      </c>
      <c r="BG120" s="49">
        <v>0</v>
      </c>
      <c r="BH120" s="48">
        <v>0</v>
      </c>
      <c r="BI120" s="49">
        <v>0</v>
      </c>
      <c r="BJ120" s="48">
        <v>36</v>
      </c>
      <c r="BK120" s="49">
        <v>94.73684210526316</v>
      </c>
      <c r="BL120" s="48">
        <v>38</v>
      </c>
    </row>
    <row r="121" spans="1:64" ht="15">
      <c r="A121" s="65" t="s">
        <v>319</v>
      </c>
      <c r="B121" s="83" t="s">
        <v>1247</v>
      </c>
      <c r="C121" s="66"/>
      <c r="D121" s="67"/>
      <c r="E121" s="68"/>
      <c r="F121" s="69"/>
      <c r="G121" s="66"/>
      <c r="H121" s="70"/>
      <c r="I121" s="71"/>
      <c r="J121" s="71"/>
      <c r="K121" s="34" t="s">
        <v>65</v>
      </c>
      <c r="L121" s="78">
        <v>121</v>
      </c>
      <c r="M121" s="78"/>
      <c r="N121" s="73" t="s">
        <v>374</v>
      </c>
      <c r="O121" s="80" t="s">
        <v>461</v>
      </c>
      <c r="P121" s="82">
        <v>43487.86982638889</v>
      </c>
      <c r="Q121" s="80" t="s">
        <v>759</v>
      </c>
      <c r="R121" s="80"/>
      <c r="S121" s="80"/>
      <c r="T121" s="80" t="s">
        <v>923</v>
      </c>
      <c r="U121" s="83" t="s">
        <v>1247</v>
      </c>
      <c r="V121" s="83" t="s">
        <v>1247</v>
      </c>
      <c r="W121" s="82">
        <v>43487.86982638889</v>
      </c>
      <c r="X121" s="83" t="s">
        <v>1645</v>
      </c>
      <c r="Y121" s="80"/>
      <c r="Z121" s="80"/>
      <c r="AA121" s="86" t="s">
        <v>2001</v>
      </c>
      <c r="AB121" s="80"/>
      <c r="AC121" s="80" t="b">
        <v>0</v>
      </c>
      <c r="AD121" s="80">
        <v>2</v>
      </c>
      <c r="AE121" s="86" t="s">
        <v>2052</v>
      </c>
      <c r="AF121" s="80" t="b">
        <v>0</v>
      </c>
      <c r="AG121" s="80" t="s">
        <v>2064</v>
      </c>
      <c r="AH121" s="80"/>
      <c r="AI121" s="86" t="s">
        <v>2052</v>
      </c>
      <c r="AJ121" s="80" t="b">
        <v>0</v>
      </c>
      <c r="AK121" s="80">
        <v>2</v>
      </c>
      <c r="AL121" s="86" t="s">
        <v>2052</v>
      </c>
      <c r="AM121" s="80" t="s">
        <v>2071</v>
      </c>
      <c r="AN121" s="80" t="b">
        <v>0</v>
      </c>
      <c r="AO121" s="86" t="s">
        <v>2001</v>
      </c>
      <c r="AP121" s="80" t="s">
        <v>207</v>
      </c>
      <c r="AQ121" s="80">
        <v>0</v>
      </c>
      <c r="AR121" s="80">
        <v>0</v>
      </c>
      <c r="AS121" s="80"/>
      <c r="AT121" s="80"/>
      <c r="AU121" s="80"/>
      <c r="AV121" s="80"/>
      <c r="AW121" s="80"/>
      <c r="AX121" s="80"/>
      <c r="AY121" s="80"/>
      <c r="AZ121" s="80"/>
      <c r="BA121">
        <v>1</v>
      </c>
      <c r="BB121" s="79" t="str">
        <f>REPLACE(INDEX(GroupVertices[Group],MATCH(Edges24[[#This Row],[Vertex 1]],GroupVertices[Vertex],0)),1,1,"")</f>
        <v>9</v>
      </c>
      <c r="BC121" s="79" t="str">
        <f>REPLACE(INDEX(GroupVertices[Group],MATCH(Edges24[[#This Row],[Vertex 2]],GroupVertices[Vertex],0)),1,1,"")</f>
        <v>9</v>
      </c>
      <c r="BD121" s="48">
        <v>0</v>
      </c>
      <c r="BE121" s="49">
        <v>0</v>
      </c>
      <c r="BF121" s="48">
        <v>0</v>
      </c>
      <c r="BG121" s="49">
        <v>0</v>
      </c>
      <c r="BH121" s="48">
        <v>0</v>
      </c>
      <c r="BI121" s="49">
        <v>0</v>
      </c>
      <c r="BJ121" s="48">
        <v>28</v>
      </c>
      <c r="BK121" s="49">
        <v>100</v>
      </c>
      <c r="BL121" s="48">
        <v>28</v>
      </c>
    </row>
    <row r="122" spans="1:64" ht="15">
      <c r="A122" s="65" t="s">
        <v>258</v>
      </c>
      <c r="B122" s="83" t="s">
        <v>974</v>
      </c>
      <c r="C122" s="66"/>
      <c r="D122" s="67"/>
      <c r="E122" s="68"/>
      <c r="F122" s="69"/>
      <c r="G122" s="66"/>
      <c r="H122" s="70"/>
      <c r="I122" s="71"/>
      <c r="J122" s="71"/>
      <c r="K122" s="34" t="s">
        <v>65</v>
      </c>
      <c r="L122" s="78">
        <v>122</v>
      </c>
      <c r="M122" s="78"/>
      <c r="N122" s="73" t="s">
        <v>258</v>
      </c>
      <c r="O122" s="80" t="s">
        <v>207</v>
      </c>
      <c r="P122" s="82">
        <v>43487.79219907407</v>
      </c>
      <c r="Q122" s="80" t="s">
        <v>476</v>
      </c>
      <c r="R122" s="83" t="s">
        <v>812</v>
      </c>
      <c r="S122" s="80" t="s">
        <v>856</v>
      </c>
      <c r="T122" s="80"/>
      <c r="U122" s="83" t="s">
        <v>974</v>
      </c>
      <c r="V122" s="83" t="s">
        <v>974</v>
      </c>
      <c r="W122" s="82">
        <v>43487.79219907407</v>
      </c>
      <c r="X122" s="83" t="s">
        <v>1357</v>
      </c>
      <c r="Y122" s="80"/>
      <c r="Z122" s="80"/>
      <c r="AA122" s="86" t="s">
        <v>1707</v>
      </c>
      <c r="AB122" s="80"/>
      <c r="AC122" s="80" t="b">
        <v>0</v>
      </c>
      <c r="AD122" s="80">
        <v>0</v>
      </c>
      <c r="AE122" s="86" t="s">
        <v>2052</v>
      </c>
      <c r="AF122" s="80" t="b">
        <v>0</v>
      </c>
      <c r="AG122" s="80" t="s">
        <v>2064</v>
      </c>
      <c r="AH122" s="80"/>
      <c r="AI122" s="86" t="s">
        <v>2052</v>
      </c>
      <c r="AJ122" s="80" t="b">
        <v>0</v>
      </c>
      <c r="AK122" s="80">
        <v>0</v>
      </c>
      <c r="AL122" s="86" t="s">
        <v>2052</v>
      </c>
      <c r="AM122" s="80" t="s">
        <v>2078</v>
      </c>
      <c r="AN122" s="80" t="b">
        <v>0</v>
      </c>
      <c r="AO122" s="86" t="s">
        <v>1707</v>
      </c>
      <c r="AP122" s="80" t="s">
        <v>207</v>
      </c>
      <c r="AQ122" s="80">
        <v>0</v>
      </c>
      <c r="AR122" s="80">
        <v>0</v>
      </c>
      <c r="AS122" s="80"/>
      <c r="AT122" s="80"/>
      <c r="AU122" s="80"/>
      <c r="AV122" s="80"/>
      <c r="AW122" s="80"/>
      <c r="AX122" s="80"/>
      <c r="AY122" s="80"/>
      <c r="AZ122" s="80"/>
      <c r="BA122">
        <v>1</v>
      </c>
      <c r="BB122" s="79" t="str">
        <f>REPLACE(INDEX(GroupVertices[Group],MATCH(Edges24[[#This Row],[Vertex 1]],GroupVertices[Vertex],0)),1,1,"")</f>
        <v>45</v>
      </c>
      <c r="BC122" s="79" t="str">
        <f>REPLACE(INDEX(GroupVertices[Group],MATCH(Edges24[[#This Row],[Vertex 2]],GroupVertices[Vertex],0)),1,1,"")</f>
        <v>45</v>
      </c>
      <c r="BD122" s="48">
        <v>0</v>
      </c>
      <c r="BE122" s="49">
        <v>0</v>
      </c>
      <c r="BF122" s="48">
        <v>0</v>
      </c>
      <c r="BG122" s="49">
        <v>0</v>
      </c>
      <c r="BH122" s="48">
        <v>0</v>
      </c>
      <c r="BI122" s="49">
        <v>0</v>
      </c>
      <c r="BJ122" s="48">
        <v>14</v>
      </c>
      <c r="BK122" s="49">
        <v>100</v>
      </c>
      <c r="BL122" s="48">
        <v>14</v>
      </c>
    </row>
    <row r="123" spans="1:64" ht="15">
      <c r="A123" s="65" t="s">
        <v>342</v>
      </c>
      <c r="B123" s="83" t="s">
        <v>1119</v>
      </c>
      <c r="C123" s="66"/>
      <c r="D123" s="67"/>
      <c r="E123" s="68"/>
      <c r="F123" s="69"/>
      <c r="G123" s="66"/>
      <c r="H123" s="70"/>
      <c r="I123" s="71"/>
      <c r="J123" s="71"/>
      <c r="K123" s="34" t="s">
        <v>65</v>
      </c>
      <c r="L123" s="78">
        <v>123</v>
      </c>
      <c r="M123" s="78"/>
      <c r="N123" s="73" t="s">
        <v>374</v>
      </c>
      <c r="O123" s="80" t="s">
        <v>461</v>
      </c>
      <c r="P123" s="82">
        <v>43487.875231481485</v>
      </c>
      <c r="Q123" s="80" t="s">
        <v>629</v>
      </c>
      <c r="R123" s="80"/>
      <c r="S123" s="80"/>
      <c r="T123" s="80" t="s">
        <v>948</v>
      </c>
      <c r="U123" s="83" t="s">
        <v>1119</v>
      </c>
      <c r="V123" s="83" t="s">
        <v>1119</v>
      </c>
      <c r="W123" s="82">
        <v>43487.875231481485</v>
      </c>
      <c r="X123" s="83" t="s">
        <v>1515</v>
      </c>
      <c r="Y123" s="80"/>
      <c r="Z123" s="80"/>
      <c r="AA123" s="86" t="s">
        <v>1871</v>
      </c>
      <c r="AB123" s="80"/>
      <c r="AC123" s="80" t="b">
        <v>0</v>
      </c>
      <c r="AD123" s="80">
        <v>1</v>
      </c>
      <c r="AE123" s="86" t="s">
        <v>2052</v>
      </c>
      <c r="AF123" s="80" t="b">
        <v>0</v>
      </c>
      <c r="AG123" s="80" t="s">
        <v>2064</v>
      </c>
      <c r="AH123" s="80"/>
      <c r="AI123" s="86" t="s">
        <v>2052</v>
      </c>
      <c r="AJ123" s="80" t="b">
        <v>0</v>
      </c>
      <c r="AK123" s="80">
        <v>0</v>
      </c>
      <c r="AL123" s="86" t="s">
        <v>2052</v>
      </c>
      <c r="AM123" s="80" t="s">
        <v>2071</v>
      </c>
      <c r="AN123" s="80" t="b">
        <v>0</v>
      </c>
      <c r="AO123" s="86" t="s">
        <v>1871</v>
      </c>
      <c r="AP123" s="80" t="s">
        <v>207</v>
      </c>
      <c r="AQ123" s="80">
        <v>0</v>
      </c>
      <c r="AR123" s="80">
        <v>0</v>
      </c>
      <c r="AS123" s="80"/>
      <c r="AT123" s="80"/>
      <c r="AU123" s="80"/>
      <c r="AV123" s="80"/>
      <c r="AW123" s="80"/>
      <c r="AX123" s="80"/>
      <c r="AY123" s="80"/>
      <c r="AZ123" s="80"/>
      <c r="BA123">
        <v>1</v>
      </c>
      <c r="BB123" s="79" t="str">
        <f>REPLACE(INDEX(GroupVertices[Group],MATCH(Edges24[[#This Row],[Vertex 1]],GroupVertices[Vertex],0)),1,1,"")</f>
        <v>14</v>
      </c>
      <c r="BC123" s="79" t="str">
        <f>REPLACE(INDEX(GroupVertices[Group],MATCH(Edges24[[#This Row],[Vertex 2]],GroupVertices[Vertex],0)),1,1,"")</f>
        <v>14</v>
      </c>
      <c r="BD123" s="48">
        <v>0</v>
      </c>
      <c r="BE123" s="49">
        <v>0</v>
      </c>
      <c r="BF123" s="48">
        <v>0</v>
      </c>
      <c r="BG123" s="49">
        <v>0</v>
      </c>
      <c r="BH123" s="48">
        <v>0</v>
      </c>
      <c r="BI123" s="49">
        <v>0</v>
      </c>
      <c r="BJ123" s="48">
        <v>30</v>
      </c>
      <c r="BK123" s="49">
        <v>100</v>
      </c>
      <c r="BL123" s="48">
        <v>30</v>
      </c>
    </row>
    <row r="124" spans="1:64" ht="15">
      <c r="A124" s="65" t="s">
        <v>330</v>
      </c>
      <c r="B124" s="83" t="s">
        <v>1050</v>
      </c>
      <c r="C124" s="66"/>
      <c r="D124" s="67"/>
      <c r="E124" s="68"/>
      <c r="F124" s="69"/>
      <c r="G124" s="66"/>
      <c r="H124" s="70"/>
      <c r="I124" s="71"/>
      <c r="J124" s="71"/>
      <c r="K124" s="34" t="s">
        <v>65</v>
      </c>
      <c r="L124" s="78">
        <v>124</v>
      </c>
      <c r="M124" s="78"/>
      <c r="N124" s="73" t="s">
        <v>454</v>
      </c>
      <c r="O124" s="80" t="s">
        <v>461</v>
      </c>
      <c r="P124" s="82">
        <v>43482.95055555556</v>
      </c>
      <c r="Q124" s="80" t="s">
        <v>557</v>
      </c>
      <c r="R124" s="80"/>
      <c r="S124" s="80"/>
      <c r="T124" s="80"/>
      <c r="U124" s="83" t="s">
        <v>1050</v>
      </c>
      <c r="V124" s="83" t="s">
        <v>1050</v>
      </c>
      <c r="W124" s="82">
        <v>43482.95055555556</v>
      </c>
      <c r="X124" s="83" t="s">
        <v>1438</v>
      </c>
      <c r="Y124" s="80"/>
      <c r="Z124" s="80"/>
      <c r="AA124" s="86" t="s">
        <v>1793</v>
      </c>
      <c r="AB124" s="80"/>
      <c r="AC124" s="80" t="b">
        <v>0</v>
      </c>
      <c r="AD124" s="80">
        <v>0</v>
      </c>
      <c r="AE124" s="86" t="s">
        <v>2052</v>
      </c>
      <c r="AF124" s="80" t="b">
        <v>0</v>
      </c>
      <c r="AG124" s="80" t="s">
        <v>2064</v>
      </c>
      <c r="AH124" s="80"/>
      <c r="AI124" s="86" t="s">
        <v>2052</v>
      </c>
      <c r="AJ124" s="80" t="b">
        <v>0</v>
      </c>
      <c r="AK124" s="80">
        <v>0</v>
      </c>
      <c r="AL124" s="86" t="s">
        <v>2052</v>
      </c>
      <c r="AM124" s="80" t="s">
        <v>2071</v>
      </c>
      <c r="AN124" s="80" t="b">
        <v>0</v>
      </c>
      <c r="AO124" s="86" t="s">
        <v>1793</v>
      </c>
      <c r="AP124" s="80" t="s">
        <v>207</v>
      </c>
      <c r="AQ124" s="80">
        <v>0</v>
      </c>
      <c r="AR124" s="80">
        <v>0</v>
      </c>
      <c r="AS124" s="80"/>
      <c r="AT124" s="80"/>
      <c r="AU124" s="80"/>
      <c r="AV124" s="80"/>
      <c r="AW124" s="80"/>
      <c r="AX124" s="80"/>
      <c r="AY124" s="80"/>
      <c r="AZ124" s="80"/>
      <c r="BA124">
        <v>1</v>
      </c>
      <c r="BB124" s="79" t="str">
        <f>REPLACE(INDEX(GroupVertices[Group],MATCH(Edges24[[#This Row],[Vertex 1]],GroupVertices[Vertex],0)),1,1,"")</f>
        <v>2</v>
      </c>
      <c r="BC124" s="79" t="str">
        <f>REPLACE(INDEX(GroupVertices[Group],MATCH(Edges24[[#This Row],[Vertex 2]],GroupVertices[Vertex],0)),1,1,"")</f>
        <v>2</v>
      </c>
      <c r="BD124" s="48">
        <v>1</v>
      </c>
      <c r="BE124" s="49">
        <v>7.142857142857143</v>
      </c>
      <c r="BF124" s="48">
        <v>0</v>
      </c>
      <c r="BG124" s="49">
        <v>0</v>
      </c>
      <c r="BH124" s="48">
        <v>0</v>
      </c>
      <c r="BI124" s="49">
        <v>0</v>
      </c>
      <c r="BJ124" s="48">
        <v>13</v>
      </c>
      <c r="BK124" s="49">
        <v>92.85714285714286</v>
      </c>
      <c r="BL124" s="48">
        <v>14</v>
      </c>
    </row>
    <row r="125" spans="1:64" ht="15">
      <c r="A125" s="65" t="s">
        <v>318</v>
      </c>
      <c r="B125" s="83" t="s">
        <v>1220</v>
      </c>
      <c r="C125" s="66"/>
      <c r="D125" s="67"/>
      <c r="E125" s="68"/>
      <c r="F125" s="69"/>
      <c r="G125" s="66"/>
      <c r="H125" s="70"/>
      <c r="I125" s="71"/>
      <c r="J125" s="71"/>
      <c r="K125" s="34" t="s">
        <v>65</v>
      </c>
      <c r="L125" s="78">
        <v>125</v>
      </c>
      <c r="M125" s="78"/>
      <c r="N125" s="73" t="s">
        <v>374</v>
      </c>
      <c r="O125" s="80" t="s">
        <v>461</v>
      </c>
      <c r="P125" s="82">
        <v>43482.9533912037</v>
      </c>
      <c r="Q125" s="80" t="s">
        <v>732</v>
      </c>
      <c r="R125" s="80"/>
      <c r="S125" s="80"/>
      <c r="T125" s="80" t="s">
        <v>923</v>
      </c>
      <c r="U125" s="83" t="s">
        <v>1220</v>
      </c>
      <c r="V125" s="83" t="s">
        <v>1220</v>
      </c>
      <c r="W125" s="82">
        <v>43482.9533912037</v>
      </c>
      <c r="X125" s="83" t="s">
        <v>1618</v>
      </c>
      <c r="Y125" s="80"/>
      <c r="Z125" s="80"/>
      <c r="AA125" s="86" t="s">
        <v>1974</v>
      </c>
      <c r="AB125" s="80"/>
      <c r="AC125" s="80" t="b">
        <v>0</v>
      </c>
      <c r="AD125" s="80">
        <v>2</v>
      </c>
      <c r="AE125" s="86" t="s">
        <v>2052</v>
      </c>
      <c r="AF125" s="80" t="b">
        <v>0</v>
      </c>
      <c r="AG125" s="80" t="s">
        <v>2064</v>
      </c>
      <c r="AH125" s="80"/>
      <c r="AI125" s="86" t="s">
        <v>2052</v>
      </c>
      <c r="AJ125" s="80" t="b">
        <v>0</v>
      </c>
      <c r="AK125" s="80">
        <v>1</v>
      </c>
      <c r="AL125" s="86" t="s">
        <v>2052</v>
      </c>
      <c r="AM125" s="80" t="s">
        <v>2071</v>
      </c>
      <c r="AN125" s="80" t="b">
        <v>0</v>
      </c>
      <c r="AO125" s="86" t="s">
        <v>1974</v>
      </c>
      <c r="AP125" s="80" t="s">
        <v>207</v>
      </c>
      <c r="AQ125" s="80">
        <v>0</v>
      </c>
      <c r="AR125" s="80">
        <v>0</v>
      </c>
      <c r="AS125" s="80"/>
      <c r="AT125" s="80"/>
      <c r="AU125" s="80"/>
      <c r="AV125" s="80"/>
      <c r="AW125" s="80"/>
      <c r="AX125" s="80"/>
      <c r="AY125" s="80"/>
      <c r="AZ125" s="80"/>
      <c r="BA125">
        <v>1</v>
      </c>
      <c r="BB125" s="79" t="str">
        <f>REPLACE(INDEX(GroupVertices[Group],MATCH(Edges24[[#This Row],[Vertex 1]],GroupVertices[Vertex],0)),1,1,"")</f>
        <v>6</v>
      </c>
      <c r="BC125" s="79" t="str">
        <f>REPLACE(INDEX(GroupVertices[Group],MATCH(Edges24[[#This Row],[Vertex 2]],GroupVertices[Vertex],0)),1,1,"")</f>
        <v>6</v>
      </c>
      <c r="BD125" s="48">
        <v>0</v>
      </c>
      <c r="BE125" s="49">
        <v>0</v>
      </c>
      <c r="BF125" s="48">
        <v>0</v>
      </c>
      <c r="BG125" s="49">
        <v>0</v>
      </c>
      <c r="BH125" s="48">
        <v>0</v>
      </c>
      <c r="BI125" s="49">
        <v>0</v>
      </c>
      <c r="BJ125" s="48">
        <v>28</v>
      </c>
      <c r="BK125" s="49">
        <v>100</v>
      </c>
      <c r="BL125" s="48">
        <v>28</v>
      </c>
    </row>
    <row r="126" spans="1:64" ht="15">
      <c r="A126" s="65" t="s">
        <v>319</v>
      </c>
      <c r="B126" s="83" t="s">
        <v>1244</v>
      </c>
      <c r="C126" s="66"/>
      <c r="D126" s="67"/>
      <c r="E126" s="68"/>
      <c r="F126" s="69"/>
      <c r="G126" s="66"/>
      <c r="H126" s="70"/>
      <c r="I126" s="71"/>
      <c r="J126" s="71"/>
      <c r="K126" s="34" t="s">
        <v>65</v>
      </c>
      <c r="L126" s="78">
        <v>126</v>
      </c>
      <c r="M126" s="78"/>
      <c r="N126" s="73" t="s">
        <v>273</v>
      </c>
      <c r="O126" s="80" t="s">
        <v>461</v>
      </c>
      <c r="P126" s="82">
        <v>43482.975636574076</v>
      </c>
      <c r="Q126" s="80" t="s">
        <v>756</v>
      </c>
      <c r="R126" s="80"/>
      <c r="S126" s="80"/>
      <c r="T126" s="80" t="s">
        <v>880</v>
      </c>
      <c r="U126" s="83" t="s">
        <v>1244</v>
      </c>
      <c r="V126" s="83" t="s">
        <v>1244</v>
      </c>
      <c r="W126" s="82">
        <v>43482.975636574076</v>
      </c>
      <c r="X126" s="83" t="s">
        <v>1642</v>
      </c>
      <c r="Y126" s="80"/>
      <c r="Z126" s="80"/>
      <c r="AA126" s="86" t="s">
        <v>1998</v>
      </c>
      <c r="AB126" s="80"/>
      <c r="AC126" s="80" t="b">
        <v>0</v>
      </c>
      <c r="AD126" s="80">
        <v>1</v>
      </c>
      <c r="AE126" s="86" t="s">
        <v>2052</v>
      </c>
      <c r="AF126" s="80" t="b">
        <v>0</v>
      </c>
      <c r="AG126" s="80" t="s">
        <v>2064</v>
      </c>
      <c r="AH126" s="80"/>
      <c r="AI126" s="86" t="s">
        <v>2052</v>
      </c>
      <c r="AJ126" s="80" t="b">
        <v>0</v>
      </c>
      <c r="AK126" s="80">
        <v>0</v>
      </c>
      <c r="AL126" s="86" t="s">
        <v>2052</v>
      </c>
      <c r="AM126" s="80" t="s">
        <v>2071</v>
      </c>
      <c r="AN126" s="80" t="b">
        <v>0</v>
      </c>
      <c r="AO126" s="86" t="s">
        <v>1998</v>
      </c>
      <c r="AP126" s="80" t="s">
        <v>207</v>
      </c>
      <c r="AQ126" s="80">
        <v>0</v>
      </c>
      <c r="AR126" s="80">
        <v>0</v>
      </c>
      <c r="AS126" s="80"/>
      <c r="AT126" s="80"/>
      <c r="AU126" s="80"/>
      <c r="AV126" s="80"/>
      <c r="AW126" s="80"/>
      <c r="AX126" s="80"/>
      <c r="AY126" s="80"/>
      <c r="AZ126" s="80"/>
      <c r="BA126">
        <v>1</v>
      </c>
      <c r="BB126" s="79" t="str">
        <f>REPLACE(INDEX(GroupVertices[Group],MATCH(Edges24[[#This Row],[Vertex 1]],GroupVertices[Vertex],0)),1,1,"")</f>
        <v>9</v>
      </c>
      <c r="BC126" s="79" t="str">
        <f>REPLACE(INDEX(GroupVertices[Group],MATCH(Edges24[[#This Row],[Vertex 2]],GroupVertices[Vertex],0)),1,1,"")</f>
        <v>9</v>
      </c>
      <c r="BD126" s="48">
        <v>0</v>
      </c>
      <c r="BE126" s="49">
        <v>0</v>
      </c>
      <c r="BF126" s="48">
        <v>0</v>
      </c>
      <c r="BG126" s="49">
        <v>0</v>
      </c>
      <c r="BH126" s="48">
        <v>0</v>
      </c>
      <c r="BI126" s="49">
        <v>0</v>
      </c>
      <c r="BJ126" s="48">
        <v>29</v>
      </c>
      <c r="BK126" s="49">
        <v>100</v>
      </c>
      <c r="BL126" s="48">
        <v>29</v>
      </c>
    </row>
    <row r="127" spans="1:64" ht="15">
      <c r="A127" s="65" t="s">
        <v>302</v>
      </c>
      <c r="B127" s="83" t="s">
        <v>1003</v>
      </c>
      <c r="C127" s="66"/>
      <c r="D127" s="67"/>
      <c r="E127" s="68"/>
      <c r="F127" s="69"/>
      <c r="G127" s="66"/>
      <c r="H127" s="70"/>
      <c r="I127" s="71"/>
      <c r="J127" s="71"/>
      <c r="K127" s="34" t="s">
        <v>65</v>
      </c>
      <c r="L127" s="78">
        <v>127</v>
      </c>
      <c r="M127" s="78"/>
      <c r="N127" s="73" t="s">
        <v>308</v>
      </c>
      <c r="O127" s="80" t="s">
        <v>461</v>
      </c>
      <c r="P127" s="82">
        <v>43482.90734953704</v>
      </c>
      <c r="Q127" s="80" t="s">
        <v>508</v>
      </c>
      <c r="R127" s="83" t="s">
        <v>819</v>
      </c>
      <c r="S127" s="80" t="s">
        <v>850</v>
      </c>
      <c r="T127" s="80" t="s">
        <v>868</v>
      </c>
      <c r="U127" s="83" t="s">
        <v>1003</v>
      </c>
      <c r="V127" s="83" t="s">
        <v>1003</v>
      </c>
      <c r="W127" s="82">
        <v>43482.90734953704</v>
      </c>
      <c r="X127" s="83" t="s">
        <v>1389</v>
      </c>
      <c r="Y127" s="80"/>
      <c r="Z127" s="80"/>
      <c r="AA127" s="86" t="s">
        <v>1739</v>
      </c>
      <c r="AB127" s="80"/>
      <c r="AC127" s="80" t="b">
        <v>0</v>
      </c>
      <c r="AD127" s="80">
        <v>5</v>
      </c>
      <c r="AE127" s="86" t="s">
        <v>2052</v>
      </c>
      <c r="AF127" s="80" t="b">
        <v>0</v>
      </c>
      <c r="AG127" s="80" t="s">
        <v>2064</v>
      </c>
      <c r="AH127" s="80"/>
      <c r="AI127" s="86" t="s">
        <v>2052</v>
      </c>
      <c r="AJ127" s="80" t="b">
        <v>0</v>
      </c>
      <c r="AK127" s="80">
        <v>4</v>
      </c>
      <c r="AL127" s="86" t="s">
        <v>2052</v>
      </c>
      <c r="AM127" s="80" t="s">
        <v>2071</v>
      </c>
      <c r="AN127" s="80" t="b">
        <v>0</v>
      </c>
      <c r="AO127" s="86" t="s">
        <v>1739</v>
      </c>
      <c r="AP127" s="80" t="s">
        <v>207</v>
      </c>
      <c r="AQ127" s="80">
        <v>0</v>
      </c>
      <c r="AR127" s="80">
        <v>0</v>
      </c>
      <c r="AS127" s="80"/>
      <c r="AT127" s="80"/>
      <c r="AU127" s="80"/>
      <c r="AV127" s="80"/>
      <c r="AW127" s="80"/>
      <c r="AX127" s="80"/>
      <c r="AY127" s="80"/>
      <c r="AZ127" s="80"/>
      <c r="BA127">
        <v>1</v>
      </c>
      <c r="BB127" s="79" t="str">
        <f>REPLACE(INDEX(GroupVertices[Group],MATCH(Edges24[[#This Row],[Vertex 1]],GroupVertices[Vertex],0)),1,1,"")</f>
        <v>10</v>
      </c>
      <c r="BC127" s="79" t="str">
        <f>REPLACE(INDEX(GroupVertices[Group],MATCH(Edges24[[#This Row],[Vertex 2]],GroupVertices[Vertex],0)),1,1,"")</f>
        <v>10</v>
      </c>
      <c r="BD127" s="48">
        <v>1</v>
      </c>
      <c r="BE127" s="49">
        <v>6.666666666666667</v>
      </c>
      <c r="BF127" s="48">
        <v>0</v>
      </c>
      <c r="BG127" s="49">
        <v>0</v>
      </c>
      <c r="BH127" s="48">
        <v>0</v>
      </c>
      <c r="BI127" s="49">
        <v>0</v>
      </c>
      <c r="BJ127" s="48">
        <v>14</v>
      </c>
      <c r="BK127" s="49">
        <v>93.33333333333333</v>
      </c>
      <c r="BL127" s="48">
        <v>15</v>
      </c>
    </row>
    <row r="128" spans="1:64" ht="15">
      <c r="A128" s="65" t="s">
        <v>301</v>
      </c>
      <c r="B128" s="83" t="s">
        <v>1109</v>
      </c>
      <c r="C128" s="66"/>
      <c r="D128" s="67"/>
      <c r="E128" s="68"/>
      <c r="F128" s="69"/>
      <c r="G128" s="66"/>
      <c r="H128" s="70"/>
      <c r="I128" s="71"/>
      <c r="J128" s="71"/>
      <c r="K128" s="34" t="s">
        <v>65</v>
      </c>
      <c r="L128" s="78">
        <v>128</v>
      </c>
      <c r="M128" s="78"/>
      <c r="N128" s="73" t="s">
        <v>273</v>
      </c>
      <c r="O128" s="80" t="s">
        <v>461</v>
      </c>
      <c r="P128" s="82">
        <v>43487.96983796296</v>
      </c>
      <c r="Q128" s="80" t="s">
        <v>619</v>
      </c>
      <c r="R128" s="80"/>
      <c r="S128" s="80"/>
      <c r="T128" s="80" t="s">
        <v>880</v>
      </c>
      <c r="U128" s="83" t="s">
        <v>1109</v>
      </c>
      <c r="V128" s="83" t="s">
        <v>1109</v>
      </c>
      <c r="W128" s="82">
        <v>43487.96983796296</v>
      </c>
      <c r="X128" s="83" t="s">
        <v>1505</v>
      </c>
      <c r="Y128" s="80"/>
      <c r="Z128" s="80"/>
      <c r="AA128" s="86" t="s">
        <v>1861</v>
      </c>
      <c r="AB128" s="80"/>
      <c r="AC128" s="80" t="b">
        <v>0</v>
      </c>
      <c r="AD128" s="80">
        <v>2</v>
      </c>
      <c r="AE128" s="86" t="s">
        <v>2052</v>
      </c>
      <c r="AF128" s="80" t="b">
        <v>0</v>
      </c>
      <c r="AG128" s="80" t="s">
        <v>2064</v>
      </c>
      <c r="AH128" s="80"/>
      <c r="AI128" s="86" t="s">
        <v>2052</v>
      </c>
      <c r="AJ128" s="80" t="b">
        <v>0</v>
      </c>
      <c r="AK128" s="80">
        <v>0</v>
      </c>
      <c r="AL128" s="86" t="s">
        <v>2052</v>
      </c>
      <c r="AM128" s="80" t="s">
        <v>2071</v>
      </c>
      <c r="AN128" s="80" t="b">
        <v>0</v>
      </c>
      <c r="AO128" s="86" t="s">
        <v>1861</v>
      </c>
      <c r="AP128" s="80" t="s">
        <v>207</v>
      </c>
      <c r="AQ128" s="80">
        <v>0</v>
      </c>
      <c r="AR128" s="80">
        <v>0</v>
      </c>
      <c r="AS128" s="80"/>
      <c r="AT128" s="80"/>
      <c r="AU128" s="80"/>
      <c r="AV128" s="80"/>
      <c r="AW128" s="80"/>
      <c r="AX128" s="80"/>
      <c r="AY128" s="80"/>
      <c r="AZ128" s="80"/>
      <c r="BA128">
        <v>1</v>
      </c>
      <c r="BB128" s="79" t="str">
        <f>REPLACE(INDEX(GroupVertices[Group],MATCH(Edges24[[#This Row],[Vertex 1]],GroupVertices[Vertex],0)),1,1,"")</f>
        <v>11</v>
      </c>
      <c r="BC128" s="79" t="str">
        <f>REPLACE(INDEX(GroupVertices[Group],MATCH(Edges24[[#This Row],[Vertex 2]],GroupVertices[Vertex],0)),1,1,"")</f>
        <v>11</v>
      </c>
      <c r="BD128" s="48">
        <v>0</v>
      </c>
      <c r="BE128" s="49">
        <v>0</v>
      </c>
      <c r="BF128" s="48">
        <v>0</v>
      </c>
      <c r="BG128" s="49">
        <v>0</v>
      </c>
      <c r="BH128" s="48">
        <v>0</v>
      </c>
      <c r="BI128" s="49">
        <v>0</v>
      </c>
      <c r="BJ128" s="48">
        <v>29</v>
      </c>
      <c r="BK128" s="49">
        <v>100</v>
      </c>
      <c r="BL128" s="48">
        <v>29</v>
      </c>
    </row>
    <row r="129" spans="1:64" ht="15">
      <c r="A129" s="65" t="s">
        <v>355</v>
      </c>
      <c r="B129" s="83" t="s">
        <v>1277</v>
      </c>
      <c r="C129" s="66"/>
      <c r="D129" s="67"/>
      <c r="E129" s="68"/>
      <c r="F129" s="69"/>
      <c r="G129" s="66"/>
      <c r="H129" s="70"/>
      <c r="I129" s="71"/>
      <c r="J129" s="71"/>
      <c r="K129" s="34" t="s">
        <v>65</v>
      </c>
      <c r="L129" s="78">
        <v>129</v>
      </c>
      <c r="M129" s="78"/>
      <c r="N129" s="73" t="s">
        <v>374</v>
      </c>
      <c r="O129" s="80" t="s">
        <v>461</v>
      </c>
      <c r="P129" s="82">
        <v>43487.974710648145</v>
      </c>
      <c r="Q129" s="80" t="s">
        <v>789</v>
      </c>
      <c r="R129" s="80"/>
      <c r="S129" s="80"/>
      <c r="T129" s="80" t="s">
        <v>923</v>
      </c>
      <c r="U129" s="83" t="s">
        <v>1277</v>
      </c>
      <c r="V129" s="83" t="s">
        <v>1277</v>
      </c>
      <c r="W129" s="82">
        <v>43487.974710648145</v>
      </c>
      <c r="X129" s="83" t="s">
        <v>1675</v>
      </c>
      <c r="Y129" s="80"/>
      <c r="Z129" s="80"/>
      <c r="AA129" s="86" t="s">
        <v>2031</v>
      </c>
      <c r="AB129" s="80"/>
      <c r="AC129" s="80" t="b">
        <v>0</v>
      </c>
      <c r="AD129" s="80">
        <v>3</v>
      </c>
      <c r="AE129" s="86" t="s">
        <v>2052</v>
      </c>
      <c r="AF129" s="80" t="b">
        <v>0</v>
      </c>
      <c r="AG129" s="80" t="s">
        <v>2064</v>
      </c>
      <c r="AH129" s="80"/>
      <c r="AI129" s="86" t="s">
        <v>2052</v>
      </c>
      <c r="AJ129" s="80" t="b">
        <v>0</v>
      </c>
      <c r="AK129" s="80">
        <v>0</v>
      </c>
      <c r="AL129" s="86" t="s">
        <v>2052</v>
      </c>
      <c r="AM129" s="80" t="s">
        <v>2071</v>
      </c>
      <c r="AN129" s="80" t="b">
        <v>0</v>
      </c>
      <c r="AO129" s="86" t="s">
        <v>2031</v>
      </c>
      <c r="AP129" s="80" t="s">
        <v>207</v>
      </c>
      <c r="AQ129" s="80">
        <v>0</v>
      </c>
      <c r="AR129" s="80">
        <v>0</v>
      </c>
      <c r="AS129" s="80"/>
      <c r="AT129" s="80"/>
      <c r="AU129" s="80"/>
      <c r="AV129" s="80"/>
      <c r="AW129" s="80"/>
      <c r="AX129" s="80"/>
      <c r="AY129" s="80"/>
      <c r="AZ129" s="80"/>
      <c r="BA129">
        <v>1</v>
      </c>
      <c r="BB129" s="79" t="str">
        <f>REPLACE(INDEX(GroupVertices[Group],MATCH(Edges24[[#This Row],[Vertex 1]],GroupVertices[Vertex],0)),1,1,"")</f>
        <v>5</v>
      </c>
      <c r="BC129" s="79" t="str">
        <f>REPLACE(INDEX(GroupVertices[Group],MATCH(Edges24[[#This Row],[Vertex 2]],GroupVertices[Vertex],0)),1,1,"")</f>
        <v>5</v>
      </c>
      <c r="BD129" s="48">
        <v>0</v>
      </c>
      <c r="BE129" s="49">
        <v>0</v>
      </c>
      <c r="BF129" s="48">
        <v>0</v>
      </c>
      <c r="BG129" s="49">
        <v>0</v>
      </c>
      <c r="BH129" s="48">
        <v>0</v>
      </c>
      <c r="BI129" s="49">
        <v>0</v>
      </c>
      <c r="BJ129" s="48">
        <v>28</v>
      </c>
      <c r="BK129" s="49">
        <v>100</v>
      </c>
      <c r="BL129" s="48">
        <v>28</v>
      </c>
    </row>
    <row r="130" spans="1:64" ht="15">
      <c r="A130" s="65" t="s">
        <v>344</v>
      </c>
      <c r="B130" s="83" t="s">
        <v>1261</v>
      </c>
      <c r="C130" s="66"/>
      <c r="D130" s="67"/>
      <c r="E130" s="68"/>
      <c r="F130" s="69"/>
      <c r="G130" s="66"/>
      <c r="H130" s="70"/>
      <c r="I130" s="71"/>
      <c r="J130" s="71"/>
      <c r="K130" s="34" t="s">
        <v>65</v>
      </c>
      <c r="L130" s="78">
        <v>130</v>
      </c>
      <c r="M130" s="78"/>
      <c r="N130" s="73" t="s">
        <v>374</v>
      </c>
      <c r="O130" s="80" t="s">
        <v>461</v>
      </c>
      <c r="P130" s="82">
        <v>43488.483715277776</v>
      </c>
      <c r="Q130" s="80" t="s">
        <v>773</v>
      </c>
      <c r="R130" s="80"/>
      <c r="S130" s="80"/>
      <c r="T130" s="80" t="s">
        <v>923</v>
      </c>
      <c r="U130" s="83" t="s">
        <v>1261</v>
      </c>
      <c r="V130" s="83" t="s">
        <v>1261</v>
      </c>
      <c r="W130" s="82">
        <v>43488.483715277776</v>
      </c>
      <c r="X130" s="83" t="s">
        <v>1659</v>
      </c>
      <c r="Y130" s="80"/>
      <c r="Z130" s="80"/>
      <c r="AA130" s="86" t="s">
        <v>2015</v>
      </c>
      <c r="AB130" s="80"/>
      <c r="AC130" s="80" t="b">
        <v>0</v>
      </c>
      <c r="AD130" s="80">
        <v>10</v>
      </c>
      <c r="AE130" s="86" t="s">
        <v>2052</v>
      </c>
      <c r="AF130" s="80" t="b">
        <v>0</v>
      </c>
      <c r="AG130" s="80" t="s">
        <v>2064</v>
      </c>
      <c r="AH130" s="80"/>
      <c r="AI130" s="86" t="s">
        <v>2052</v>
      </c>
      <c r="AJ130" s="80" t="b">
        <v>0</v>
      </c>
      <c r="AK130" s="80">
        <v>2</v>
      </c>
      <c r="AL130" s="86" t="s">
        <v>2052</v>
      </c>
      <c r="AM130" s="80" t="s">
        <v>2071</v>
      </c>
      <c r="AN130" s="80" t="b">
        <v>0</v>
      </c>
      <c r="AO130" s="86" t="s">
        <v>2015</v>
      </c>
      <c r="AP130" s="80" t="s">
        <v>2082</v>
      </c>
      <c r="AQ130" s="80">
        <v>0</v>
      </c>
      <c r="AR130" s="80">
        <v>0</v>
      </c>
      <c r="AS130" s="80"/>
      <c r="AT130" s="80"/>
      <c r="AU130" s="80"/>
      <c r="AV130" s="80"/>
      <c r="AW130" s="80"/>
      <c r="AX130" s="80"/>
      <c r="AY130" s="80"/>
      <c r="AZ130" s="80"/>
      <c r="BA130">
        <v>1</v>
      </c>
      <c r="BB130" s="79" t="str">
        <f>REPLACE(INDEX(GroupVertices[Group],MATCH(Edges24[[#This Row],[Vertex 1]],GroupVertices[Vertex],0)),1,1,"")</f>
        <v>7</v>
      </c>
      <c r="BC130" s="79" t="str">
        <f>REPLACE(INDEX(GroupVertices[Group],MATCH(Edges24[[#This Row],[Vertex 2]],GroupVertices[Vertex],0)),1,1,"")</f>
        <v>7</v>
      </c>
      <c r="BD130" s="48">
        <v>0</v>
      </c>
      <c r="BE130" s="49">
        <v>0</v>
      </c>
      <c r="BF130" s="48">
        <v>0</v>
      </c>
      <c r="BG130" s="49">
        <v>0</v>
      </c>
      <c r="BH130" s="48">
        <v>0</v>
      </c>
      <c r="BI130" s="49">
        <v>0</v>
      </c>
      <c r="BJ130" s="48">
        <v>28</v>
      </c>
      <c r="BK130" s="49">
        <v>100</v>
      </c>
      <c r="BL130" s="48">
        <v>28</v>
      </c>
    </row>
    <row r="131" spans="1:64" ht="15">
      <c r="A131" s="65" t="s">
        <v>302</v>
      </c>
      <c r="B131" s="83" t="s">
        <v>1128</v>
      </c>
      <c r="C131" s="66"/>
      <c r="D131" s="67"/>
      <c r="E131" s="68"/>
      <c r="F131" s="69"/>
      <c r="G131" s="66"/>
      <c r="H131" s="70"/>
      <c r="I131" s="71"/>
      <c r="J131" s="71"/>
      <c r="K131" s="34" t="s">
        <v>65</v>
      </c>
      <c r="L131" s="78">
        <v>131</v>
      </c>
      <c r="M131" s="78"/>
      <c r="N131" s="73" t="s">
        <v>273</v>
      </c>
      <c r="O131" s="80" t="s">
        <v>461</v>
      </c>
      <c r="P131" s="82">
        <v>43488.486296296294</v>
      </c>
      <c r="Q131" s="80" t="s">
        <v>638</v>
      </c>
      <c r="R131" s="80"/>
      <c r="S131" s="80"/>
      <c r="T131" s="80" t="s">
        <v>880</v>
      </c>
      <c r="U131" s="83" t="s">
        <v>1128</v>
      </c>
      <c r="V131" s="83" t="s">
        <v>1128</v>
      </c>
      <c r="W131" s="82">
        <v>43488.486296296294</v>
      </c>
      <c r="X131" s="83" t="s">
        <v>1524</v>
      </c>
      <c r="Y131" s="80"/>
      <c r="Z131" s="80"/>
      <c r="AA131" s="86" t="s">
        <v>1880</v>
      </c>
      <c r="AB131" s="80"/>
      <c r="AC131" s="80" t="b">
        <v>0</v>
      </c>
      <c r="AD131" s="80">
        <v>7</v>
      </c>
      <c r="AE131" s="86" t="s">
        <v>2052</v>
      </c>
      <c r="AF131" s="80" t="b">
        <v>0</v>
      </c>
      <c r="AG131" s="80" t="s">
        <v>2064</v>
      </c>
      <c r="AH131" s="80"/>
      <c r="AI131" s="86" t="s">
        <v>2052</v>
      </c>
      <c r="AJ131" s="80" t="b">
        <v>0</v>
      </c>
      <c r="AK131" s="80">
        <v>4</v>
      </c>
      <c r="AL131" s="86" t="s">
        <v>2052</v>
      </c>
      <c r="AM131" s="80" t="s">
        <v>2071</v>
      </c>
      <c r="AN131" s="80" t="b">
        <v>0</v>
      </c>
      <c r="AO131" s="86" t="s">
        <v>1880</v>
      </c>
      <c r="AP131" s="80" t="s">
        <v>2082</v>
      </c>
      <c r="AQ131" s="80">
        <v>0</v>
      </c>
      <c r="AR131" s="80">
        <v>0</v>
      </c>
      <c r="AS131" s="80"/>
      <c r="AT131" s="80"/>
      <c r="AU131" s="80"/>
      <c r="AV131" s="80"/>
      <c r="AW131" s="80"/>
      <c r="AX131" s="80"/>
      <c r="AY131" s="80"/>
      <c r="AZ131" s="80"/>
      <c r="BA131">
        <v>1</v>
      </c>
      <c r="BB131" s="79" t="str">
        <f>REPLACE(INDEX(GroupVertices[Group],MATCH(Edges24[[#This Row],[Vertex 1]],GroupVertices[Vertex],0)),1,1,"")</f>
        <v>10</v>
      </c>
      <c r="BC131" s="79" t="str">
        <f>REPLACE(INDEX(GroupVertices[Group],MATCH(Edges24[[#This Row],[Vertex 2]],GroupVertices[Vertex],0)),1,1,"")</f>
        <v>10</v>
      </c>
      <c r="BD131" s="48">
        <v>0</v>
      </c>
      <c r="BE131" s="49">
        <v>0</v>
      </c>
      <c r="BF131" s="48">
        <v>0</v>
      </c>
      <c r="BG131" s="49">
        <v>0</v>
      </c>
      <c r="BH131" s="48">
        <v>0</v>
      </c>
      <c r="BI131" s="49">
        <v>0</v>
      </c>
      <c r="BJ131" s="48">
        <v>29</v>
      </c>
      <c r="BK131" s="49">
        <v>100</v>
      </c>
      <c r="BL131" s="48">
        <v>29</v>
      </c>
    </row>
    <row r="132" spans="1:64" ht="15">
      <c r="A132" s="65" t="s">
        <v>330</v>
      </c>
      <c r="B132" s="83" t="s">
        <v>1034</v>
      </c>
      <c r="C132" s="66"/>
      <c r="D132" s="67"/>
      <c r="E132" s="68"/>
      <c r="F132" s="69"/>
      <c r="G132" s="66"/>
      <c r="H132" s="70"/>
      <c r="I132" s="71"/>
      <c r="J132" s="71"/>
      <c r="K132" s="34" t="s">
        <v>65</v>
      </c>
      <c r="L132" s="78">
        <v>132</v>
      </c>
      <c r="M132" s="78"/>
      <c r="N132" s="73" t="s">
        <v>405</v>
      </c>
      <c r="O132" s="80" t="s">
        <v>461</v>
      </c>
      <c r="P132" s="82">
        <v>43488.552719907406</v>
      </c>
      <c r="Q132" s="80" t="s">
        <v>541</v>
      </c>
      <c r="R132" s="80"/>
      <c r="S132" s="80"/>
      <c r="T132" s="80" t="s">
        <v>915</v>
      </c>
      <c r="U132" s="83" t="s">
        <v>1034</v>
      </c>
      <c r="V132" s="83" t="s">
        <v>1034</v>
      </c>
      <c r="W132" s="82">
        <v>43488.552719907406</v>
      </c>
      <c r="X132" s="83" t="s">
        <v>1422</v>
      </c>
      <c r="Y132" s="80"/>
      <c r="Z132" s="80"/>
      <c r="AA132" s="86" t="s">
        <v>1774</v>
      </c>
      <c r="AB132" s="80"/>
      <c r="AC132" s="80" t="b">
        <v>0</v>
      </c>
      <c r="AD132" s="80">
        <v>6</v>
      </c>
      <c r="AE132" s="86" t="s">
        <v>2052</v>
      </c>
      <c r="AF132" s="80" t="b">
        <v>0</v>
      </c>
      <c r="AG132" s="80" t="s">
        <v>2064</v>
      </c>
      <c r="AH132" s="80"/>
      <c r="AI132" s="86" t="s">
        <v>2052</v>
      </c>
      <c r="AJ132" s="80" t="b">
        <v>0</v>
      </c>
      <c r="AK132" s="80">
        <v>4</v>
      </c>
      <c r="AL132" s="86" t="s">
        <v>2052</v>
      </c>
      <c r="AM132" s="80" t="s">
        <v>2071</v>
      </c>
      <c r="AN132" s="80" t="b">
        <v>0</v>
      </c>
      <c r="AO132" s="86" t="s">
        <v>1774</v>
      </c>
      <c r="AP132" s="80" t="s">
        <v>2082</v>
      </c>
      <c r="AQ132" s="80">
        <v>0</v>
      </c>
      <c r="AR132" s="80">
        <v>0</v>
      </c>
      <c r="AS132" s="80"/>
      <c r="AT132" s="80"/>
      <c r="AU132" s="80"/>
      <c r="AV132" s="80"/>
      <c r="AW132" s="80"/>
      <c r="AX132" s="80"/>
      <c r="AY132" s="80"/>
      <c r="AZ132" s="80"/>
      <c r="BA132">
        <v>1</v>
      </c>
      <c r="BB132" s="79" t="str">
        <f>REPLACE(INDEX(GroupVertices[Group],MATCH(Edges24[[#This Row],[Vertex 1]],GroupVertices[Vertex],0)),1,1,"")</f>
        <v>2</v>
      </c>
      <c r="BC132" s="79" t="str">
        <f>REPLACE(INDEX(GroupVertices[Group],MATCH(Edges24[[#This Row],[Vertex 2]],GroupVertices[Vertex],0)),1,1,"")</f>
        <v>2</v>
      </c>
      <c r="BD132" s="48">
        <v>0</v>
      </c>
      <c r="BE132" s="49">
        <v>0</v>
      </c>
      <c r="BF132" s="48">
        <v>0</v>
      </c>
      <c r="BG132" s="49">
        <v>0</v>
      </c>
      <c r="BH132" s="48">
        <v>0</v>
      </c>
      <c r="BI132" s="49">
        <v>0</v>
      </c>
      <c r="BJ132" s="48">
        <v>38</v>
      </c>
      <c r="BK132" s="49">
        <v>100</v>
      </c>
      <c r="BL132" s="48">
        <v>38</v>
      </c>
    </row>
    <row r="133" spans="1:64" ht="15">
      <c r="A133" s="65" t="s">
        <v>299</v>
      </c>
      <c r="B133" s="83" t="s">
        <v>997</v>
      </c>
      <c r="C133" s="66"/>
      <c r="D133" s="67"/>
      <c r="E133" s="68"/>
      <c r="F133" s="69"/>
      <c r="G133" s="66"/>
      <c r="H133" s="70"/>
      <c r="I133" s="71"/>
      <c r="J133" s="71"/>
      <c r="K133" s="34" t="s">
        <v>65</v>
      </c>
      <c r="L133" s="78">
        <v>133</v>
      </c>
      <c r="M133" s="78"/>
      <c r="N133" s="73" t="s">
        <v>271</v>
      </c>
      <c r="O133" s="80" t="s">
        <v>461</v>
      </c>
      <c r="P133" s="82">
        <v>43488.70988425926</v>
      </c>
      <c r="Q133" s="80" t="s">
        <v>502</v>
      </c>
      <c r="R133" s="83" t="s">
        <v>837</v>
      </c>
      <c r="S133" s="80" t="s">
        <v>855</v>
      </c>
      <c r="T133" s="80" t="s">
        <v>885</v>
      </c>
      <c r="U133" s="83" t="s">
        <v>997</v>
      </c>
      <c r="V133" s="83" t="s">
        <v>997</v>
      </c>
      <c r="W133" s="82">
        <v>43488.70988425926</v>
      </c>
      <c r="X133" s="83" t="s">
        <v>1383</v>
      </c>
      <c r="Y133" s="80"/>
      <c r="Z133" s="80"/>
      <c r="AA133" s="86" t="s">
        <v>1733</v>
      </c>
      <c r="AB133" s="80"/>
      <c r="AC133" s="80" t="b">
        <v>0</v>
      </c>
      <c r="AD133" s="80">
        <v>16</v>
      </c>
      <c r="AE133" s="86" t="s">
        <v>2052</v>
      </c>
      <c r="AF133" s="80" t="b">
        <v>0</v>
      </c>
      <c r="AG133" s="80" t="s">
        <v>2064</v>
      </c>
      <c r="AH133" s="80"/>
      <c r="AI133" s="86" t="s">
        <v>2052</v>
      </c>
      <c r="AJ133" s="80" t="b">
        <v>0</v>
      </c>
      <c r="AK133" s="80">
        <v>14</v>
      </c>
      <c r="AL133" s="86" t="s">
        <v>2052</v>
      </c>
      <c r="AM133" s="80" t="s">
        <v>2077</v>
      </c>
      <c r="AN133" s="80" t="b">
        <v>0</v>
      </c>
      <c r="AO133" s="86" t="s">
        <v>1733</v>
      </c>
      <c r="AP133" s="80" t="s">
        <v>2082</v>
      </c>
      <c r="AQ133" s="80">
        <v>0</v>
      </c>
      <c r="AR133" s="80">
        <v>0</v>
      </c>
      <c r="AS133" s="80"/>
      <c r="AT133" s="80"/>
      <c r="AU133" s="80"/>
      <c r="AV133" s="80"/>
      <c r="AW133" s="80"/>
      <c r="AX133" s="80"/>
      <c r="AY133" s="80"/>
      <c r="AZ133" s="80"/>
      <c r="BA133">
        <v>1</v>
      </c>
      <c r="BB133" s="79" t="str">
        <f>REPLACE(INDEX(GroupVertices[Group],MATCH(Edges24[[#This Row],[Vertex 1]],GroupVertices[Vertex],0)),1,1,"")</f>
        <v>18</v>
      </c>
      <c r="BC133" s="79" t="str">
        <f>REPLACE(INDEX(GroupVertices[Group],MATCH(Edges24[[#This Row],[Vertex 2]],GroupVertices[Vertex],0)),1,1,"")</f>
        <v>18</v>
      </c>
      <c r="BD133" s="48">
        <v>1</v>
      </c>
      <c r="BE133" s="49">
        <v>3.8461538461538463</v>
      </c>
      <c r="BF133" s="48">
        <v>0</v>
      </c>
      <c r="BG133" s="49">
        <v>0</v>
      </c>
      <c r="BH133" s="48">
        <v>0</v>
      </c>
      <c r="BI133" s="49">
        <v>0</v>
      </c>
      <c r="BJ133" s="48">
        <v>25</v>
      </c>
      <c r="BK133" s="49">
        <v>96.15384615384616</v>
      </c>
      <c r="BL133" s="48">
        <v>26</v>
      </c>
    </row>
    <row r="134" spans="1:64" ht="15">
      <c r="A134" s="65" t="s">
        <v>298</v>
      </c>
      <c r="B134" s="83" t="s">
        <v>1148</v>
      </c>
      <c r="C134" s="66"/>
      <c r="D134" s="67"/>
      <c r="E134" s="68"/>
      <c r="F134" s="69"/>
      <c r="G134" s="66"/>
      <c r="H134" s="70"/>
      <c r="I134" s="71"/>
      <c r="J134" s="71"/>
      <c r="K134" s="34" t="s">
        <v>65</v>
      </c>
      <c r="L134" s="78">
        <v>134</v>
      </c>
      <c r="M134" s="78"/>
      <c r="N134" s="73" t="s">
        <v>374</v>
      </c>
      <c r="O134" s="80" t="s">
        <v>461</v>
      </c>
      <c r="P134" s="82">
        <v>43488.797638888886</v>
      </c>
      <c r="Q134" s="80" t="s">
        <v>658</v>
      </c>
      <c r="R134" s="80"/>
      <c r="S134" s="80"/>
      <c r="T134" s="80" t="s">
        <v>923</v>
      </c>
      <c r="U134" s="83" t="s">
        <v>1148</v>
      </c>
      <c r="V134" s="83" t="s">
        <v>1148</v>
      </c>
      <c r="W134" s="82">
        <v>43488.797638888886</v>
      </c>
      <c r="X134" s="83" t="s">
        <v>1544</v>
      </c>
      <c r="Y134" s="80"/>
      <c r="Z134" s="80"/>
      <c r="AA134" s="86" t="s">
        <v>1900</v>
      </c>
      <c r="AB134" s="80"/>
      <c r="AC134" s="80" t="b">
        <v>0</v>
      </c>
      <c r="AD134" s="80">
        <v>10</v>
      </c>
      <c r="AE134" s="86" t="s">
        <v>2052</v>
      </c>
      <c r="AF134" s="80" t="b">
        <v>0</v>
      </c>
      <c r="AG134" s="80" t="s">
        <v>2064</v>
      </c>
      <c r="AH134" s="80"/>
      <c r="AI134" s="86" t="s">
        <v>2052</v>
      </c>
      <c r="AJ134" s="80" t="b">
        <v>0</v>
      </c>
      <c r="AK134" s="80">
        <v>11</v>
      </c>
      <c r="AL134" s="86" t="s">
        <v>2052</v>
      </c>
      <c r="AM134" s="80" t="s">
        <v>2071</v>
      </c>
      <c r="AN134" s="80" t="b">
        <v>0</v>
      </c>
      <c r="AO134" s="86" t="s">
        <v>1900</v>
      </c>
      <c r="AP134" s="80" t="s">
        <v>207</v>
      </c>
      <c r="AQ134" s="80">
        <v>0</v>
      </c>
      <c r="AR134" s="80">
        <v>0</v>
      </c>
      <c r="AS134" s="80"/>
      <c r="AT134" s="80"/>
      <c r="AU134" s="80"/>
      <c r="AV134" s="80"/>
      <c r="AW134" s="80"/>
      <c r="AX134" s="80"/>
      <c r="AY134" s="80"/>
      <c r="AZ134" s="80"/>
      <c r="BA134">
        <v>1</v>
      </c>
      <c r="BB134" s="79" t="str">
        <f>REPLACE(INDEX(GroupVertices[Group],MATCH(Edges24[[#This Row],[Vertex 1]],GroupVertices[Vertex],0)),1,1,"")</f>
        <v>8</v>
      </c>
      <c r="BC134" s="79" t="str">
        <f>REPLACE(INDEX(GroupVertices[Group],MATCH(Edges24[[#This Row],[Vertex 2]],GroupVertices[Vertex],0)),1,1,"")</f>
        <v>8</v>
      </c>
      <c r="BD134" s="48">
        <v>0</v>
      </c>
      <c r="BE134" s="49">
        <v>0</v>
      </c>
      <c r="BF134" s="48">
        <v>0</v>
      </c>
      <c r="BG134" s="49">
        <v>0</v>
      </c>
      <c r="BH134" s="48">
        <v>0</v>
      </c>
      <c r="BI134" s="49">
        <v>0</v>
      </c>
      <c r="BJ134" s="48">
        <v>28</v>
      </c>
      <c r="BK134" s="49">
        <v>100</v>
      </c>
      <c r="BL134" s="48">
        <v>28</v>
      </c>
    </row>
    <row r="135" spans="1:64" ht="15">
      <c r="A135" s="65" t="s">
        <v>332</v>
      </c>
      <c r="B135" s="83" t="s">
        <v>1093</v>
      </c>
      <c r="C135" s="66"/>
      <c r="D135" s="67"/>
      <c r="E135" s="68"/>
      <c r="F135" s="69"/>
      <c r="G135" s="66"/>
      <c r="H135" s="70"/>
      <c r="I135" s="71"/>
      <c r="J135" s="71"/>
      <c r="K135" s="34" t="s">
        <v>65</v>
      </c>
      <c r="L135" s="78">
        <v>135</v>
      </c>
      <c r="M135" s="78"/>
      <c r="N135" s="73" t="s">
        <v>374</v>
      </c>
      <c r="O135" s="80" t="s">
        <v>461</v>
      </c>
      <c r="P135" s="82">
        <v>43488.79900462963</v>
      </c>
      <c r="Q135" s="80" t="s">
        <v>603</v>
      </c>
      <c r="R135" s="80"/>
      <c r="S135" s="80"/>
      <c r="T135" s="80" t="s">
        <v>923</v>
      </c>
      <c r="U135" s="83" t="s">
        <v>1093</v>
      </c>
      <c r="V135" s="83" t="s">
        <v>1093</v>
      </c>
      <c r="W135" s="82">
        <v>43488.79900462963</v>
      </c>
      <c r="X135" s="83" t="s">
        <v>1489</v>
      </c>
      <c r="Y135" s="80"/>
      <c r="Z135" s="80"/>
      <c r="AA135" s="86" t="s">
        <v>1844</v>
      </c>
      <c r="AB135" s="80"/>
      <c r="AC135" s="80" t="b">
        <v>0</v>
      </c>
      <c r="AD135" s="80">
        <v>12</v>
      </c>
      <c r="AE135" s="86" t="s">
        <v>2052</v>
      </c>
      <c r="AF135" s="80" t="b">
        <v>0</v>
      </c>
      <c r="AG135" s="80" t="s">
        <v>2064</v>
      </c>
      <c r="AH135" s="80"/>
      <c r="AI135" s="86" t="s">
        <v>2052</v>
      </c>
      <c r="AJ135" s="80" t="b">
        <v>0</v>
      </c>
      <c r="AK135" s="80">
        <v>11</v>
      </c>
      <c r="AL135" s="86" t="s">
        <v>2052</v>
      </c>
      <c r="AM135" s="80" t="s">
        <v>2071</v>
      </c>
      <c r="AN135" s="80" t="b">
        <v>0</v>
      </c>
      <c r="AO135" s="86" t="s">
        <v>1844</v>
      </c>
      <c r="AP135" s="80" t="s">
        <v>207</v>
      </c>
      <c r="AQ135" s="80">
        <v>0</v>
      </c>
      <c r="AR135" s="80">
        <v>0</v>
      </c>
      <c r="AS135" s="80"/>
      <c r="AT135" s="80"/>
      <c r="AU135" s="80"/>
      <c r="AV135" s="80"/>
      <c r="AW135" s="80"/>
      <c r="AX135" s="80"/>
      <c r="AY135" s="80"/>
      <c r="AZ135" s="80"/>
      <c r="BA135">
        <v>1</v>
      </c>
      <c r="BB135" s="79" t="str">
        <f>REPLACE(INDEX(GroupVertices[Group],MATCH(Edges24[[#This Row],[Vertex 1]],GroupVertices[Vertex],0)),1,1,"")</f>
        <v>1</v>
      </c>
      <c r="BC135" s="79" t="str">
        <f>REPLACE(INDEX(GroupVertices[Group],MATCH(Edges24[[#This Row],[Vertex 2]],GroupVertices[Vertex],0)),1,1,"")</f>
        <v>1</v>
      </c>
      <c r="BD135" s="48">
        <v>0</v>
      </c>
      <c r="BE135" s="49">
        <v>0</v>
      </c>
      <c r="BF135" s="48">
        <v>0</v>
      </c>
      <c r="BG135" s="49">
        <v>0</v>
      </c>
      <c r="BH135" s="48">
        <v>0</v>
      </c>
      <c r="BI135" s="49">
        <v>0</v>
      </c>
      <c r="BJ135" s="48">
        <v>28</v>
      </c>
      <c r="BK135" s="49">
        <v>100</v>
      </c>
      <c r="BL135" s="48">
        <v>28</v>
      </c>
    </row>
    <row r="136" spans="1:64" ht="15">
      <c r="A136" s="65" t="s">
        <v>314</v>
      </c>
      <c r="B136" s="83" t="s">
        <v>1209</v>
      </c>
      <c r="C136" s="66"/>
      <c r="D136" s="67"/>
      <c r="E136" s="68"/>
      <c r="F136" s="69"/>
      <c r="G136" s="66"/>
      <c r="H136" s="70"/>
      <c r="I136" s="71"/>
      <c r="J136" s="71"/>
      <c r="K136" s="34" t="s">
        <v>65</v>
      </c>
      <c r="L136" s="78">
        <v>136</v>
      </c>
      <c r="M136" s="78"/>
      <c r="N136" s="73" t="s">
        <v>374</v>
      </c>
      <c r="O136" s="80" t="s">
        <v>461</v>
      </c>
      <c r="P136" s="82">
        <v>43488.8034837963</v>
      </c>
      <c r="Q136" s="80" t="s">
        <v>721</v>
      </c>
      <c r="R136" s="80"/>
      <c r="S136" s="80"/>
      <c r="T136" s="80" t="s">
        <v>923</v>
      </c>
      <c r="U136" s="83" t="s">
        <v>1209</v>
      </c>
      <c r="V136" s="83" t="s">
        <v>1209</v>
      </c>
      <c r="W136" s="82">
        <v>43488.8034837963</v>
      </c>
      <c r="X136" s="83" t="s">
        <v>1607</v>
      </c>
      <c r="Y136" s="80"/>
      <c r="Z136" s="80"/>
      <c r="AA136" s="86" t="s">
        <v>1963</v>
      </c>
      <c r="AB136" s="80"/>
      <c r="AC136" s="80" t="b">
        <v>0</v>
      </c>
      <c r="AD136" s="80">
        <v>8</v>
      </c>
      <c r="AE136" s="86" t="s">
        <v>2052</v>
      </c>
      <c r="AF136" s="80" t="b">
        <v>0</v>
      </c>
      <c r="AG136" s="80" t="s">
        <v>2064</v>
      </c>
      <c r="AH136" s="80"/>
      <c r="AI136" s="86" t="s">
        <v>2052</v>
      </c>
      <c r="AJ136" s="80" t="b">
        <v>0</v>
      </c>
      <c r="AK136" s="80">
        <v>3</v>
      </c>
      <c r="AL136" s="86" t="s">
        <v>2052</v>
      </c>
      <c r="AM136" s="80" t="s">
        <v>2071</v>
      </c>
      <c r="AN136" s="80" t="b">
        <v>0</v>
      </c>
      <c r="AO136" s="86" t="s">
        <v>1963</v>
      </c>
      <c r="AP136" s="80" t="s">
        <v>207</v>
      </c>
      <c r="AQ136" s="80">
        <v>0</v>
      </c>
      <c r="AR136" s="80">
        <v>0</v>
      </c>
      <c r="AS136" s="80"/>
      <c r="AT136" s="80"/>
      <c r="AU136" s="80"/>
      <c r="AV136" s="80"/>
      <c r="AW136" s="80"/>
      <c r="AX136" s="80"/>
      <c r="AY136" s="80"/>
      <c r="AZ136" s="80"/>
      <c r="BA136">
        <v>1</v>
      </c>
      <c r="BB136" s="79" t="str">
        <f>REPLACE(INDEX(GroupVertices[Group],MATCH(Edges24[[#This Row],[Vertex 1]],GroupVertices[Vertex],0)),1,1,"")</f>
        <v>4</v>
      </c>
      <c r="BC136" s="79" t="str">
        <f>REPLACE(INDEX(GroupVertices[Group],MATCH(Edges24[[#This Row],[Vertex 2]],GroupVertices[Vertex],0)),1,1,"")</f>
        <v>4</v>
      </c>
      <c r="BD136" s="48">
        <v>0</v>
      </c>
      <c r="BE136" s="49">
        <v>0</v>
      </c>
      <c r="BF136" s="48">
        <v>0</v>
      </c>
      <c r="BG136" s="49">
        <v>0</v>
      </c>
      <c r="BH136" s="48">
        <v>0</v>
      </c>
      <c r="BI136" s="49">
        <v>0</v>
      </c>
      <c r="BJ136" s="48">
        <v>28</v>
      </c>
      <c r="BK136" s="49">
        <v>100</v>
      </c>
      <c r="BL136" s="48">
        <v>28</v>
      </c>
    </row>
    <row r="137" spans="1:64" ht="15">
      <c r="A137" s="65" t="s">
        <v>332</v>
      </c>
      <c r="B137" s="83" t="s">
        <v>1092</v>
      </c>
      <c r="C137" s="66"/>
      <c r="D137" s="67"/>
      <c r="E137" s="68"/>
      <c r="F137" s="69"/>
      <c r="G137" s="66"/>
      <c r="H137" s="70"/>
      <c r="I137" s="71"/>
      <c r="J137" s="71"/>
      <c r="K137" s="34" t="s">
        <v>65</v>
      </c>
      <c r="L137" s="78">
        <v>137</v>
      </c>
      <c r="M137" s="78"/>
      <c r="N137" s="73" t="s">
        <v>273</v>
      </c>
      <c r="O137" s="80" t="s">
        <v>461</v>
      </c>
      <c r="P137" s="82">
        <v>43488.76136574074</v>
      </c>
      <c r="Q137" s="80" t="s">
        <v>602</v>
      </c>
      <c r="R137" s="80"/>
      <c r="S137" s="80"/>
      <c r="T137" s="80" t="s">
        <v>898</v>
      </c>
      <c r="U137" s="83" t="s">
        <v>1092</v>
      </c>
      <c r="V137" s="83" t="s">
        <v>1092</v>
      </c>
      <c r="W137" s="82">
        <v>43488.76136574074</v>
      </c>
      <c r="X137" s="83" t="s">
        <v>1488</v>
      </c>
      <c r="Y137" s="80"/>
      <c r="Z137" s="80"/>
      <c r="AA137" s="86" t="s">
        <v>1843</v>
      </c>
      <c r="AB137" s="80"/>
      <c r="AC137" s="80" t="b">
        <v>0</v>
      </c>
      <c r="AD137" s="80">
        <v>8</v>
      </c>
      <c r="AE137" s="86" t="s">
        <v>2052</v>
      </c>
      <c r="AF137" s="80" t="b">
        <v>0</v>
      </c>
      <c r="AG137" s="80" t="s">
        <v>2064</v>
      </c>
      <c r="AH137" s="80"/>
      <c r="AI137" s="86" t="s">
        <v>2052</v>
      </c>
      <c r="AJ137" s="80" t="b">
        <v>0</v>
      </c>
      <c r="AK137" s="80">
        <v>7</v>
      </c>
      <c r="AL137" s="86" t="s">
        <v>2052</v>
      </c>
      <c r="AM137" s="80" t="s">
        <v>2071</v>
      </c>
      <c r="AN137" s="80" t="b">
        <v>0</v>
      </c>
      <c r="AO137" s="86" t="s">
        <v>1843</v>
      </c>
      <c r="AP137" s="80" t="s">
        <v>207</v>
      </c>
      <c r="AQ137" s="80">
        <v>0</v>
      </c>
      <c r="AR137" s="80">
        <v>0</v>
      </c>
      <c r="AS137" s="80"/>
      <c r="AT137" s="80"/>
      <c r="AU137" s="80"/>
      <c r="AV137" s="80"/>
      <c r="AW137" s="80"/>
      <c r="AX137" s="80"/>
      <c r="AY137" s="80"/>
      <c r="AZ137" s="80"/>
      <c r="BA137">
        <v>1</v>
      </c>
      <c r="BB137" s="79" t="str">
        <f>REPLACE(INDEX(GroupVertices[Group],MATCH(Edges24[[#This Row],[Vertex 1]],GroupVertices[Vertex],0)),1,1,"")</f>
        <v>1</v>
      </c>
      <c r="BC137" s="79" t="str">
        <f>REPLACE(INDEX(GroupVertices[Group],MATCH(Edges24[[#This Row],[Vertex 2]],GroupVertices[Vertex],0)),1,1,"")</f>
        <v>1</v>
      </c>
      <c r="BD137" s="48">
        <v>0</v>
      </c>
      <c r="BE137" s="49">
        <v>0</v>
      </c>
      <c r="BF137" s="48">
        <v>0</v>
      </c>
      <c r="BG137" s="49">
        <v>0</v>
      </c>
      <c r="BH137" s="48">
        <v>0</v>
      </c>
      <c r="BI137" s="49">
        <v>0</v>
      </c>
      <c r="BJ137" s="48">
        <v>27</v>
      </c>
      <c r="BK137" s="49">
        <v>100</v>
      </c>
      <c r="BL137" s="48">
        <v>27</v>
      </c>
    </row>
    <row r="138" spans="1:64" ht="15">
      <c r="A138" s="65" t="s">
        <v>340</v>
      </c>
      <c r="B138" s="83" t="s">
        <v>1197</v>
      </c>
      <c r="C138" s="66"/>
      <c r="D138" s="67"/>
      <c r="E138" s="68"/>
      <c r="F138" s="69"/>
      <c r="G138" s="66"/>
      <c r="H138" s="70"/>
      <c r="I138" s="71"/>
      <c r="J138" s="71"/>
      <c r="K138" s="34" t="s">
        <v>65</v>
      </c>
      <c r="L138" s="78">
        <v>138</v>
      </c>
      <c r="M138" s="78"/>
      <c r="N138" s="73" t="s">
        <v>374</v>
      </c>
      <c r="O138" s="80" t="s">
        <v>461</v>
      </c>
      <c r="P138" s="82">
        <v>43488.98211805556</v>
      </c>
      <c r="Q138" s="80" t="s">
        <v>709</v>
      </c>
      <c r="R138" s="80"/>
      <c r="S138" s="80"/>
      <c r="T138" s="80" t="s">
        <v>923</v>
      </c>
      <c r="U138" s="83" t="s">
        <v>1197</v>
      </c>
      <c r="V138" s="83" t="s">
        <v>1197</v>
      </c>
      <c r="W138" s="82">
        <v>43488.98211805556</v>
      </c>
      <c r="X138" s="83" t="s">
        <v>1595</v>
      </c>
      <c r="Y138" s="80"/>
      <c r="Z138" s="80"/>
      <c r="AA138" s="86" t="s">
        <v>1951</v>
      </c>
      <c r="AB138" s="80"/>
      <c r="AC138" s="80" t="b">
        <v>0</v>
      </c>
      <c r="AD138" s="80">
        <v>0</v>
      </c>
      <c r="AE138" s="86" t="s">
        <v>2052</v>
      </c>
      <c r="AF138" s="80" t="b">
        <v>0</v>
      </c>
      <c r="AG138" s="80" t="s">
        <v>2064</v>
      </c>
      <c r="AH138" s="80"/>
      <c r="AI138" s="86" t="s">
        <v>2052</v>
      </c>
      <c r="AJ138" s="80" t="b">
        <v>0</v>
      </c>
      <c r="AK138" s="80">
        <v>0</v>
      </c>
      <c r="AL138" s="86" t="s">
        <v>2052</v>
      </c>
      <c r="AM138" s="80" t="s">
        <v>2071</v>
      </c>
      <c r="AN138" s="80" t="b">
        <v>0</v>
      </c>
      <c r="AO138" s="86" t="s">
        <v>1951</v>
      </c>
      <c r="AP138" s="80" t="s">
        <v>207</v>
      </c>
      <c r="AQ138" s="80">
        <v>0</v>
      </c>
      <c r="AR138" s="80">
        <v>0</v>
      </c>
      <c r="AS138" s="80"/>
      <c r="AT138" s="80"/>
      <c r="AU138" s="80"/>
      <c r="AV138" s="80"/>
      <c r="AW138" s="80"/>
      <c r="AX138" s="80"/>
      <c r="AY138" s="80"/>
      <c r="AZ138" s="80"/>
      <c r="BA138">
        <v>1</v>
      </c>
      <c r="BB138" s="79" t="str">
        <f>REPLACE(INDEX(GroupVertices[Group],MATCH(Edges24[[#This Row],[Vertex 1]],GroupVertices[Vertex],0)),1,1,"")</f>
        <v>12</v>
      </c>
      <c r="BC138" s="79" t="str">
        <f>REPLACE(INDEX(GroupVertices[Group],MATCH(Edges24[[#This Row],[Vertex 2]],GroupVertices[Vertex],0)),1,1,"")</f>
        <v>12</v>
      </c>
      <c r="BD138" s="48">
        <v>0</v>
      </c>
      <c r="BE138" s="49">
        <v>0</v>
      </c>
      <c r="BF138" s="48">
        <v>0</v>
      </c>
      <c r="BG138" s="49">
        <v>0</v>
      </c>
      <c r="BH138" s="48">
        <v>0</v>
      </c>
      <c r="BI138" s="49">
        <v>0</v>
      </c>
      <c r="BJ138" s="48">
        <v>28</v>
      </c>
      <c r="BK138" s="49">
        <v>100</v>
      </c>
      <c r="BL138" s="48">
        <v>28</v>
      </c>
    </row>
    <row r="139" spans="1:64" ht="15">
      <c r="A139" s="65" t="s">
        <v>344</v>
      </c>
      <c r="B139" s="83" t="s">
        <v>1265</v>
      </c>
      <c r="C139" s="66"/>
      <c r="D139" s="67"/>
      <c r="E139" s="68"/>
      <c r="F139" s="69"/>
      <c r="G139" s="66"/>
      <c r="H139" s="70"/>
      <c r="I139" s="71"/>
      <c r="J139" s="71"/>
      <c r="K139" s="34" t="s">
        <v>65</v>
      </c>
      <c r="L139" s="78">
        <v>139</v>
      </c>
      <c r="M139" s="78"/>
      <c r="N139" s="73" t="s">
        <v>374</v>
      </c>
      <c r="O139" s="80" t="s">
        <v>461</v>
      </c>
      <c r="P139" s="82">
        <v>43483.868784722225</v>
      </c>
      <c r="Q139" s="80" t="s">
        <v>777</v>
      </c>
      <c r="R139" s="80"/>
      <c r="S139" s="80"/>
      <c r="T139" s="80" t="s">
        <v>923</v>
      </c>
      <c r="U139" s="83" t="s">
        <v>1265</v>
      </c>
      <c r="V139" s="83" t="s">
        <v>1265</v>
      </c>
      <c r="W139" s="82">
        <v>43483.868784722225</v>
      </c>
      <c r="X139" s="83" t="s">
        <v>1663</v>
      </c>
      <c r="Y139" s="80"/>
      <c r="Z139" s="80"/>
      <c r="AA139" s="86" t="s">
        <v>2019</v>
      </c>
      <c r="AB139" s="80"/>
      <c r="AC139" s="80" t="b">
        <v>0</v>
      </c>
      <c r="AD139" s="80">
        <v>5</v>
      </c>
      <c r="AE139" s="86" t="s">
        <v>2052</v>
      </c>
      <c r="AF139" s="80" t="b">
        <v>0</v>
      </c>
      <c r="AG139" s="80" t="s">
        <v>2064</v>
      </c>
      <c r="AH139" s="80"/>
      <c r="AI139" s="86" t="s">
        <v>2052</v>
      </c>
      <c r="AJ139" s="80" t="b">
        <v>0</v>
      </c>
      <c r="AK139" s="80">
        <v>3</v>
      </c>
      <c r="AL139" s="86" t="s">
        <v>2052</v>
      </c>
      <c r="AM139" s="80" t="s">
        <v>2071</v>
      </c>
      <c r="AN139" s="80" t="b">
        <v>0</v>
      </c>
      <c r="AO139" s="86" t="s">
        <v>2019</v>
      </c>
      <c r="AP139" s="80" t="s">
        <v>207</v>
      </c>
      <c r="AQ139" s="80">
        <v>0</v>
      </c>
      <c r="AR139" s="80">
        <v>0</v>
      </c>
      <c r="AS139" s="80"/>
      <c r="AT139" s="80"/>
      <c r="AU139" s="80"/>
      <c r="AV139" s="80"/>
      <c r="AW139" s="80"/>
      <c r="AX139" s="80"/>
      <c r="AY139" s="80"/>
      <c r="AZ139" s="80"/>
      <c r="BA139">
        <v>1</v>
      </c>
      <c r="BB139" s="79" t="str">
        <f>REPLACE(INDEX(GroupVertices[Group],MATCH(Edges24[[#This Row],[Vertex 1]],GroupVertices[Vertex],0)),1,1,"")</f>
        <v>7</v>
      </c>
      <c r="BC139" s="79" t="str">
        <f>REPLACE(INDEX(GroupVertices[Group],MATCH(Edges24[[#This Row],[Vertex 2]],GroupVertices[Vertex],0)),1,1,"")</f>
        <v>7</v>
      </c>
      <c r="BD139" s="48">
        <v>0</v>
      </c>
      <c r="BE139" s="49">
        <v>0</v>
      </c>
      <c r="BF139" s="48">
        <v>0</v>
      </c>
      <c r="BG139" s="49">
        <v>0</v>
      </c>
      <c r="BH139" s="48">
        <v>0</v>
      </c>
      <c r="BI139" s="49">
        <v>0</v>
      </c>
      <c r="BJ139" s="48">
        <v>28</v>
      </c>
      <c r="BK139" s="49">
        <v>100</v>
      </c>
      <c r="BL139" s="48">
        <v>28</v>
      </c>
    </row>
    <row r="140" spans="1:64" ht="15">
      <c r="A140" s="65" t="s">
        <v>269</v>
      </c>
      <c r="B140" s="83" t="s">
        <v>983</v>
      </c>
      <c r="C140" s="66"/>
      <c r="D140" s="67"/>
      <c r="E140" s="68"/>
      <c r="F140" s="69"/>
      <c r="G140" s="66"/>
      <c r="H140" s="70"/>
      <c r="I140" s="71"/>
      <c r="J140" s="71"/>
      <c r="K140" s="34" t="s">
        <v>65</v>
      </c>
      <c r="L140" s="78">
        <v>140</v>
      </c>
      <c r="M140" s="78"/>
      <c r="N140" s="73" t="s">
        <v>269</v>
      </c>
      <c r="O140" s="80" t="s">
        <v>207</v>
      </c>
      <c r="P140" s="82">
        <v>43489.33351851852</v>
      </c>
      <c r="Q140" s="80" t="s">
        <v>486</v>
      </c>
      <c r="R140" s="80"/>
      <c r="S140" s="80"/>
      <c r="T140" s="80" t="s">
        <v>900</v>
      </c>
      <c r="U140" s="83" t="s">
        <v>983</v>
      </c>
      <c r="V140" s="83" t="s">
        <v>983</v>
      </c>
      <c r="W140" s="82">
        <v>43489.33351851852</v>
      </c>
      <c r="X140" s="83" t="s">
        <v>1367</v>
      </c>
      <c r="Y140" s="80"/>
      <c r="Z140" s="80"/>
      <c r="AA140" s="86" t="s">
        <v>1717</v>
      </c>
      <c r="AB140" s="80"/>
      <c r="AC140" s="80" t="b">
        <v>0</v>
      </c>
      <c r="AD140" s="80">
        <v>7</v>
      </c>
      <c r="AE140" s="86" t="s">
        <v>2052</v>
      </c>
      <c r="AF140" s="80" t="b">
        <v>0</v>
      </c>
      <c r="AG140" s="80" t="s">
        <v>2066</v>
      </c>
      <c r="AH140" s="80"/>
      <c r="AI140" s="86" t="s">
        <v>2052</v>
      </c>
      <c r="AJ140" s="80" t="b">
        <v>0</v>
      </c>
      <c r="AK140" s="80">
        <v>0</v>
      </c>
      <c r="AL140" s="86" t="s">
        <v>2052</v>
      </c>
      <c r="AM140" s="80" t="s">
        <v>2072</v>
      </c>
      <c r="AN140" s="80" t="b">
        <v>0</v>
      </c>
      <c r="AO140" s="86" t="s">
        <v>1717</v>
      </c>
      <c r="AP140" s="80" t="s">
        <v>207</v>
      </c>
      <c r="AQ140" s="80">
        <v>0</v>
      </c>
      <c r="AR140" s="80">
        <v>0</v>
      </c>
      <c r="AS140" s="80"/>
      <c r="AT140" s="80"/>
      <c r="AU140" s="80"/>
      <c r="AV140" s="80"/>
      <c r="AW140" s="80"/>
      <c r="AX140" s="80"/>
      <c r="AY140" s="80"/>
      <c r="AZ140" s="80"/>
      <c r="BA140">
        <v>2</v>
      </c>
      <c r="BB140" s="79" t="str">
        <f>REPLACE(INDEX(GroupVertices[Group],MATCH(Edges24[[#This Row],[Vertex 1]],GroupVertices[Vertex],0)),1,1,"")</f>
        <v>22</v>
      </c>
      <c r="BC140" s="79" t="str">
        <f>REPLACE(INDEX(GroupVertices[Group],MATCH(Edges24[[#This Row],[Vertex 2]],GroupVertices[Vertex],0)),1,1,"")</f>
        <v>22</v>
      </c>
      <c r="BD140" s="48">
        <v>2</v>
      </c>
      <c r="BE140" s="49">
        <v>7.6923076923076925</v>
      </c>
      <c r="BF140" s="48">
        <v>0</v>
      </c>
      <c r="BG140" s="49">
        <v>0</v>
      </c>
      <c r="BH140" s="48">
        <v>0</v>
      </c>
      <c r="BI140" s="49">
        <v>0</v>
      </c>
      <c r="BJ140" s="48">
        <v>24</v>
      </c>
      <c r="BK140" s="49">
        <v>92.3076923076923</v>
      </c>
      <c r="BL140" s="48">
        <v>26</v>
      </c>
    </row>
    <row r="141" spans="1:64" ht="15">
      <c r="A141" s="65" t="s">
        <v>273</v>
      </c>
      <c r="B141" s="83" t="s">
        <v>983</v>
      </c>
      <c r="C141" s="66"/>
      <c r="D141" s="67"/>
      <c r="E141" s="68"/>
      <c r="F141" s="69"/>
      <c r="G141" s="66"/>
      <c r="H141" s="70"/>
      <c r="I141" s="71"/>
      <c r="J141" s="71"/>
      <c r="K141" s="34" t="s">
        <v>65</v>
      </c>
      <c r="L141" s="78">
        <v>141</v>
      </c>
      <c r="M141" s="78"/>
      <c r="N141" s="73" t="s">
        <v>404</v>
      </c>
      <c r="O141" s="80" t="s">
        <v>461</v>
      </c>
      <c r="P141" s="82">
        <v>43488.91738425926</v>
      </c>
      <c r="Q141" s="80" t="s">
        <v>489</v>
      </c>
      <c r="R141" s="83" t="s">
        <v>826</v>
      </c>
      <c r="S141" s="80" t="s">
        <v>850</v>
      </c>
      <c r="T141" s="80" t="s">
        <v>900</v>
      </c>
      <c r="U141" s="83" t="s">
        <v>983</v>
      </c>
      <c r="V141" s="83" t="s">
        <v>983</v>
      </c>
      <c r="W141" s="82">
        <v>43488.91738425926</v>
      </c>
      <c r="X141" s="83" t="s">
        <v>1370</v>
      </c>
      <c r="Y141" s="80"/>
      <c r="Z141" s="80"/>
      <c r="AA141" s="86" t="s">
        <v>1720</v>
      </c>
      <c r="AB141" s="80"/>
      <c r="AC141" s="80" t="b">
        <v>0</v>
      </c>
      <c r="AD141" s="80">
        <v>20</v>
      </c>
      <c r="AE141" s="86" t="s">
        <v>2052</v>
      </c>
      <c r="AF141" s="80" t="b">
        <v>0</v>
      </c>
      <c r="AG141" s="80" t="s">
        <v>2064</v>
      </c>
      <c r="AH141" s="80"/>
      <c r="AI141" s="86" t="s">
        <v>2052</v>
      </c>
      <c r="AJ141" s="80" t="b">
        <v>0</v>
      </c>
      <c r="AK141" s="80">
        <v>26</v>
      </c>
      <c r="AL141" s="86" t="s">
        <v>2052</v>
      </c>
      <c r="AM141" s="80" t="s">
        <v>2075</v>
      </c>
      <c r="AN141" s="80" t="b">
        <v>0</v>
      </c>
      <c r="AO141" s="86" t="s">
        <v>1720</v>
      </c>
      <c r="AP141" s="80" t="s">
        <v>207</v>
      </c>
      <c r="AQ141" s="80">
        <v>0</v>
      </c>
      <c r="AR141" s="80">
        <v>0</v>
      </c>
      <c r="AS141" s="80"/>
      <c r="AT141" s="80"/>
      <c r="AU141" s="80"/>
      <c r="AV141" s="80"/>
      <c r="AW141" s="80"/>
      <c r="AX141" s="80"/>
      <c r="AY141" s="80"/>
      <c r="AZ141" s="80"/>
      <c r="BA141">
        <v>1</v>
      </c>
      <c r="BB141" s="79" t="str">
        <f>REPLACE(INDEX(GroupVertices[Group],MATCH(Edges24[[#This Row],[Vertex 1]],GroupVertices[Vertex],0)),1,1,"")</f>
        <v>22</v>
      </c>
      <c r="BC141" s="79" t="str">
        <f>REPLACE(INDEX(GroupVertices[Group],MATCH(Edges24[[#This Row],[Vertex 2]],GroupVertices[Vertex],0)),1,1,"")</f>
        <v>22</v>
      </c>
      <c r="BD141" s="48">
        <v>2</v>
      </c>
      <c r="BE141" s="49">
        <v>8.333333333333334</v>
      </c>
      <c r="BF141" s="48">
        <v>0</v>
      </c>
      <c r="BG141" s="49">
        <v>0</v>
      </c>
      <c r="BH141" s="48">
        <v>0</v>
      </c>
      <c r="BI141" s="49">
        <v>0</v>
      </c>
      <c r="BJ141" s="48">
        <v>22</v>
      </c>
      <c r="BK141" s="49">
        <v>91.66666666666667</v>
      </c>
      <c r="BL141" s="48">
        <v>24</v>
      </c>
    </row>
    <row r="142" spans="1:64" ht="15">
      <c r="A142" s="65" t="s">
        <v>351</v>
      </c>
      <c r="B142" s="83" t="s">
        <v>983</v>
      </c>
      <c r="C142" s="66"/>
      <c r="D142" s="67"/>
      <c r="E142" s="68"/>
      <c r="F142" s="69"/>
      <c r="G142" s="66"/>
      <c r="H142" s="70"/>
      <c r="I142" s="71"/>
      <c r="J142" s="71"/>
      <c r="K142" s="34" t="s">
        <v>65</v>
      </c>
      <c r="L142" s="78">
        <v>142</v>
      </c>
      <c r="M142" s="78"/>
      <c r="N142" s="73" t="s">
        <v>351</v>
      </c>
      <c r="O142" s="80" t="s">
        <v>207</v>
      </c>
      <c r="P142" s="82">
        <v>43488.92525462963</v>
      </c>
      <c r="Q142" s="80" t="s">
        <v>568</v>
      </c>
      <c r="R142" s="83" t="s">
        <v>826</v>
      </c>
      <c r="S142" s="80" t="s">
        <v>850</v>
      </c>
      <c r="T142" s="80" t="s">
        <v>900</v>
      </c>
      <c r="U142" s="83" t="s">
        <v>983</v>
      </c>
      <c r="V142" s="83" t="s">
        <v>983</v>
      </c>
      <c r="W142" s="82">
        <v>43488.92525462963</v>
      </c>
      <c r="X142" s="83" t="s">
        <v>1454</v>
      </c>
      <c r="Y142" s="80"/>
      <c r="Z142" s="80"/>
      <c r="AA142" s="86" t="s">
        <v>1809</v>
      </c>
      <c r="AB142" s="80"/>
      <c r="AC142" s="80" t="b">
        <v>0</v>
      </c>
      <c r="AD142" s="80">
        <v>0</v>
      </c>
      <c r="AE142" s="86" t="s">
        <v>2052</v>
      </c>
      <c r="AF142" s="80" t="b">
        <v>0</v>
      </c>
      <c r="AG142" s="80" t="s">
        <v>2066</v>
      </c>
      <c r="AH142" s="80"/>
      <c r="AI142" s="86" t="s">
        <v>2052</v>
      </c>
      <c r="AJ142" s="80" t="b">
        <v>0</v>
      </c>
      <c r="AK142" s="80">
        <v>1</v>
      </c>
      <c r="AL142" s="86" t="s">
        <v>2052</v>
      </c>
      <c r="AM142" s="80" t="s">
        <v>2072</v>
      </c>
      <c r="AN142" s="80" t="b">
        <v>0</v>
      </c>
      <c r="AO142" s="86" t="s">
        <v>1809</v>
      </c>
      <c r="AP142" s="80" t="s">
        <v>207</v>
      </c>
      <c r="AQ142" s="80">
        <v>0</v>
      </c>
      <c r="AR142" s="80">
        <v>0</v>
      </c>
      <c r="AS142" s="80"/>
      <c r="AT142" s="80"/>
      <c r="AU142" s="80"/>
      <c r="AV142" s="80"/>
      <c r="AW142" s="80"/>
      <c r="AX142" s="80"/>
      <c r="AY142" s="80"/>
      <c r="AZ142" s="80"/>
      <c r="BA142">
        <v>1</v>
      </c>
      <c r="BB142" s="79" t="str">
        <f>REPLACE(INDEX(GroupVertices[Group],MATCH(Edges24[[#This Row],[Vertex 1]],GroupVertices[Vertex],0)),1,1,"")</f>
        <v>22</v>
      </c>
      <c r="BC142" s="79" t="str">
        <f>REPLACE(INDEX(GroupVertices[Group],MATCH(Edges24[[#This Row],[Vertex 2]],GroupVertices[Vertex],0)),1,1,"")</f>
        <v>22</v>
      </c>
      <c r="BD142" s="48">
        <v>2</v>
      </c>
      <c r="BE142" s="49">
        <v>8.333333333333334</v>
      </c>
      <c r="BF142" s="48">
        <v>0</v>
      </c>
      <c r="BG142" s="49">
        <v>0</v>
      </c>
      <c r="BH142" s="48">
        <v>0</v>
      </c>
      <c r="BI142" s="49">
        <v>0</v>
      </c>
      <c r="BJ142" s="48">
        <v>22</v>
      </c>
      <c r="BK142" s="49">
        <v>91.66666666666667</v>
      </c>
      <c r="BL142" s="48">
        <v>24</v>
      </c>
    </row>
    <row r="143" spans="1:64" ht="15">
      <c r="A143" s="65" t="s">
        <v>269</v>
      </c>
      <c r="B143" s="83" t="s">
        <v>983</v>
      </c>
      <c r="C143" s="66"/>
      <c r="D143" s="67"/>
      <c r="E143" s="68"/>
      <c r="F143" s="69"/>
      <c r="G143" s="66"/>
      <c r="H143" s="70"/>
      <c r="I143" s="71"/>
      <c r="J143" s="71"/>
      <c r="K143" s="34" t="s">
        <v>65</v>
      </c>
      <c r="L143" s="78">
        <v>143</v>
      </c>
      <c r="M143" s="78"/>
      <c r="N143" s="73" t="s">
        <v>269</v>
      </c>
      <c r="O143" s="80" t="s">
        <v>207</v>
      </c>
      <c r="P143" s="82">
        <v>43489.33347222222</v>
      </c>
      <c r="Q143" s="80" t="s">
        <v>485</v>
      </c>
      <c r="R143" s="83" t="s">
        <v>826</v>
      </c>
      <c r="S143" s="80" t="s">
        <v>850</v>
      </c>
      <c r="T143" s="80" t="s">
        <v>900</v>
      </c>
      <c r="U143" s="83" t="s">
        <v>983</v>
      </c>
      <c r="V143" s="83" t="s">
        <v>983</v>
      </c>
      <c r="W143" s="82">
        <v>43489.33347222222</v>
      </c>
      <c r="X143" s="83" t="s">
        <v>1366</v>
      </c>
      <c r="Y143" s="80"/>
      <c r="Z143" s="80"/>
      <c r="AA143" s="86" t="s">
        <v>1716</v>
      </c>
      <c r="AB143" s="80"/>
      <c r="AC143" s="80" t="b">
        <v>0</v>
      </c>
      <c r="AD143" s="80">
        <v>5</v>
      </c>
      <c r="AE143" s="86" t="s">
        <v>2052</v>
      </c>
      <c r="AF143" s="80" t="b">
        <v>0</v>
      </c>
      <c r="AG143" s="80" t="s">
        <v>2066</v>
      </c>
      <c r="AH143" s="80"/>
      <c r="AI143" s="86" t="s">
        <v>2052</v>
      </c>
      <c r="AJ143" s="80" t="b">
        <v>0</v>
      </c>
      <c r="AK143" s="80">
        <v>0</v>
      </c>
      <c r="AL143" s="86" t="s">
        <v>2052</v>
      </c>
      <c r="AM143" s="80" t="s">
        <v>2072</v>
      </c>
      <c r="AN143" s="80" t="b">
        <v>0</v>
      </c>
      <c r="AO143" s="86" t="s">
        <v>1716</v>
      </c>
      <c r="AP143" s="80" t="s">
        <v>207</v>
      </c>
      <c r="AQ143" s="80">
        <v>0</v>
      </c>
      <c r="AR143" s="80">
        <v>0</v>
      </c>
      <c r="AS143" s="80"/>
      <c r="AT143" s="80"/>
      <c r="AU143" s="80"/>
      <c r="AV143" s="80"/>
      <c r="AW143" s="80"/>
      <c r="AX143" s="80"/>
      <c r="AY143" s="80"/>
      <c r="AZ143" s="80"/>
      <c r="BA143">
        <v>2</v>
      </c>
      <c r="BB143" s="79" t="str">
        <f>REPLACE(INDEX(GroupVertices[Group],MATCH(Edges24[[#This Row],[Vertex 1]],GroupVertices[Vertex],0)),1,1,"")</f>
        <v>22</v>
      </c>
      <c r="BC143" s="79" t="str">
        <f>REPLACE(INDEX(GroupVertices[Group],MATCH(Edges24[[#This Row],[Vertex 2]],GroupVertices[Vertex],0)),1,1,"")</f>
        <v>22</v>
      </c>
      <c r="BD143" s="48">
        <v>2</v>
      </c>
      <c r="BE143" s="49">
        <v>8.333333333333334</v>
      </c>
      <c r="BF143" s="48">
        <v>0</v>
      </c>
      <c r="BG143" s="49">
        <v>0</v>
      </c>
      <c r="BH143" s="48">
        <v>0</v>
      </c>
      <c r="BI143" s="49">
        <v>0</v>
      </c>
      <c r="BJ143" s="48">
        <v>22</v>
      </c>
      <c r="BK143" s="49">
        <v>91.66666666666667</v>
      </c>
      <c r="BL143" s="48">
        <v>24</v>
      </c>
    </row>
    <row r="144" spans="1:64" ht="15">
      <c r="A144" s="65" t="s">
        <v>301</v>
      </c>
      <c r="B144" s="83" t="s">
        <v>1110</v>
      </c>
      <c r="C144" s="66"/>
      <c r="D144" s="67"/>
      <c r="E144" s="68"/>
      <c r="F144" s="69"/>
      <c r="G144" s="66"/>
      <c r="H144" s="70"/>
      <c r="I144" s="71"/>
      <c r="J144" s="71"/>
      <c r="K144" s="34" t="s">
        <v>65</v>
      </c>
      <c r="L144" s="78">
        <v>144</v>
      </c>
      <c r="M144" s="78"/>
      <c r="N144" s="73" t="s">
        <v>273</v>
      </c>
      <c r="O144" s="80" t="s">
        <v>461</v>
      </c>
      <c r="P144" s="82">
        <v>43488.91908564815</v>
      </c>
      <c r="Q144" s="80" t="s">
        <v>620</v>
      </c>
      <c r="R144" s="80"/>
      <c r="S144" s="80"/>
      <c r="T144" s="80" t="s">
        <v>880</v>
      </c>
      <c r="U144" s="83" t="s">
        <v>1110</v>
      </c>
      <c r="V144" s="83" t="s">
        <v>1110</v>
      </c>
      <c r="W144" s="82">
        <v>43488.91908564815</v>
      </c>
      <c r="X144" s="83" t="s">
        <v>1506</v>
      </c>
      <c r="Y144" s="80"/>
      <c r="Z144" s="80"/>
      <c r="AA144" s="86" t="s">
        <v>1862</v>
      </c>
      <c r="AB144" s="80"/>
      <c r="AC144" s="80" t="b">
        <v>0</v>
      </c>
      <c r="AD144" s="80">
        <v>0</v>
      </c>
      <c r="AE144" s="86" t="s">
        <v>2052</v>
      </c>
      <c r="AF144" s="80" t="b">
        <v>0</v>
      </c>
      <c r="AG144" s="80" t="s">
        <v>2064</v>
      </c>
      <c r="AH144" s="80"/>
      <c r="AI144" s="86" t="s">
        <v>2052</v>
      </c>
      <c r="AJ144" s="80" t="b">
        <v>0</v>
      </c>
      <c r="AK144" s="80">
        <v>0</v>
      </c>
      <c r="AL144" s="86" t="s">
        <v>2052</v>
      </c>
      <c r="AM144" s="80" t="s">
        <v>2071</v>
      </c>
      <c r="AN144" s="80" t="b">
        <v>0</v>
      </c>
      <c r="AO144" s="86" t="s">
        <v>1862</v>
      </c>
      <c r="AP144" s="80" t="s">
        <v>207</v>
      </c>
      <c r="AQ144" s="80">
        <v>0</v>
      </c>
      <c r="AR144" s="80">
        <v>0</v>
      </c>
      <c r="AS144" s="80"/>
      <c r="AT144" s="80"/>
      <c r="AU144" s="80"/>
      <c r="AV144" s="80"/>
      <c r="AW144" s="80"/>
      <c r="AX144" s="80"/>
      <c r="AY144" s="80"/>
      <c r="AZ144" s="80"/>
      <c r="BA144">
        <v>1</v>
      </c>
      <c r="BB144" s="79" t="str">
        <f>REPLACE(INDEX(GroupVertices[Group],MATCH(Edges24[[#This Row],[Vertex 1]],GroupVertices[Vertex],0)),1,1,"")</f>
        <v>11</v>
      </c>
      <c r="BC144" s="79" t="str">
        <f>REPLACE(INDEX(GroupVertices[Group],MATCH(Edges24[[#This Row],[Vertex 2]],GroupVertices[Vertex],0)),1,1,"")</f>
        <v>11</v>
      </c>
      <c r="BD144" s="48">
        <v>0</v>
      </c>
      <c r="BE144" s="49">
        <v>0</v>
      </c>
      <c r="BF144" s="48">
        <v>0</v>
      </c>
      <c r="BG144" s="49">
        <v>0</v>
      </c>
      <c r="BH144" s="48">
        <v>0</v>
      </c>
      <c r="BI144" s="49">
        <v>0</v>
      </c>
      <c r="BJ144" s="48">
        <v>29</v>
      </c>
      <c r="BK144" s="49">
        <v>100</v>
      </c>
      <c r="BL144" s="48">
        <v>29</v>
      </c>
    </row>
    <row r="145" spans="1:64" ht="15">
      <c r="A145" s="65" t="s">
        <v>298</v>
      </c>
      <c r="B145" s="83" t="s">
        <v>1145</v>
      </c>
      <c r="C145" s="66"/>
      <c r="D145" s="67"/>
      <c r="E145" s="68"/>
      <c r="F145" s="69"/>
      <c r="G145" s="66"/>
      <c r="H145" s="70"/>
      <c r="I145" s="71"/>
      <c r="J145" s="71"/>
      <c r="K145" s="34" t="s">
        <v>65</v>
      </c>
      <c r="L145" s="78">
        <v>145</v>
      </c>
      <c r="M145" s="78"/>
      <c r="N145" s="73" t="s">
        <v>374</v>
      </c>
      <c r="O145" s="80" t="s">
        <v>461</v>
      </c>
      <c r="P145" s="82">
        <v>43483.87918981481</v>
      </c>
      <c r="Q145" s="80" t="s">
        <v>655</v>
      </c>
      <c r="R145" s="80"/>
      <c r="S145" s="80"/>
      <c r="T145" s="80" t="s">
        <v>923</v>
      </c>
      <c r="U145" s="83" t="s">
        <v>1145</v>
      </c>
      <c r="V145" s="83" t="s">
        <v>1145</v>
      </c>
      <c r="W145" s="82">
        <v>43483.87918981481</v>
      </c>
      <c r="X145" s="83" t="s">
        <v>1541</v>
      </c>
      <c r="Y145" s="80"/>
      <c r="Z145" s="80"/>
      <c r="AA145" s="86" t="s">
        <v>1897</v>
      </c>
      <c r="AB145" s="80"/>
      <c r="AC145" s="80" t="b">
        <v>0</v>
      </c>
      <c r="AD145" s="80">
        <v>10</v>
      </c>
      <c r="AE145" s="86" t="s">
        <v>2052</v>
      </c>
      <c r="AF145" s="80" t="b">
        <v>0</v>
      </c>
      <c r="AG145" s="80" t="s">
        <v>2064</v>
      </c>
      <c r="AH145" s="80"/>
      <c r="AI145" s="86" t="s">
        <v>2052</v>
      </c>
      <c r="AJ145" s="80" t="b">
        <v>0</v>
      </c>
      <c r="AK145" s="80">
        <v>3</v>
      </c>
      <c r="AL145" s="86" t="s">
        <v>2052</v>
      </c>
      <c r="AM145" s="80" t="s">
        <v>2071</v>
      </c>
      <c r="AN145" s="80" t="b">
        <v>0</v>
      </c>
      <c r="AO145" s="86" t="s">
        <v>1897</v>
      </c>
      <c r="AP145" s="80" t="s">
        <v>207</v>
      </c>
      <c r="AQ145" s="80">
        <v>0</v>
      </c>
      <c r="AR145" s="80">
        <v>0</v>
      </c>
      <c r="AS145" s="80"/>
      <c r="AT145" s="80"/>
      <c r="AU145" s="80"/>
      <c r="AV145" s="80"/>
      <c r="AW145" s="80"/>
      <c r="AX145" s="80"/>
      <c r="AY145" s="80"/>
      <c r="AZ145" s="80"/>
      <c r="BA145">
        <v>1</v>
      </c>
      <c r="BB145" s="79" t="str">
        <f>REPLACE(INDEX(GroupVertices[Group],MATCH(Edges24[[#This Row],[Vertex 1]],GroupVertices[Vertex],0)),1,1,"")</f>
        <v>8</v>
      </c>
      <c r="BC145" s="79" t="str">
        <f>REPLACE(INDEX(GroupVertices[Group],MATCH(Edges24[[#This Row],[Vertex 2]],GroupVertices[Vertex],0)),1,1,"")</f>
        <v>8</v>
      </c>
      <c r="BD145" s="48">
        <v>0</v>
      </c>
      <c r="BE145" s="49">
        <v>0</v>
      </c>
      <c r="BF145" s="48">
        <v>0</v>
      </c>
      <c r="BG145" s="49">
        <v>0</v>
      </c>
      <c r="BH145" s="48">
        <v>0</v>
      </c>
      <c r="BI145" s="49">
        <v>0</v>
      </c>
      <c r="BJ145" s="48">
        <v>28</v>
      </c>
      <c r="BK145" s="49">
        <v>100</v>
      </c>
      <c r="BL145" s="48">
        <v>28</v>
      </c>
    </row>
    <row r="146" spans="1:64" ht="15">
      <c r="A146" s="65" t="s">
        <v>355</v>
      </c>
      <c r="B146" s="83" t="s">
        <v>1274</v>
      </c>
      <c r="C146" s="66"/>
      <c r="D146" s="67"/>
      <c r="E146" s="68"/>
      <c r="F146" s="69"/>
      <c r="G146" s="66"/>
      <c r="H146" s="70"/>
      <c r="I146" s="71"/>
      <c r="J146" s="71"/>
      <c r="K146" s="34" t="s">
        <v>65</v>
      </c>
      <c r="L146" s="78">
        <v>146</v>
      </c>
      <c r="M146" s="78"/>
      <c r="N146" s="73" t="s">
        <v>374</v>
      </c>
      <c r="O146" s="80" t="s">
        <v>461</v>
      </c>
      <c r="P146" s="82">
        <v>43483.96262731482</v>
      </c>
      <c r="Q146" s="80" t="s">
        <v>786</v>
      </c>
      <c r="R146" s="80"/>
      <c r="S146" s="80"/>
      <c r="T146" s="80" t="s">
        <v>948</v>
      </c>
      <c r="U146" s="83" t="s">
        <v>1274</v>
      </c>
      <c r="V146" s="83" t="s">
        <v>1274</v>
      </c>
      <c r="W146" s="82">
        <v>43483.96262731482</v>
      </c>
      <c r="X146" s="83" t="s">
        <v>1672</v>
      </c>
      <c r="Y146" s="80"/>
      <c r="Z146" s="80"/>
      <c r="AA146" s="86" t="s">
        <v>2028</v>
      </c>
      <c r="AB146" s="80"/>
      <c r="AC146" s="80" t="b">
        <v>0</v>
      </c>
      <c r="AD146" s="80">
        <v>4</v>
      </c>
      <c r="AE146" s="86" t="s">
        <v>2052</v>
      </c>
      <c r="AF146" s="80" t="b">
        <v>0</v>
      </c>
      <c r="AG146" s="80" t="s">
        <v>2064</v>
      </c>
      <c r="AH146" s="80"/>
      <c r="AI146" s="86" t="s">
        <v>2052</v>
      </c>
      <c r="AJ146" s="80" t="b">
        <v>0</v>
      </c>
      <c r="AK146" s="80">
        <v>0</v>
      </c>
      <c r="AL146" s="86" t="s">
        <v>2052</v>
      </c>
      <c r="AM146" s="80" t="s">
        <v>2071</v>
      </c>
      <c r="AN146" s="80" t="b">
        <v>0</v>
      </c>
      <c r="AO146" s="86" t="s">
        <v>2028</v>
      </c>
      <c r="AP146" s="80" t="s">
        <v>207</v>
      </c>
      <c r="AQ146" s="80">
        <v>0</v>
      </c>
      <c r="AR146" s="80">
        <v>0</v>
      </c>
      <c r="AS146" s="80"/>
      <c r="AT146" s="80"/>
      <c r="AU146" s="80"/>
      <c r="AV146" s="80"/>
      <c r="AW146" s="80"/>
      <c r="AX146" s="80"/>
      <c r="AY146" s="80"/>
      <c r="AZ146" s="80"/>
      <c r="BA146">
        <v>1</v>
      </c>
      <c r="BB146" s="79" t="str">
        <f>REPLACE(INDEX(GroupVertices[Group],MATCH(Edges24[[#This Row],[Vertex 1]],GroupVertices[Vertex],0)),1,1,"")</f>
        <v>5</v>
      </c>
      <c r="BC146" s="79" t="str">
        <f>REPLACE(INDEX(GroupVertices[Group],MATCH(Edges24[[#This Row],[Vertex 2]],GroupVertices[Vertex],0)),1,1,"")</f>
        <v>5</v>
      </c>
      <c r="BD146" s="48">
        <v>0</v>
      </c>
      <c r="BE146" s="49">
        <v>0</v>
      </c>
      <c r="BF146" s="48">
        <v>0</v>
      </c>
      <c r="BG146" s="49">
        <v>0</v>
      </c>
      <c r="BH146" s="48">
        <v>0</v>
      </c>
      <c r="BI146" s="49">
        <v>0</v>
      </c>
      <c r="BJ146" s="48">
        <v>30</v>
      </c>
      <c r="BK146" s="49">
        <v>100</v>
      </c>
      <c r="BL146" s="48">
        <v>30</v>
      </c>
    </row>
    <row r="147" spans="1:64" ht="15">
      <c r="A147" s="65" t="s">
        <v>342</v>
      </c>
      <c r="B147" s="83" t="s">
        <v>1051</v>
      </c>
      <c r="C147" s="66"/>
      <c r="D147" s="67"/>
      <c r="E147" s="68"/>
      <c r="F147" s="69"/>
      <c r="G147" s="66"/>
      <c r="H147" s="70"/>
      <c r="I147" s="71"/>
      <c r="J147" s="71"/>
      <c r="K147" s="34" t="s">
        <v>65</v>
      </c>
      <c r="L147" s="78">
        <v>147</v>
      </c>
      <c r="M147" s="78"/>
      <c r="N147" s="73" t="s">
        <v>454</v>
      </c>
      <c r="O147" s="80" t="s">
        <v>461</v>
      </c>
      <c r="P147" s="82">
        <v>43489.08037037037</v>
      </c>
      <c r="Q147" s="80" t="s">
        <v>558</v>
      </c>
      <c r="R147" s="80"/>
      <c r="S147" s="80"/>
      <c r="T147" s="80"/>
      <c r="U147" s="83" t="s">
        <v>1051</v>
      </c>
      <c r="V147" s="83" t="s">
        <v>1051</v>
      </c>
      <c r="W147" s="82">
        <v>43489.08037037037</v>
      </c>
      <c r="X147" s="83" t="s">
        <v>1439</v>
      </c>
      <c r="Y147" s="80"/>
      <c r="Z147" s="80"/>
      <c r="AA147" s="86" t="s">
        <v>1794</v>
      </c>
      <c r="AB147" s="80"/>
      <c r="AC147" s="80" t="b">
        <v>0</v>
      </c>
      <c r="AD147" s="80">
        <v>0</v>
      </c>
      <c r="AE147" s="86" t="s">
        <v>2052</v>
      </c>
      <c r="AF147" s="80" t="b">
        <v>0</v>
      </c>
      <c r="AG147" s="80" t="s">
        <v>2064</v>
      </c>
      <c r="AH147" s="80"/>
      <c r="AI147" s="86" t="s">
        <v>2052</v>
      </c>
      <c r="AJ147" s="80" t="b">
        <v>0</v>
      </c>
      <c r="AK147" s="80">
        <v>0</v>
      </c>
      <c r="AL147" s="86" t="s">
        <v>2052</v>
      </c>
      <c r="AM147" s="80" t="s">
        <v>2071</v>
      </c>
      <c r="AN147" s="80" t="b">
        <v>0</v>
      </c>
      <c r="AO147" s="86" t="s">
        <v>1794</v>
      </c>
      <c r="AP147" s="80" t="s">
        <v>207</v>
      </c>
      <c r="AQ147" s="80">
        <v>0</v>
      </c>
      <c r="AR147" s="80">
        <v>0</v>
      </c>
      <c r="AS147" s="80"/>
      <c r="AT147" s="80"/>
      <c r="AU147" s="80"/>
      <c r="AV147" s="80"/>
      <c r="AW147" s="80"/>
      <c r="AX147" s="80"/>
      <c r="AY147" s="80"/>
      <c r="AZ147" s="80"/>
      <c r="BA147">
        <v>1</v>
      </c>
      <c r="BB147" s="79" t="str">
        <f>REPLACE(INDEX(GroupVertices[Group],MATCH(Edges24[[#This Row],[Vertex 1]],GroupVertices[Vertex],0)),1,1,"")</f>
        <v>14</v>
      </c>
      <c r="BC147" s="79" t="str">
        <f>REPLACE(INDEX(GroupVertices[Group],MATCH(Edges24[[#This Row],[Vertex 2]],GroupVertices[Vertex],0)),1,1,"")</f>
        <v>14</v>
      </c>
      <c r="BD147" s="48">
        <v>1</v>
      </c>
      <c r="BE147" s="49">
        <v>7.142857142857143</v>
      </c>
      <c r="BF147" s="48">
        <v>0</v>
      </c>
      <c r="BG147" s="49">
        <v>0</v>
      </c>
      <c r="BH147" s="48">
        <v>0</v>
      </c>
      <c r="BI147" s="49">
        <v>0</v>
      </c>
      <c r="BJ147" s="48">
        <v>13</v>
      </c>
      <c r="BK147" s="49">
        <v>92.85714285714286</v>
      </c>
      <c r="BL147" s="48">
        <v>14</v>
      </c>
    </row>
    <row r="148" spans="1:64" ht="15">
      <c r="A148" s="65" t="s">
        <v>245</v>
      </c>
      <c r="B148" s="83" t="s">
        <v>966</v>
      </c>
      <c r="C148" s="66"/>
      <c r="D148" s="67"/>
      <c r="E148" s="68"/>
      <c r="F148" s="69"/>
      <c r="G148" s="66"/>
      <c r="H148" s="70"/>
      <c r="I148" s="71"/>
      <c r="J148" s="71"/>
      <c r="K148" s="34" t="s">
        <v>65</v>
      </c>
      <c r="L148" s="78">
        <v>148</v>
      </c>
      <c r="M148" s="78"/>
      <c r="N148" s="73" t="s">
        <v>366</v>
      </c>
      <c r="O148" s="80" t="s">
        <v>461</v>
      </c>
      <c r="P148" s="82">
        <v>43484.078356481485</v>
      </c>
      <c r="Q148" s="80" t="s">
        <v>465</v>
      </c>
      <c r="R148" s="83" t="s">
        <v>808</v>
      </c>
      <c r="S148" s="80" t="s">
        <v>854</v>
      </c>
      <c r="T148" s="80"/>
      <c r="U148" s="83" t="s">
        <v>966</v>
      </c>
      <c r="V148" s="83" t="s">
        <v>966</v>
      </c>
      <c r="W148" s="82">
        <v>43484.078356481485</v>
      </c>
      <c r="X148" s="83" t="s">
        <v>1343</v>
      </c>
      <c r="Y148" s="80"/>
      <c r="Z148" s="80"/>
      <c r="AA148" s="86" t="s">
        <v>1693</v>
      </c>
      <c r="AB148" s="80"/>
      <c r="AC148" s="80" t="b">
        <v>0</v>
      </c>
      <c r="AD148" s="80">
        <v>0</v>
      </c>
      <c r="AE148" s="86" t="s">
        <v>2052</v>
      </c>
      <c r="AF148" s="80" t="b">
        <v>0</v>
      </c>
      <c r="AG148" s="80" t="s">
        <v>2064</v>
      </c>
      <c r="AH148" s="80"/>
      <c r="AI148" s="86" t="s">
        <v>2052</v>
      </c>
      <c r="AJ148" s="80" t="b">
        <v>0</v>
      </c>
      <c r="AK148" s="80">
        <v>0</v>
      </c>
      <c r="AL148" s="86" t="s">
        <v>2052</v>
      </c>
      <c r="AM148" s="80" t="s">
        <v>2071</v>
      </c>
      <c r="AN148" s="80" t="b">
        <v>0</v>
      </c>
      <c r="AO148" s="86" t="s">
        <v>1693</v>
      </c>
      <c r="AP148" s="80" t="s">
        <v>207</v>
      </c>
      <c r="AQ148" s="80">
        <v>0</v>
      </c>
      <c r="AR148" s="80">
        <v>0</v>
      </c>
      <c r="AS148" s="80"/>
      <c r="AT148" s="80"/>
      <c r="AU148" s="80"/>
      <c r="AV148" s="80"/>
      <c r="AW148" s="80"/>
      <c r="AX148" s="80"/>
      <c r="AY148" s="80"/>
      <c r="AZ148" s="80"/>
      <c r="BA148">
        <v>1</v>
      </c>
      <c r="BB148" s="79" t="str">
        <f>REPLACE(INDEX(GroupVertices[Group],MATCH(Edges24[[#This Row],[Vertex 1]],GroupVertices[Vertex],0)),1,1,"")</f>
        <v>44</v>
      </c>
      <c r="BC148" s="79" t="str">
        <f>REPLACE(INDEX(GroupVertices[Group],MATCH(Edges24[[#This Row],[Vertex 2]],GroupVertices[Vertex],0)),1,1,"")</f>
        <v>44</v>
      </c>
      <c r="BD148" s="48">
        <v>2</v>
      </c>
      <c r="BE148" s="49">
        <v>9.090909090909092</v>
      </c>
      <c r="BF148" s="48">
        <v>0</v>
      </c>
      <c r="BG148" s="49">
        <v>0</v>
      </c>
      <c r="BH148" s="48">
        <v>0</v>
      </c>
      <c r="BI148" s="49">
        <v>0</v>
      </c>
      <c r="BJ148" s="48">
        <v>20</v>
      </c>
      <c r="BK148" s="49">
        <v>90.9090909090909</v>
      </c>
      <c r="BL148" s="48">
        <v>22</v>
      </c>
    </row>
    <row r="149" spans="1:64" ht="15">
      <c r="A149" s="65" t="s">
        <v>330</v>
      </c>
      <c r="B149" s="83" t="s">
        <v>1179</v>
      </c>
      <c r="C149" s="66"/>
      <c r="D149" s="67"/>
      <c r="E149" s="68"/>
      <c r="F149" s="69"/>
      <c r="G149" s="66"/>
      <c r="H149" s="70"/>
      <c r="I149" s="71"/>
      <c r="J149" s="71"/>
      <c r="K149" s="34" t="s">
        <v>65</v>
      </c>
      <c r="L149" s="78">
        <v>149</v>
      </c>
      <c r="M149" s="78"/>
      <c r="N149" s="73" t="s">
        <v>374</v>
      </c>
      <c r="O149" s="80" t="s">
        <v>461</v>
      </c>
      <c r="P149" s="82">
        <v>43489.20747685185</v>
      </c>
      <c r="Q149" s="80" t="s">
        <v>691</v>
      </c>
      <c r="R149" s="80"/>
      <c r="S149" s="80"/>
      <c r="T149" s="80" t="s">
        <v>948</v>
      </c>
      <c r="U149" s="83" t="s">
        <v>1179</v>
      </c>
      <c r="V149" s="83" t="s">
        <v>1179</v>
      </c>
      <c r="W149" s="82">
        <v>43489.20747685185</v>
      </c>
      <c r="X149" s="83" t="s">
        <v>1577</v>
      </c>
      <c r="Y149" s="80"/>
      <c r="Z149" s="80"/>
      <c r="AA149" s="86" t="s">
        <v>1933</v>
      </c>
      <c r="AB149" s="80"/>
      <c r="AC149" s="80" t="b">
        <v>0</v>
      </c>
      <c r="AD149" s="80">
        <v>5</v>
      </c>
      <c r="AE149" s="86" t="s">
        <v>2052</v>
      </c>
      <c r="AF149" s="80" t="b">
        <v>0</v>
      </c>
      <c r="AG149" s="80" t="s">
        <v>2064</v>
      </c>
      <c r="AH149" s="80"/>
      <c r="AI149" s="86" t="s">
        <v>2052</v>
      </c>
      <c r="AJ149" s="80" t="b">
        <v>0</v>
      </c>
      <c r="AK149" s="80">
        <v>2</v>
      </c>
      <c r="AL149" s="86" t="s">
        <v>2052</v>
      </c>
      <c r="AM149" s="80" t="s">
        <v>2071</v>
      </c>
      <c r="AN149" s="80" t="b">
        <v>0</v>
      </c>
      <c r="AO149" s="86" t="s">
        <v>1933</v>
      </c>
      <c r="AP149" s="80" t="s">
        <v>207</v>
      </c>
      <c r="AQ149" s="80">
        <v>0</v>
      </c>
      <c r="AR149" s="80">
        <v>0</v>
      </c>
      <c r="AS149" s="80"/>
      <c r="AT149" s="80"/>
      <c r="AU149" s="80"/>
      <c r="AV149" s="80"/>
      <c r="AW149" s="80"/>
      <c r="AX149" s="80"/>
      <c r="AY149" s="80"/>
      <c r="AZ149" s="80"/>
      <c r="BA149">
        <v>1</v>
      </c>
      <c r="BB149" s="79" t="str">
        <f>REPLACE(INDEX(GroupVertices[Group],MATCH(Edges24[[#This Row],[Vertex 1]],GroupVertices[Vertex],0)),1,1,"")</f>
        <v>2</v>
      </c>
      <c r="BC149" s="79" t="str">
        <f>REPLACE(INDEX(GroupVertices[Group],MATCH(Edges24[[#This Row],[Vertex 2]],GroupVertices[Vertex],0)),1,1,"")</f>
        <v>2</v>
      </c>
      <c r="BD149" s="48">
        <v>0</v>
      </c>
      <c r="BE149" s="49">
        <v>0</v>
      </c>
      <c r="BF149" s="48">
        <v>0</v>
      </c>
      <c r="BG149" s="49">
        <v>0</v>
      </c>
      <c r="BH149" s="48">
        <v>0</v>
      </c>
      <c r="BI149" s="49">
        <v>0</v>
      </c>
      <c r="BJ149" s="48">
        <v>30</v>
      </c>
      <c r="BK149" s="49">
        <v>100</v>
      </c>
      <c r="BL149" s="48">
        <v>30</v>
      </c>
    </row>
    <row r="150" spans="1:64" ht="15">
      <c r="A150" s="65" t="s">
        <v>247</v>
      </c>
      <c r="B150" s="83" t="s">
        <v>967</v>
      </c>
      <c r="C150" s="66"/>
      <c r="D150" s="67"/>
      <c r="E150" s="68"/>
      <c r="F150" s="69"/>
      <c r="G150" s="66"/>
      <c r="H150" s="70"/>
      <c r="I150" s="71"/>
      <c r="J150" s="71"/>
      <c r="K150" s="34" t="s">
        <v>65</v>
      </c>
      <c r="L150" s="78">
        <v>150</v>
      </c>
      <c r="M150" s="78"/>
      <c r="N150" s="73" t="s">
        <v>248</v>
      </c>
      <c r="O150" s="80" t="s">
        <v>461</v>
      </c>
      <c r="P150" s="82">
        <v>43484.17634259259</v>
      </c>
      <c r="Q150" s="80" t="s">
        <v>467</v>
      </c>
      <c r="R150" s="80"/>
      <c r="S150" s="80"/>
      <c r="T150" s="80" t="s">
        <v>873</v>
      </c>
      <c r="U150" s="83" t="s">
        <v>967</v>
      </c>
      <c r="V150" s="83" t="s">
        <v>967</v>
      </c>
      <c r="W150" s="82">
        <v>43484.17634259259</v>
      </c>
      <c r="X150" s="83" t="s">
        <v>1345</v>
      </c>
      <c r="Y150" s="80"/>
      <c r="Z150" s="80"/>
      <c r="AA150" s="86" t="s">
        <v>1695</v>
      </c>
      <c r="AB150" s="80"/>
      <c r="AC150" s="80" t="b">
        <v>0</v>
      </c>
      <c r="AD150" s="80">
        <v>0</v>
      </c>
      <c r="AE150" s="86" t="s">
        <v>2052</v>
      </c>
      <c r="AF150" s="80" t="b">
        <v>0</v>
      </c>
      <c r="AG150" s="80" t="s">
        <v>2064</v>
      </c>
      <c r="AH150" s="80"/>
      <c r="AI150" s="86" t="s">
        <v>2052</v>
      </c>
      <c r="AJ150" s="80" t="b">
        <v>0</v>
      </c>
      <c r="AK150" s="80">
        <v>0</v>
      </c>
      <c r="AL150" s="86" t="s">
        <v>1694</v>
      </c>
      <c r="AM150" s="80" t="s">
        <v>2074</v>
      </c>
      <c r="AN150" s="80" t="b">
        <v>0</v>
      </c>
      <c r="AO150" s="86" t="s">
        <v>1694</v>
      </c>
      <c r="AP150" s="80" t="s">
        <v>207</v>
      </c>
      <c r="AQ150" s="80">
        <v>0</v>
      </c>
      <c r="AR150" s="80">
        <v>0</v>
      </c>
      <c r="AS150" s="80"/>
      <c r="AT150" s="80"/>
      <c r="AU150" s="80"/>
      <c r="AV150" s="80"/>
      <c r="AW150" s="80"/>
      <c r="AX150" s="80"/>
      <c r="AY150" s="80"/>
      <c r="AZ150" s="80"/>
      <c r="BA150">
        <v>1</v>
      </c>
      <c r="BB150" s="79" t="str">
        <f>REPLACE(INDEX(GroupVertices[Group],MATCH(Edges24[[#This Row],[Vertex 1]],GroupVertices[Vertex],0)),1,1,"")</f>
        <v>21</v>
      </c>
      <c r="BC150" s="79" t="str">
        <f>REPLACE(INDEX(GroupVertices[Group],MATCH(Edges24[[#This Row],[Vertex 2]],GroupVertices[Vertex],0)),1,1,"")</f>
        <v>21</v>
      </c>
      <c r="BD150" s="48">
        <v>0</v>
      </c>
      <c r="BE150" s="49">
        <v>0</v>
      </c>
      <c r="BF150" s="48">
        <v>0</v>
      </c>
      <c r="BG150" s="49">
        <v>0</v>
      </c>
      <c r="BH150" s="48">
        <v>0</v>
      </c>
      <c r="BI150" s="49">
        <v>0</v>
      </c>
      <c r="BJ150" s="48">
        <v>9</v>
      </c>
      <c r="BK150" s="49">
        <v>100</v>
      </c>
      <c r="BL150" s="48">
        <v>9</v>
      </c>
    </row>
    <row r="151" spans="1:64" ht="15">
      <c r="A151" s="65" t="s">
        <v>248</v>
      </c>
      <c r="B151" s="83" t="s">
        <v>967</v>
      </c>
      <c r="C151" s="66"/>
      <c r="D151" s="67"/>
      <c r="E151" s="68"/>
      <c r="F151" s="69"/>
      <c r="G151" s="66"/>
      <c r="H151" s="70"/>
      <c r="I151" s="71"/>
      <c r="J151" s="71"/>
      <c r="K151" s="34" t="s">
        <v>65</v>
      </c>
      <c r="L151" s="78">
        <v>151</v>
      </c>
      <c r="M151" s="78"/>
      <c r="N151" s="73" t="s">
        <v>247</v>
      </c>
      <c r="O151" s="80" t="s">
        <v>461</v>
      </c>
      <c r="P151" s="82">
        <v>43484.27201388889</v>
      </c>
      <c r="Q151" s="80" t="s">
        <v>467</v>
      </c>
      <c r="R151" s="80"/>
      <c r="S151" s="80"/>
      <c r="T151" s="80" t="s">
        <v>873</v>
      </c>
      <c r="U151" s="83" t="s">
        <v>967</v>
      </c>
      <c r="V151" s="83" t="s">
        <v>967</v>
      </c>
      <c r="W151" s="82">
        <v>43484.27201388889</v>
      </c>
      <c r="X151" s="83" t="s">
        <v>1346</v>
      </c>
      <c r="Y151" s="80"/>
      <c r="Z151" s="80"/>
      <c r="AA151" s="86" t="s">
        <v>1696</v>
      </c>
      <c r="AB151" s="80"/>
      <c r="AC151" s="80" t="b">
        <v>0</v>
      </c>
      <c r="AD151" s="80">
        <v>0</v>
      </c>
      <c r="AE151" s="86" t="s">
        <v>2052</v>
      </c>
      <c r="AF151" s="80" t="b">
        <v>0</v>
      </c>
      <c r="AG151" s="80" t="s">
        <v>2064</v>
      </c>
      <c r="AH151" s="80"/>
      <c r="AI151" s="86" t="s">
        <v>2052</v>
      </c>
      <c r="AJ151" s="80" t="b">
        <v>0</v>
      </c>
      <c r="AK151" s="80">
        <v>0</v>
      </c>
      <c r="AL151" s="86" t="s">
        <v>1694</v>
      </c>
      <c r="AM151" s="80" t="s">
        <v>2074</v>
      </c>
      <c r="AN151" s="80" t="b">
        <v>0</v>
      </c>
      <c r="AO151" s="86" t="s">
        <v>1694</v>
      </c>
      <c r="AP151" s="80" t="s">
        <v>207</v>
      </c>
      <c r="AQ151" s="80">
        <v>0</v>
      </c>
      <c r="AR151" s="80">
        <v>0</v>
      </c>
      <c r="AS151" s="80"/>
      <c r="AT151" s="80"/>
      <c r="AU151" s="80"/>
      <c r="AV151" s="80"/>
      <c r="AW151" s="80"/>
      <c r="AX151" s="80"/>
      <c r="AY151" s="80"/>
      <c r="AZ151" s="80"/>
      <c r="BA151">
        <v>1</v>
      </c>
      <c r="BB151" s="79" t="str">
        <f>REPLACE(INDEX(GroupVertices[Group],MATCH(Edges24[[#This Row],[Vertex 1]],GroupVertices[Vertex],0)),1,1,"")</f>
        <v>21</v>
      </c>
      <c r="BC151" s="79" t="str">
        <f>REPLACE(INDEX(GroupVertices[Group],MATCH(Edges24[[#This Row],[Vertex 2]],GroupVertices[Vertex],0)),1,1,"")</f>
        <v>21</v>
      </c>
      <c r="BD151" s="48">
        <v>0</v>
      </c>
      <c r="BE151" s="49">
        <v>0</v>
      </c>
      <c r="BF151" s="48">
        <v>0</v>
      </c>
      <c r="BG151" s="49">
        <v>0</v>
      </c>
      <c r="BH151" s="48">
        <v>0</v>
      </c>
      <c r="BI151" s="49">
        <v>0</v>
      </c>
      <c r="BJ151" s="48">
        <v>9</v>
      </c>
      <c r="BK151" s="49">
        <v>100</v>
      </c>
      <c r="BL151" s="48">
        <v>9</v>
      </c>
    </row>
    <row r="152" spans="1:64" ht="15">
      <c r="A152" s="65" t="s">
        <v>246</v>
      </c>
      <c r="B152" s="83" t="s">
        <v>967</v>
      </c>
      <c r="C152" s="66"/>
      <c r="D152" s="67"/>
      <c r="E152" s="68"/>
      <c r="F152" s="69"/>
      <c r="G152" s="66"/>
      <c r="H152" s="70"/>
      <c r="I152" s="71"/>
      <c r="J152" s="71"/>
      <c r="K152" s="34" t="s">
        <v>65</v>
      </c>
      <c r="L152" s="78">
        <v>152</v>
      </c>
      <c r="M152" s="78"/>
      <c r="N152" s="73" t="s">
        <v>247</v>
      </c>
      <c r="O152" s="80" t="s">
        <v>461</v>
      </c>
      <c r="P152" s="82">
        <v>43484.17371527778</v>
      </c>
      <c r="Q152" s="80" t="s">
        <v>466</v>
      </c>
      <c r="R152" s="80"/>
      <c r="S152" s="80"/>
      <c r="T152" s="80" t="s">
        <v>873</v>
      </c>
      <c r="U152" s="83" t="s">
        <v>967</v>
      </c>
      <c r="V152" s="83" t="s">
        <v>967</v>
      </c>
      <c r="W152" s="82">
        <v>43484.17371527778</v>
      </c>
      <c r="X152" s="83" t="s">
        <v>1344</v>
      </c>
      <c r="Y152" s="80"/>
      <c r="Z152" s="80"/>
      <c r="AA152" s="86" t="s">
        <v>1694</v>
      </c>
      <c r="AB152" s="80"/>
      <c r="AC152" s="80" t="b">
        <v>0</v>
      </c>
      <c r="AD152" s="80">
        <v>0</v>
      </c>
      <c r="AE152" s="86" t="s">
        <v>2052</v>
      </c>
      <c r="AF152" s="80" t="b">
        <v>0</v>
      </c>
      <c r="AG152" s="80" t="s">
        <v>2064</v>
      </c>
      <c r="AH152" s="80"/>
      <c r="AI152" s="86" t="s">
        <v>2052</v>
      </c>
      <c r="AJ152" s="80" t="b">
        <v>0</v>
      </c>
      <c r="AK152" s="80">
        <v>0</v>
      </c>
      <c r="AL152" s="86" t="s">
        <v>2052</v>
      </c>
      <c r="AM152" s="80" t="s">
        <v>2076</v>
      </c>
      <c r="AN152" s="80" t="b">
        <v>0</v>
      </c>
      <c r="AO152" s="86" t="s">
        <v>1694</v>
      </c>
      <c r="AP152" s="80" t="s">
        <v>207</v>
      </c>
      <c r="AQ152" s="80">
        <v>0</v>
      </c>
      <c r="AR152" s="80">
        <v>0</v>
      </c>
      <c r="AS152" s="80"/>
      <c r="AT152" s="80"/>
      <c r="AU152" s="80"/>
      <c r="AV152" s="80"/>
      <c r="AW152" s="80"/>
      <c r="AX152" s="80"/>
      <c r="AY152" s="80"/>
      <c r="AZ152" s="80"/>
      <c r="BA152">
        <v>1</v>
      </c>
      <c r="BB152" s="79" t="str">
        <f>REPLACE(INDEX(GroupVertices[Group],MATCH(Edges24[[#This Row],[Vertex 1]],GroupVertices[Vertex],0)),1,1,"")</f>
        <v>21</v>
      </c>
      <c r="BC152" s="79" t="str">
        <f>REPLACE(INDEX(GroupVertices[Group],MATCH(Edges24[[#This Row],[Vertex 2]],GroupVertices[Vertex],0)),1,1,"")</f>
        <v>21</v>
      </c>
      <c r="BD152" s="48">
        <v>0</v>
      </c>
      <c r="BE152" s="49">
        <v>0</v>
      </c>
      <c r="BF152" s="48">
        <v>0</v>
      </c>
      <c r="BG152" s="49">
        <v>0</v>
      </c>
      <c r="BH152" s="48">
        <v>0</v>
      </c>
      <c r="BI152" s="49">
        <v>0</v>
      </c>
      <c r="BJ152" s="48">
        <v>7</v>
      </c>
      <c r="BK152" s="49">
        <v>100</v>
      </c>
      <c r="BL152" s="48">
        <v>7</v>
      </c>
    </row>
    <row r="153" spans="1:64" ht="15">
      <c r="A153" s="65" t="s">
        <v>265</v>
      </c>
      <c r="B153" s="83" t="s">
        <v>980</v>
      </c>
      <c r="C153" s="66"/>
      <c r="D153" s="67"/>
      <c r="E153" s="68"/>
      <c r="F153" s="69"/>
      <c r="G153" s="66"/>
      <c r="H153" s="70"/>
      <c r="I153" s="71"/>
      <c r="J153" s="71"/>
      <c r="K153" s="34" t="s">
        <v>65</v>
      </c>
      <c r="L153" s="78">
        <v>153</v>
      </c>
      <c r="M153" s="78"/>
      <c r="N153" s="73" t="s">
        <v>395</v>
      </c>
      <c r="O153" s="80" t="s">
        <v>461</v>
      </c>
      <c r="P153" s="82">
        <v>43489.56181712963</v>
      </c>
      <c r="Q153" s="80" t="s">
        <v>482</v>
      </c>
      <c r="R153" s="83" t="s">
        <v>821</v>
      </c>
      <c r="S153" s="80" t="s">
        <v>857</v>
      </c>
      <c r="T153" s="80" t="s">
        <v>897</v>
      </c>
      <c r="U153" s="83" t="s">
        <v>980</v>
      </c>
      <c r="V153" s="83" t="s">
        <v>980</v>
      </c>
      <c r="W153" s="82">
        <v>43489.56181712963</v>
      </c>
      <c r="X153" s="83" t="s">
        <v>1363</v>
      </c>
      <c r="Y153" s="80"/>
      <c r="Z153" s="80"/>
      <c r="AA153" s="86" t="s">
        <v>1713</v>
      </c>
      <c r="AB153" s="80"/>
      <c r="AC153" s="80" t="b">
        <v>0</v>
      </c>
      <c r="AD153" s="80">
        <v>13</v>
      </c>
      <c r="AE153" s="86" t="s">
        <v>2052</v>
      </c>
      <c r="AF153" s="80" t="b">
        <v>0</v>
      </c>
      <c r="AG153" s="80" t="s">
        <v>2064</v>
      </c>
      <c r="AH153" s="80"/>
      <c r="AI153" s="86" t="s">
        <v>2052</v>
      </c>
      <c r="AJ153" s="80" t="b">
        <v>0</v>
      </c>
      <c r="AK153" s="80">
        <v>11</v>
      </c>
      <c r="AL153" s="86" t="s">
        <v>2052</v>
      </c>
      <c r="AM153" s="80" t="s">
        <v>2071</v>
      </c>
      <c r="AN153" s="80" t="b">
        <v>0</v>
      </c>
      <c r="AO153" s="86" t="s">
        <v>1713</v>
      </c>
      <c r="AP153" s="80" t="s">
        <v>207</v>
      </c>
      <c r="AQ153" s="80">
        <v>0</v>
      </c>
      <c r="AR153" s="80">
        <v>0</v>
      </c>
      <c r="AS153" s="80"/>
      <c r="AT153" s="80"/>
      <c r="AU153" s="80"/>
      <c r="AV153" s="80"/>
      <c r="AW153" s="80"/>
      <c r="AX153" s="80"/>
      <c r="AY153" s="80"/>
      <c r="AZ153" s="80"/>
      <c r="BA153">
        <v>1</v>
      </c>
      <c r="BB153" s="79" t="str">
        <f>REPLACE(INDEX(GroupVertices[Group],MATCH(Edges24[[#This Row],[Vertex 1]],GroupVertices[Vertex],0)),1,1,"")</f>
        <v>43</v>
      </c>
      <c r="BC153" s="79" t="str">
        <f>REPLACE(INDEX(GroupVertices[Group],MATCH(Edges24[[#This Row],[Vertex 2]],GroupVertices[Vertex],0)),1,1,"")</f>
        <v>43</v>
      </c>
      <c r="BD153" s="48">
        <v>0</v>
      </c>
      <c r="BE153" s="49">
        <v>0</v>
      </c>
      <c r="BF153" s="48">
        <v>0</v>
      </c>
      <c r="BG153" s="49">
        <v>0</v>
      </c>
      <c r="BH153" s="48">
        <v>0</v>
      </c>
      <c r="BI153" s="49">
        <v>0</v>
      </c>
      <c r="BJ153" s="48">
        <v>32</v>
      </c>
      <c r="BK153" s="49">
        <v>100</v>
      </c>
      <c r="BL153" s="48">
        <v>32</v>
      </c>
    </row>
    <row r="154" spans="1:64" ht="15">
      <c r="A154" s="65" t="s">
        <v>340</v>
      </c>
      <c r="B154" s="83" t="s">
        <v>1198</v>
      </c>
      <c r="C154" s="66"/>
      <c r="D154" s="67"/>
      <c r="E154" s="68"/>
      <c r="F154" s="69"/>
      <c r="G154" s="66"/>
      <c r="H154" s="70"/>
      <c r="I154" s="71"/>
      <c r="J154" s="71"/>
      <c r="K154" s="34" t="s">
        <v>65</v>
      </c>
      <c r="L154" s="78">
        <v>154</v>
      </c>
      <c r="M154" s="78"/>
      <c r="N154" s="73" t="s">
        <v>374</v>
      </c>
      <c r="O154" s="80" t="s">
        <v>461</v>
      </c>
      <c r="P154" s="82">
        <v>43489.586863425924</v>
      </c>
      <c r="Q154" s="80" t="s">
        <v>710</v>
      </c>
      <c r="R154" s="80"/>
      <c r="S154" s="80"/>
      <c r="T154" s="80" t="s">
        <v>923</v>
      </c>
      <c r="U154" s="83" t="s">
        <v>1198</v>
      </c>
      <c r="V154" s="83" t="s">
        <v>1198</v>
      </c>
      <c r="W154" s="82">
        <v>43489.586863425924</v>
      </c>
      <c r="X154" s="83" t="s">
        <v>1596</v>
      </c>
      <c r="Y154" s="80"/>
      <c r="Z154" s="80"/>
      <c r="AA154" s="86" t="s">
        <v>1952</v>
      </c>
      <c r="AB154" s="80"/>
      <c r="AC154" s="80" t="b">
        <v>0</v>
      </c>
      <c r="AD154" s="80">
        <v>0</v>
      </c>
      <c r="AE154" s="86" t="s">
        <v>2052</v>
      </c>
      <c r="AF154" s="80" t="b">
        <v>0</v>
      </c>
      <c r="AG154" s="80" t="s">
        <v>2064</v>
      </c>
      <c r="AH154" s="80"/>
      <c r="AI154" s="86" t="s">
        <v>2052</v>
      </c>
      <c r="AJ154" s="80" t="b">
        <v>0</v>
      </c>
      <c r="AK154" s="80">
        <v>0</v>
      </c>
      <c r="AL154" s="86" t="s">
        <v>2052</v>
      </c>
      <c r="AM154" s="80" t="s">
        <v>2071</v>
      </c>
      <c r="AN154" s="80" t="b">
        <v>0</v>
      </c>
      <c r="AO154" s="86" t="s">
        <v>1952</v>
      </c>
      <c r="AP154" s="80" t="s">
        <v>207</v>
      </c>
      <c r="AQ154" s="80">
        <v>0</v>
      </c>
      <c r="AR154" s="80">
        <v>0</v>
      </c>
      <c r="AS154" s="80"/>
      <c r="AT154" s="80"/>
      <c r="AU154" s="80"/>
      <c r="AV154" s="80"/>
      <c r="AW154" s="80"/>
      <c r="AX154" s="80"/>
      <c r="AY154" s="80"/>
      <c r="AZ154" s="80"/>
      <c r="BA154">
        <v>1</v>
      </c>
      <c r="BB154" s="79" t="str">
        <f>REPLACE(INDEX(GroupVertices[Group],MATCH(Edges24[[#This Row],[Vertex 1]],GroupVertices[Vertex],0)),1,1,"")</f>
        <v>12</v>
      </c>
      <c r="BC154" s="79" t="str">
        <f>REPLACE(INDEX(GroupVertices[Group],MATCH(Edges24[[#This Row],[Vertex 2]],GroupVertices[Vertex],0)),1,1,"")</f>
        <v>12</v>
      </c>
      <c r="BD154" s="48">
        <v>0</v>
      </c>
      <c r="BE154" s="49">
        <v>0</v>
      </c>
      <c r="BF154" s="48">
        <v>0</v>
      </c>
      <c r="BG154" s="49">
        <v>0</v>
      </c>
      <c r="BH154" s="48">
        <v>0</v>
      </c>
      <c r="BI154" s="49">
        <v>0</v>
      </c>
      <c r="BJ154" s="48">
        <v>28</v>
      </c>
      <c r="BK154" s="49">
        <v>100</v>
      </c>
      <c r="BL154" s="48">
        <v>28</v>
      </c>
    </row>
    <row r="155" spans="1:64" ht="15">
      <c r="A155" s="65" t="s">
        <v>332</v>
      </c>
      <c r="B155" s="83" t="s">
        <v>1094</v>
      </c>
      <c r="C155" s="66"/>
      <c r="D155" s="67"/>
      <c r="E155" s="68"/>
      <c r="F155" s="69"/>
      <c r="G155" s="66"/>
      <c r="H155" s="70"/>
      <c r="I155" s="71"/>
      <c r="J155" s="71"/>
      <c r="K155" s="34" t="s">
        <v>65</v>
      </c>
      <c r="L155" s="78">
        <v>155</v>
      </c>
      <c r="M155" s="78"/>
      <c r="N155" s="73" t="s">
        <v>374</v>
      </c>
      <c r="O155" s="80" t="s">
        <v>461</v>
      </c>
      <c r="P155" s="82">
        <v>43489.60634259259</v>
      </c>
      <c r="Q155" s="80" t="s">
        <v>604</v>
      </c>
      <c r="R155" s="80"/>
      <c r="S155" s="80"/>
      <c r="T155" s="80" t="s">
        <v>923</v>
      </c>
      <c r="U155" s="83" t="s">
        <v>1094</v>
      </c>
      <c r="V155" s="83" t="s">
        <v>1094</v>
      </c>
      <c r="W155" s="82">
        <v>43489.60634259259</v>
      </c>
      <c r="X155" s="83" t="s">
        <v>1490</v>
      </c>
      <c r="Y155" s="80"/>
      <c r="Z155" s="80"/>
      <c r="AA155" s="86" t="s">
        <v>1845</v>
      </c>
      <c r="AB155" s="80"/>
      <c r="AC155" s="80" t="b">
        <v>0</v>
      </c>
      <c r="AD155" s="80">
        <v>5</v>
      </c>
      <c r="AE155" s="86" t="s">
        <v>2052</v>
      </c>
      <c r="AF155" s="80" t="b">
        <v>0</v>
      </c>
      <c r="AG155" s="80" t="s">
        <v>2064</v>
      </c>
      <c r="AH155" s="80"/>
      <c r="AI155" s="86" t="s">
        <v>2052</v>
      </c>
      <c r="AJ155" s="80" t="b">
        <v>0</v>
      </c>
      <c r="AK155" s="80">
        <v>0</v>
      </c>
      <c r="AL155" s="86" t="s">
        <v>2052</v>
      </c>
      <c r="AM155" s="80" t="s">
        <v>2071</v>
      </c>
      <c r="AN155" s="80" t="b">
        <v>0</v>
      </c>
      <c r="AO155" s="86" t="s">
        <v>1845</v>
      </c>
      <c r="AP155" s="80" t="s">
        <v>207</v>
      </c>
      <c r="AQ155" s="80">
        <v>0</v>
      </c>
      <c r="AR155" s="80">
        <v>0</v>
      </c>
      <c r="AS155" s="80"/>
      <c r="AT155" s="80"/>
      <c r="AU155" s="80"/>
      <c r="AV155" s="80"/>
      <c r="AW155" s="80"/>
      <c r="AX155" s="80"/>
      <c r="AY155" s="80"/>
      <c r="AZ155" s="80"/>
      <c r="BA155">
        <v>1</v>
      </c>
      <c r="BB155" s="79" t="str">
        <f>REPLACE(INDEX(GroupVertices[Group],MATCH(Edges24[[#This Row],[Vertex 1]],GroupVertices[Vertex],0)),1,1,"")</f>
        <v>1</v>
      </c>
      <c r="BC155" s="79" t="str">
        <f>REPLACE(INDEX(GroupVertices[Group],MATCH(Edges24[[#This Row],[Vertex 2]],GroupVertices[Vertex],0)),1,1,"")</f>
        <v>1</v>
      </c>
      <c r="BD155" s="48">
        <v>0</v>
      </c>
      <c r="BE155" s="49">
        <v>0</v>
      </c>
      <c r="BF155" s="48">
        <v>0</v>
      </c>
      <c r="BG155" s="49">
        <v>0</v>
      </c>
      <c r="BH155" s="48">
        <v>0</v>
      </c>
      <c r="BI155" s="49">
        <v>0</v>
      </c>
      <c r="BJ155" s="48">
        <v>28</v>
      </c>
      <c r="BK155" s="49">
        <v>100</v>
      </c>
      <c r="BL155" s="48">
        <v>28</v>
      </c>
    </row>
    <row r="156" spans="1:64" ht="15">
      <c r="A156" s="65" t="s">
        <v>355</v>
      </c>
      <c r="B156" s="83" t="s">
        <v>1193</v>
      </c>
      <c r="C156" s="66"/>
      <c r="D156" s="67"/>
      <c r="E156" s="68"/>
      <c r="F156" s="69"/>
      <c r="G156" s="66"/>
      <c r="H156" s="70"/>
      <c r="I156" s="71"/>
      <c r="J156" s="71"/>
      <c r="K156" s="34" t="s">
        <v>65</v>
      </c>
      <c r="L156" s="78">
        <v>156</v>
      </c>
      <c r="M156" s="78"/>
      <c r="N156" s="73" t="s">
        <v>460</v>
      </c>
      <c r="O156" s="80" t="s">
        <v>461</v>
      </c>
      <c r="P156" s="82">
        <v>43489.81949074074</v>
      </c>
      <c r="Q156" s="80" t="s">
        <v>705</v>
      </c>
      <c r="R156" s="83" t="s">
        <v>815</v>
      </c>
      <c r="S156" s="80" t="s">
        <v>850</v>
      </c>
      <c r="T156" s="80" t="s">
        <v>870</v>
      </c>
      <c r="U156" s="83" t="s">
        <v>1193</v>
      </c>
      <c r="V156" s="83" t="s">
        <v>1193</v>
      </c>
      <c r="W156" s="82">
        <v>43489.81949074074</v>
      </c>
      <c r="X156" s="83" t="s">
        <v>1591</v>
      </c>
      <c r="Y156" s="80"/>
      <c r="Z156" s="80"/>
      <c r="AA156" s="86" t="s">
        <v>1947</v>
      </c>
      <c r="AB156" s="80"/>
      <c r="AC156" s="80" t="b">
        <v>0</v>
      </c>
      <c r="AD156" s="80">
        <v>3</v>
      </c>
      <c r="AE156" s="86" t="s">
        <v>2052</v>
      </c>
      <c r="AF156" s="80" t="b">
        <v>0</v>
      </c>
      <c r="AG156" s="80" t="s">
        <v>2064</v>
      </c>
      <c r="AH156" s="80"/>
      <c r="AI156" s="86" t="s">
        <v>2052</v>
      </c>
      <c r="AJ156" s="80" t="b">
        <v>0</v>
      </c>
      <c r="AK156" s="80">
        <v>0</v>
      </c>
      <c r="AL156" s="86" t="s">
        <v>2052</v>
      </c>
      <c r="AM156" s="80" t="s">
        <v>2071</v>
      </c>
      <c r="AN156" s="80" t="b">
        <v>0</v>
      </c>
      <c r="AO156" s="86" t="s">
        <v>1947</v>
      </c>
      <c r="AP156" s="80" t="s">
        <v>207</v>
      </c>
      <c r="AQ156" s="80">
        <v>0</v>
      </c>
      <c r="AR156" s="80">
        <v>0</v>
      </c>
      <c r="AS156" s="80"/>
      <c r="AT156" s="80"/>
      <c r="AU156" s="80"/>
      <c r="AV156" s="80"/>
      <c r="AW156" s="80"/>
      <c r="AX156" s="80"/>
      <c r="AY156" s="80"/>
      <c r="AZ156" s="80"/>
      <c r="BA156">
        <v>1</v>
      </c>
      <c r="BB156" s="79" t="str">
        <f>REPLACE(INDEX(GroupVertices[Group],MATCH(Edges24[[#This Row],[Vertex 1]],GroupVertices[Vertex],0)),1,1,"")</f>
        <v>5</v>
      </c>
      <c r="BC156" s="79" t="str">
        <f>REPLACE(INDEX(GroupVertices[Group],MATCH(Edges24[[#This Row],[Vertex 2]],GroupVertices[Vertex],0)),1,1,"")</f>
        <v>5</v>
      </c>
      <c r="BD156" s="48">
        <v>1</v>
      </c>
      <c r="BE156" s="49">
        <v>10</v>
      </c>
      <c r="BF156" s="48">
        <v>0</v>
      </c>
      <c r="BG156" s="49">
        <v>0</v>
      </c>
      <c r="BH156" s="48">
        <v>0</v>
      </c>
      <c r="BI156" s="49">
        <v>0</v>
      </c>
      <c r="BJ156" s="48">
        <v>9</v>
      </c>
      <c r="BK156" s="49">
        <v>90</v>
      </c>
      <c r="BL156" s="48">
        <v>10</v>
      </c>
    </row>
    <row r="157" spans="1:64" ht="15">
      <c r="A157" s="65" t="s">
        <v>344</v>
      </c>
      <c r="B157" s="83" t="s">
        <v>1268</v>
      </c>
      <c r="C157" s="66"/>
      <c r="D157" s="67"/>
      <c r="E157" s="68"/>
      <c r="F157" s="69"/>
      <c r="G157" s="66"/>
      <c r="H157" s="70"/>
      <c r="I157" s="71"/>
      <c r="J157" s="71"/>
      <c r="K157" s="34" t="s">
        <v>65</v>
      </c>
      <c r="L157" s="78">
        <v>157</v>
      </c>
      <c r="M157" s="78"/>
      <c r="N157" s="73" t="s">
        <v>374</v>
      </c>
      <c r="O157" s="80" t="s">
        <v>461</v>
      </c>
      <c r="P157" s="82">
        <v>43489.82168981482</v>
      </c>
      <c r="Q157" s="80" t="s">
        <v>780</v>
      </c>
      <c r="R157" s="80"/>
      <c r="S157" s="80"/>
      <c r="T157" s="80" t="s">
        <v>948</v>
      </c>
      <c r="U157" s="83" t="s">
        <v>1268</v>
      </c>
      <c r="V157" s="83" t="s">
        <v>1268</v>
      </c>
      <c r="W157" s="82">
        <v>43489.82168981482</v>
      </c>
      <c r="X157" s="83" t="s">
        <v>1666</v>
      </c>
      <c r="Y157" s="80"/>
      <c r="Z157" s="80"/>
      <c r="AA157" s="86" t="s">
        <v>2022</v>
      </c>
      <c r="AB157" s="80"/>
      <c r="AC157" s="80" t="b">
        <v>0</v>
      </c>
      <c r="AD157" s="80">
        <v>5</v>
      </c>
      <c r="AE157" s="86" t="s">
        <v>2052</v>
      </c>
      <c r="AF157" s="80" t="b">
        <v>0</v>
      </c>
      <c r="AG157" s="80" t="s">
        <v>2064</v>
      </c>
      <c r="AH157" s="80"/>
      <c r="AI157" s="86" t="s">
        <v>2052</v>
      </c>
      <c r="AJ157" s="80" t="b">
        <v>0</v>
      </c>
      <c r="AK157" s="80">
        <v>7</v>
      </c>
      <c r="AL157" s="86" t="s">
        <v>2052</v>
      </c>
      <c r="AM157" s="80" t="s">
        <v>2071</v>
      </c>
      <c r="AN157" s="80" t="b">
        <v>0</v>
      </c>
      <c r="AO157" s="86" t="s">
        <v>2022</v>
      </c>
      <c r="AP157" s="80" t="s">
        <v>207</v>
      </c>
      <c r="AQ157" s="80">
        <v>0</v>
      </c>
      <c r="AR157" s="80">
        <v>0</v>
      </c>
      <c r="AS157" s="80"/>
      <c r="AT157" s="80"/>
      <c r="AU157" s="80"/>
      <c r="AV157" s="80"/>
      <c r="AW157" s="80"/>
      <c r="AX157" s="80"/>
      <c r="AY157" s="80"/>
      <c r="AZ157" s="80"/>
      <c r="BA157">
        <v>1</v>
      </c>
      <c r="BB157" s="79" t="str">
        <f>REPLACE(INDEX(GroupVertices[Group],MATCH(Edges24[[#This Row],[Vertex 1]],GroupVertices[Vertex],0)),1,1,"")</f>
        <v>7</v>
      </c>
      <c r="BC157" s="79" t="str">
        <f>REPLACE(INDEX(GroupVertices[Group],MATCH(Edges24[[#This Row],[Vertex 2]],GroupVertices[Vertex],0)),1,1,"")</f>
        <v>7</v>
      </c>
      <c r="BD157" s="48">
        <v>0</v>
      </c>
      <c r="BE157" s="49">
        <v>0</v>
      </c>
      <c r="BF157" s="48">
        <v>0</v>
      </c>
      <c r="BG157" s="49">
        <v>0</v>
      </c>
      <c r="BH157" s="48">
        <v>0</v>
      </c>
      <c r="BI157" s="49">
        <v>0</v>
      </c>
      <c r="BJ157" s="48">
        <v>30</v>
      </c>
      <c r="BK157" s="49">
        <v>100</v>
      </c>
      <c r="BL157" s="48">
        <v>30</v>
      </c>
    </row>
    <row r="158" spans="1:64" ht="15">
      <c r="A158" s="65" t="s">
        <v>355</v>
      </c>
      <c r="B158" s="83" t="s">
        <v>1192</v>
      </c>
      <c r="C158" s="66"/>
      <c r="D158" s="67"/>
      <c r="E158" s="68"/>
      <c r="F158" s="69"/>
      <c r="G158" s="66"/>
      <c r="H158" s="70"/>
      <c r="I158" s="71"/>
      <c r="J158" s="71"/>
      <c r="K158" s="34" t="s">
        <v>65</v>
      </c>
      <c r="L158" s="78">
        <v>158</v>
      </c>
      <c r="M158" s="78"/>
      <c r="N158" s="73" t="s">
        <v>459</v>
      </c>
      <c r="O158" s="80" t="s">
        <v>461</v>
      </c>
      <c r="P158" s="82">
        <v>43489.774375</v>
      </c>
      <c r="Q158" s="80" t="s">
        <v>704</v>
      </c>
      <c r="R158" s="80" t="s">
        <v>847</v>
      </c>
      <c r="S158" s="80" t="s">
        <v>853</v>
      </c>
      <c r="T158" s="80" t="s">
        <v>957</v>
      </c>
      <c r="U158" s="83" t="s">
        <v>1192</v>
      </c>
      <c r="V158" s="83" t="s">
        <v>1192</v>
      </c>
      <c r="W158" s="82">
        <v>43489.774375</v>
      </c>
      <c r="X158" s="83" t="s">
        <v>1590</v>
      </c>
      <c r="Y158" s="80"/>
      <c r="Z158" s="80"/>
      <c r="AA158" s="86" t="s">
        <v>1946</v>
      </c>
      <c r="AB158" s="80"/>
      <c r="AC158" s="80" t="b">
        <v>0</v>
      </c>
      <c r="AD158" s="80">
        <v>5</v>
      </c>
      <c r="AE158" s="86" t="s">
        <v>2052</v>
      </c>
      <c r="AF158" s="80" t="b">
        <v>1</v>
      </c>
      <c r="AG158" s="80" t="s">
        <v>2064</v>
      </c>
      <c r="AH158" s="80"/>
      <c r="AI158" s="86" t="s">
        <v>2070</v>
      </c>
      <c r="AJ158" s="80" t="b">
        <v>0</v>
      </c>
      <c r="AK158" s="80">
        <v>5</v>
      </c>
      <c r="AL158" s="86" t="s">
        <v>2052</v>
      </c>
      <c r="AM158" s="80" t="s">
        <v>2071</v>
      </c>
      <c r="AN158" s="80" t="b">
        <v>0</v>
      </c>
      <c r="AO158" s="86" t="s">
        <v>1946</v>
      </c>
      <c r="AP158" s="80" t="s">
        <v>207</v>
      </c>
      <c r="AQ158" s="80">
        <v>0</v>
      </c>
      <c r="AR158" s="80">
        <v>0</v>
      </c>
      <c r="AS158" s="80"/>
      <c r="AT158" s="80"/>
      <c r="AU158" s="80"/>
      <c r="AV158" s="80"/>
      <c r="AW158" s="80"/>
      <c r="AX158" s="80"/>
      <c r="AY158" s="80"/>
      <c r="AZ158" s="80"/>
      <c r="BA158">
        <v>1</v>
      </c>
      <c r="BB158" s="79" t="str">
        <f>REPLACE(INDEX(GroupVertices[Group],MATCH(Edges24[[#This Row],[Vertex 1]],GroupVertices[Vertex],0)),1,1,"")</f>
        <v>5</v>
      </c>
      <c r="BC158" s="79" t="str">
        <f>REPLACE(INDEX(GroupVertices[Group],MATCH(Edges24[[#This Row],[Vertex 2]],GroupVertices[Vertex],0)),1,1,"")</f>
        <v>5</v>
      </c>
      <c r="BD158" s="48">
        <v>1</v>
      </c>
      <c r="BE158" s="49">
        <v>4.761904761904762</v>
      </c>
      <c r="BF158" s="48">
        <v>0</v>
      </c>
      <c r="BG158" s="49">
        <v>0</v>
      </c>
      <c r="BH158" s="48">
        <v>0</v>
      </c>
      <c r="BI158" s="49">
        <v>0</v>
      </c>
      <c r="BJ158" s="48">
        <v>20</v>
      </c>
      <c r="BK158" s="49">
        <v>95.23809523809524</v>
      </c>
      <c r="BL158" s="48">
        <v>21</v>
      </c>
    </row>
    <row r="159" spans="1:64" ht="15">
      <c r="A159" s="65" t="s">
        <v>340</v>
      </c>
      <c r="B159" s="83" t="s">
        <v>1199</v>
      </c>
      <c r="C159" s="66"/>
      <c r="D159" s="67"/>
      <c r="E159" s="68"/>
      <c r="F159" s="69"/>
      <c r="G159" s="66"/>
      <c r="H159" s="70"/>
      <c r="I159" s="71"/>
      <c r="J159" s="71"/>
      <c r="K159" s="34" t="s">
        <v>65</v>
      </c>
      <c r="L159" s="78">
        <v>159</v>
      </c>
      <c r="M159" s="78"/>
      <c r="N159" s="73" t="s">
        <v>374</v>
      </c>
      <c r="O159" s="80" t="s">
        <v>461</v>
      </c>
      <c r="P159" s="82">
        <v>43489.779641203706</v>
      </c>
      <c r="Q159" s="80" t="s">
        <v>711</v>
      </c>
      <c r="R159" s="80"/>
      <c r="S159" s="80"/>
      <c r="T159" s="80" t="s">
        <v>923</v>
      </c>
      <c r="U159" s="83" t="s">
        <v>1199</v>
      </c>
      <c r="V159" s="83" t="s">
        <v>1199</v>
      </c>
      <c r="W159" s="82">
        <v>43489.779641203706</v>
      </c>
      <c r="X159" s="83" t="s">
        <v>1597</v>
      </c>
      <c r="Y159" s="80"/>
      <c r="Z159" s="80"/>
      <c r="AA159" s="86" t="s">
        <v>1953</v>
      </c>
      <c r="AB159" s="80"/>
      <c r="AC159" s="80" t="b">
        <v>0</v>
      </c>
      <c r="AD159" s="80">
        <v>2</v>
      </c>
      <c r="AE159" s="86" t="s">
        <v>2052</v>
      </c>
      <c r="AF159" s="80" t="b">
        <v>0</v>
      </c>
      <c r="AG159" s="80" t="s">
        <v>2064</v>
      </c>
      <c r="AH159" s="80"/>
      <c r="AI159" s="86" t="s">
        <v>2052</v>
      </c>
      <c r="AJ159" s="80" t="b">
        <v>0</v>
      </c>
      <c r="AK159" s="80">
        <v>1</v>
      </c>
      <c r="AL159" s="86" t="s">
        <v>2052</v>
      </c>
      <c r="AM159" s="80" t="s">
        <v>2071</v>
      </c>
      <c r="AN159" s="80" t="b">
        <v>0</v>
      </c>
      <c r="AO159" s="86" t="s">
        <v>1953</v>
      </c>
      <c r="AP159" s="80" t="s">
        <v>207</v>
      </c>
      <c r="AQ159" s="80">
        <v>0</v>
      </c>
      <c r="AR159" s="80">
        <v>0</v>
      </c>
      <c r="AS159" s="80"/>
      <c r="AT159" s="80"/>
      <c r="AU159" s="80"/>
      <c r="AV159" s="80"/>
      <c r="AW159" s="80"/>
      <c r="AX159" s="80"/>
      <c r="AY159" s="80"/>
      <c r="AZ159" s="80"/>
      <c r="BA159">
        <v>1</v>
      </c>
      <c r="BB159" s="79" t="str">
        <f>REPLACE(INDEX(GroupVertices[Group],MATCH(Edges24[[#This Row],[Vertex 1]],GroupVertices[Vertex],0)),1,1,"")</f>
        <v>12</v>
      </c>
      <c r="BC159" s="79" t="str">
        <f>REPLACE(INDEX(GroupVertices[Group],MATCH(Edges24[[#This Row],[Vertex 2]],GroupVertices[Vertex],0)),1,1,"")</f>
        <v>12</v>
      </c>
      <c r="BD159" s="48">
        <v>0</v>
      </c>
      <c r="BE159" s="49">
        <v>0</v>
      </c>
      <c r="BF159" s="48">
        <v>0</v>
      </c>
      <c r="BG159" s="49">
        <v>0</v>
      </c>
      <c r="BH159" s="48">
        <v>0</v>
      </c>
      <c r="BI159" s="49">
        <v>0</v>
      </c>
      <c r="BJ159" s="48">
        <v>28</v>
      </c>
      <c r="BK159" s="49">
        <v>100</v>
      </c>
      <c r="BL159" s="48">
        <v>28</v>
      </c>
    </row>
    <row r="160" spans="1:64" ht="15">
      <c r="A160" s="65" t="s">
        <v>344</v>
      </c>
      <c r="B160" s="83" t="s">
        <v>1260</v>
      </c>
      <c r="C160" s="66"/>
      <c r="D160" s="67"/>
      <c r="E160" s="68"/>
      <c r="F160" s="69"/>
      <c r="G160" s="66"/>
      <c r="H160" s="70"/>
      <c r="I160" s="71"/>
      <c r="J160" s="71"/>
      <c r="K160" s="34" t="s">
        <v>65</v>
      </c>
      <c r="L160" s="78">
        <v>160</v>
      </c>
      <c r="M160" s="78"/>
      <c r="N160" s="73" t="s">
        <v>374</v>
      </c>
      <c r="O160" s="80" t="s">
        <v>461</v>
      </c>
      <c r="P160" s="82">
        <v>43484.734988425924</v>
      </c>
      <c r="Q160" s="80" t="s">
        <v>772</v>
      </c>
      <c r="R160" s="80"/>
      <c r="S160" s="80"/>
      <c r="T160" s="80" t="s">
        <v>923</v>
      </c>
      <c r="U160" s="83" t="s">
        <v>1260</v>
      </c>
      <c r="V160" s="83" t="s">
        <v>1260</v>
      </c>
      <c r="W160" s="82">
        <v>43484.734988425924</v>
      </c>
      <c r="X160" s="83" t="s">
        <v>1658</v>
      </c>
      <c r="Y160" s="80"/>
      <c r="Z160" s="80"/>
      <c r="AA160" s="86" t="s">
        <v>2014</v>
      </c>
      <c r="AB160" s="80"/>
      <c r="AC160" s="80" t="b">
        <v>0</v>
      </c>
      <c r="AD160" s="80">
        <v>9</v>
      </c>
      <c r="AE160" s="86" t="s">
        <v>2052</v>
      </c>
      <c r="AF160" s="80" t="b">
        <v>0</v>
      </c>
      <c r="AG160" s="80" t="s">
        <v>2064</v>
      </c>
      <c r="AH160" s="80"/>
      <c r="AI160" s="86" t="s">
        <v>2052</v>
      </c>
      <c r="AJ160" s="80" t="b">
        <v>0</v>
      </c>
      <c r="AK160" s="80">
        <v>8</v>
      </c>
      <c r="AL160" s="86" t="s">
        <v>2052</v>
      </c>
      <c r="AM160" s="80" t="s">
        <v>2071</v>
      </c>
      <c r="AN160" s="80" t="b">
        <v>0</v>
      </c>
      <c r="AO160" s="86" t="s">
        <v>2014</v>
      </c>
      <c r="AP160" s="80" t="s">
        <v>2082</v>
      </c>
      <c r="AQ160" s="80">
        <v>0</v>
      </c>
      <c r="AR160" s="80">
        <v>0</v>
      </c>
      <c r="AS160" s="80"/>
      <c r="AT160" s="80"/>
      <c r="AU160" s="80"/>
      <c r="AV160" s="80"/>
      <c r="AW160" s="80"/>
      <c r="AX160" s="80"/>
      <c r="AY160" s="80"/>
      <c r="AZ160" s="80"/>
      <c r="BA160">
        <v>1</v>
      </c>
      <c r="BB160" s="79" t="str">
        <f>REPLACE(INDEX(GroupVertices[Group],MATCH(Edges24[[#This Row],[Vertex 1]],GroupVertices[Vertex],0)),1,1,"")</f>
        <v>7</v>
      </c>
      <c r="BC160" s="79" t="str">
        <f>REPLACE(INDEX(GroupVertices[Group],MATCH(Edges24[[#This Row],[Vertex 2]],GroupVertices[Vertex],0)),1,1,"")</f>
        <v>7</v>
      </c>
      <c r="BD160" s="48">
        <v>0</v>
      </c>
      <c r="BE160" s="49">
        <v>0</v>
      </c>
      <c r="BF160" s="48">
        <v>0</v>
      </c>
      <c r="BG160" s="49">
        <v>0</v>
      </c>
      <c r="BH160" s="48">
        <v>0</v>
      </c>
      <c r="BI160" s="49">
        <v>0</v>
      </c>
      <c r="BJ160" s="48">
        <v>28</v>
      </c>
      <c r="BK160" s="49">
        <v>100</v>
      </c>
      <c r="BL160" s="48">
        <v>28</v>
      </c>
    </row>
    <row r="161" spans="1:64" ht="15">
      <c r="A161" s="65" t="s">
        <v>318</v>
      </c>
      <c r="B161" s="83" t="s">
        <v>1226</v>
      </c>
      <c r="C161" s="66"/>
      <c r="D161" s="67"/>
      <c r="E161" s="68"/>
      <c r="F161" s="69"/>
      <c r="G161" s="66"/>
      <c r="H161" s="70"/>
      <c r="I161" s="71"/>
      <c r="J161" s="71"/>
      <c r="K161" s="34" t="s">
        <v>65</v>
      </c>
      <c r="L161" s="78">
        <v>161</v>
      </c>
      <c r="M161" s="78"/>
      <c r="N161" s="73" t="s">
        <v>374</v>
      </c>
      <c r="O161" s="80" t="s">
        <v>461</v>
      </c>
      <c r="P161" s="82">
        <v>43490.03925925926</v>
      </c>
      <c r="Q161" s="80" t="s">
        <v>738</v>
      </c>
      <c r="R161" s="80"/>
      <c r="S161" s="80"/>
      <c r="T161" s="80" t="s">
        <v>923</v>
      </c>
      <c r="U161" s="83" t="s">
        <v>1226</v>
      </c>
      <c r="V161" s="83" t="s">
        <v>1226</v>
      </c>
      <c r="W161" s="82">
        <v>43490.03925925926</v>
      </c>
      <c r="X161" s="83" t="s">
        <v>1624</v>
      </c>
      <c r="Y161" s="80"/>
      <c r="Z161" s="80"/>
      <c r="AA161" s="86" t="s">
        <v>1980</v>
      </c>
      <c r="AB161" s="80"/>
      <c r="AC161" s="80" t="b">
        <v>0</v>
      </c>
      <c r="AD161" s="80">
        <v>0</v>
      </c>
      <c r="AE161" s="86" t="s">
        <v>2052</v>
      </c>
      <c r="AF161" s="80" t="b">
        <v>0</v>
      </c>
      <c r="AG161" s="80" t="s">
        <v>2064</v>
      </c>
      <c r="AH161" s="80"/>
      <c r="AI161" s="86" t="s">
        <v>2052</v>
      </c>
      <c r="AJ161" s="80" t="b">
        <v>0</v>
      </c>
      <c r="AK161" s="80">
        <v>1</v>
      </c>
      <c r="AL161" s="86" t="s">
        <v>2052</v>
      </c>
      <c r="AM161" s="80" t="s">
        <v>2071</v>
      </c>
      <c r="AN161" s="80" t="b">
        <v>0</v>
      </c>
      <c r="AO161" s="86" t="s">
        <v>1980</v>
      </c>
      <c r="AP161" s="80" t="s">
        <v>207</v>
      </c>
      <c r="AQ161" s="80">
        <v>0</v>
      </c>
      <c r="AR161" s="80">
        <v>0</v>
      </c>
      <c r="AS161" s="80"/>
      <c r="AT161" s="80"/>
      <c r="AU161" s="80"/>
      <c r="AV161" s="80"/>
      <c r="AW161" s="80"/>
      <c r="AX161" s="80"/>
      <c r="AY161" s="80"/>
      <c r="AZ161" s="80"/>
      <c r="BA161">
        <v>1</v>
      </c>
      <c r="BB161" s="79" t="str">
        <f>REPLACE(INDEX(GroupVertices[Group],MATCH(Edges24[[#This Row],[Vertex 1]],GroupVertices[Vertex],0)),1,1,"")</f>
        <v>6</v>
      </c>
      <c r="BC161" s="79" t="str">
        <f>REPLACE(INDEX(GroupVertices[Group],MATCH(Edges24[[#This Row],[Vertex 2]],GroupVertices[Vertex],0)),1,1,"")</f>
        <v>6</v>
      </c>
      <c r="BD161" s="48">
        <v>0</v>
      </c>
      <c r="BE161" s="49">
        <v>0</v>
      </c>
      <c r="BF161" s="48">
        <v>0</v>
      </c>
      <c r="BG161" s="49">
        <v>0</v>
      </c>
      <c r="BH161" s="48">
        <v>0</v>
      </c>
      <c r="BI161" s="49">
        <v>0</v>
      </c>
      <c r="BJ161" s="48">
        <v>28</v>
      </c>
      <c r="BK161" s="49">
        <v>100</v>
      </c>
      <c r="BL161" s="48">
        <v>28</v>
      </c>
    </row>
    <row r="162" spans="1:64" ht="15">
      <c r="A162" s="65" t="s">
        <v>318</v>
      </c>
      <c r="B162" s="83" t="s">
        <v>1225</v>
      </c>
      <c r="C162" s="66"/>
      <c r="D162" s="67"/>
      <c r="E162" s="68"/>
      <c r="F162" s="69"/>
      <c r="G162" s="66"/>
      <c r="H162" s="70"/>
      <c r="I162" s="71"/>
      <c r="J162" s="71"/>
      <c r="K162" s="34" t="s">
        <v>65</v>
      </c>
      <c r="L162" s="78">
        <v>162</v>
      </c>
      <c r="M162" s="78"/>
      <c r="N162" s="73" t="s">
        <v>374</v>
      </c>
      <c r="O162" s="80" t="s">
        <v>461</v>
      </c>
      <c r="P162" s="82">
        <v>43489.93916666666</v>
      </c>
      <c r="Q162" s="80" t="s">
        <v>737</v>
      </c>
      <c r="R162" s="80"/>
      <c r="S162" s="80"/>
      <c r="T162" s="80" t="s">
        <v>923</v>
      </c>
      <c r="U162" s="83" t="s">
        <v>1225</v>
      </c>
      <c r="V162" s="83" t="s">
        <v>1225</v>
      </c>
      <c r="W162" s="82">
        <v>43489.93916666666</v>
      </c>
      <c r="X162" s="83" t="s">
        <v>1623</v>
      </c>
      <c r="Y162" s="80"/>
      <c r="Z162" s="80"/>
      <c r="AA162" s="86" t="s">
        <v>1979</v>
      </c>
      <c r="AB162" s="80"/>
      <c r="AC162" s="80" t="b">
        <v>0</v>
      </c>
      <c r="AD162" s="80">
        <v>2</v>
      </c>
      <c r="AE162" s="86" t="s">
        <v>2052</v>
      </c>
      <c r="AF162" s="80" t="b">
        <v>0</v>
      </c>
      <c r="AG162" s="80" t="s">
        <v>2064</v>
      </c>
      <c r="AH162" s="80"/>
      <c r="AI162" s="86" t="s">
        <v>2052</v>
      </c>
      <c r="AJ162" s="80" t="b">
        <v>0</v>
      </c>
      <c r="AK162" s="80">
        <v>4</v>
      </c>
      <c r="AL162" s="86" t="s">
        <v>2052</v>
      </c>
      <c r="AM162" s="80" t="s">
        <v>2071</v>
      </c>
      <c r="AN162" s="80" t="b">
        <v>0</v>
      </c>
      <c r="AO162" s="86" t="s">
        <v>1979</v>
      </c>
      <c r="AP162" s="80" t="s">
        <v>207</v>
      </c>
      <c r="AQ162" s="80">
        <v>0</v>
      </c>
      <c r="AR162" s="80">
        <v>0</v>
      </c>
      <c r="AS162" s="80"/>
      <c r="AT162" s="80"/>
      <c r="AU162" s="80"/>
      <c r="AV162" s="80"/>
      <c r="AW162" s="80"/>
      <c r="AX162" s="80"/>
      <c r="AY162" s="80"/>
      <c r="AZ162" s="80"/>
      <c r="BA162">
        <v>1</v>
      </c>
      <c r="BB162" s="79" t="str">
        <f>REPLACE(INDEX(GroupVertices[Group],MATCH(Edges24[[#This Row],[Vertex 1]],GroupVertices[Vertex],0)),1,1,"")</f>
        <v>6</v>
      </c>
      <c r="BC162" s="79" t="str">
        <f>REPLACE(INDEX(GroupVertices[Group],MATCH(Edges24[[#This Row],[Vertex 2]],GroupVertices[Vertex],0)),1,1,"")</f>
        <v>6</v>
      </c>
      <c r="BD162" s="48">
        <v>0</v>
      </c>
      <c r="BE162" s="49">
        <v>0</v>
      </c>
      <c r="BF162" s="48">
        <v>0</v>
      </c>
      <c r="BG162" s="49">
        <v>0</v>
      </c>
      <c r="BH162" s="48">
        <v>0</v>
      </c>
      <c r="BI162" s="49">
        <v>0</v>
      </c>
      <c r="BJ162" s="48">
        <v>28</v>
      </c>
      <c r="BK162" s="49">
        <v>100</v>
      </c>
      <c r="BL162" s="48">
        <v>28</v>
      </c>
    </row>
    <row r="163" spans="1:64" ht="15">
      <c r="A163" s="65" t="s">
        <v>298</v>
      </c>
      <c r="B163" s="83" t="s">
        <v>1149</v>
      </c>
      <c r="C163" s="66"/>
      <c r="D163" s="67"/>
      <c r="E163" s="68"/>
      <c r="F163" s="69"/>
      <c r="G163" s="66"/>
      <c r="H163" s="70"/>
      <c r="I163" s="71"/>
      <c r="J163" s="71"/>
      <c r="K163" s="34" t="s">
        <v>65</v>
      </c>
      <c r="L163" s="78">
        <v>163</v>
      </c>
      <c r="M163" s="78"/>
      <c r="N163" s="73" t="s">
        <v>374</v>
      </c>
      <c r="O163" s="80" t="s">
        <v>461</v>
      </c>
      <c r="P163" s="82">
        <v>43489.941608796296</v>
      </c>
      <c r="Q163" s="80" t="s">
        <v>659</v>
      </c>
      <c r="R163" s="80"/>
      <c r="S163" s="80"/>
      <c r="T163" s="80" t="s">
        <v>923</v>
      </c>
      <c r="U163" s="83" t="s">
        <v>1149</v>
      </c>
      <c r="V163" s="83" t="s">
        <v>1149</v>
      </c>
      <c r="W163" s="82">
        <v>43489.941608796296</v>
      </c>
      <c r="X163" s="83" t="s">
        <v>1545</v>
      </c>
      <c r="Y163" s="80"/>
      <c r="Z163" s="80"/>
      <c r="AA163" s="86" t="s">
        <v>1901</v>
      </c>
      <c r="AB163" s="80"/>
      <c r="AC163" s="80" t="b">
        <v>0</v>
      </c>
      <c r="AD163" s="80">
        <v>2</v>
      </c>
      <c r="AE163" s="86" t="s">
        <v>2052</v>
      </c>
      <c r="AF163" s="80" t="b">
        <v>0</v>
      </c>
      <c r="AG163" s="80" t="s">
        <v>2064</v>
      </c>
      <c r="AH163" s="80"/>
      <c r="AI163" s="86" t="s">
        <v>2052</v>
      </c>
      <c r="AJ163" s="80" t="b">
        <v>0</v>
      </c>
      <c r="AK163" s="80">
        <v>0</v>
      </c>
      <c r="AL163" s="86" t="s">
        <v>2052</v>
      </c>
      <c r="AM163" s="80" t="s">
        <v>2071</v>
      </c>
      <c r="AN163" s="80" t="b">
        <v>0</v>
      </c>
      <c r="AO163" s="86" t="s">
        <v>1901</v>
      </c>
      <c r="AP163" s="80" t="s">
        <v>207</v>
      </c>
      <c r="AQ163" s="80">
        <v>0</v>
      </c>
      <c r="AR163" s="80">
        <v>0</v>
      </c>
      <c r="AS163" s="80"/>
      <c r="AT163" s="80"/>
      <c r="AU163" s="80"/>
      <c r="AV163" s="80"/>
      <c r="AW163" s="80"/>
      <c r="AX163" s="80"/>
      <c r="AY163" s="80"/>
      <c r="AZ163" s="80"/>
      <c r="BA163">
        <v>1</v>
      </c>
      <c r="BB163" s="79" t="str">
        <f>REPLACE(INDEX(GroupVertices[Group],MATCH(Edges24[[#This Row],[Vertex 1]],GroupVertices[Vertex],0)),1,1,"")</f>
        <v>8</v>
      </c>
      <c r="BC163" s="79" t="str">
        <f>REPLACE(INDEX(GroupVertices[Group],MATCH(Edges24[[#This Row],[Vertex 2]],GroupVertices[Vertex],0)),1,1,"")</f>
        <v>8</v>
      </c>
      <c r="BD163" s="48">
        <v>0</v>
      </c>
      <c r="BE163" s="49">
        <v>0</v>
      </c>
      <c r="BF163" s="48">
        <v>0</v>
      </c>
      <c r="BG163" s="49">
        <v>0</v>
      </c>
      <c r="BH163" s="48">
        <v>0</v>
      </c>
      <c r="BI163" s="49">
        <v>0</v>
      </c>
      <c r="BJ163" s="48">
        <v>28</v>
      </c>
      <c r="BK163" s="49">
        <v>100</v>
      </c>
      <c r="BL163" s="48">
        <v>28</v>
      </c>
    </row>
    <row r="164" spans="1:64" ht="15">
      <c r="A164" s="65" t="s">
        <v>299</v>
      </c>
      <c r="B164" s="83" t="s">
        <v>998</v>
      </c>
      <c r="C164" s="66"/>
      <c r="D164" s="67"/>
      <c r="E164" s="68"/>
      <c r="F164" s="69"/>
      <c r="G164" s="66"/>
      <c r="H164" s="70"/>
      <c r="I164" s="71"/>
      <c r="J164" s="71"/>
      <c r="K164" s="34" t="s">
        <v>65</v>
      </c>
      <c r="L164" s="78">
        <v>164</v>
      </c>
      <c r="M164" s="78"/>
      <c r="N164" s="73" t="s">
        <v>271</v>
      </c>
      <c r="O164" s="80" t="s">
        <v>461</v>
      </c>
      <c r="P164" s="82">
        <v>43489.95883101852</v>
      </c>
      <c r="Q164" s="80" t="s">
        <v>503</v>
      </c>
      <c r="R164" s="83" t="s">
        <v>822</v>
      </c>
      <c r="S164" s="80" t="s">
        <v>858</v>
      </c>
      <c r="T164" s="80" t="s">
        <v>885</v>
      </c>
      <c r="U164" s="83" t="s">
        <v>998</v>
      </c>
      <c r="V164" s="83" t="s">
        <v>998</v>
      </c>
      <c r="W164" s="82">
        <v>43489.95883101852</v>
      </c>
      <c r="X164" s="83" t="s">
        <v>1384</v>
      </c>
      <c r="Y164" s="80"/>
      <c r="Z164" s="80"/>
      <c r="AA164" s="86" t="s">
        <v>1734</v>
      </c>
      <c r="AB164" s="80"/>
      <c r="AC164" s="80" t="b">
        <v>0</v>
      </c>
      <c r="AD164" s="80">
        <v>0</v>
      </c>
      <c r="AE164" s="86" t="s">
        <v>2052</v>
      </c>
      <c r="AF164" s="80" t="b">
        <v>0</v>
      </c>
      <c r="AG164" s="80" t="s">
        <v>2064</v>
      </c>
      <c r="AH164" s="80"/>
      <c r="AI164" s="86" t="s">
        <v>2052</v>
      </c>
      <c r="AJ164" s="80" t="b">
        <v>0</v>
      </c>
      <c r="AK164" s="80">
        <v>0</v>
      </c>
      <c r="AL164" s="86" t="s">
        <v>2052</v>
      </c>
      <c r="AM164" s="80" t="s">
        <v>2077</v>
      </c>
      <c r="AN164" s="80" t="b">
        <v>0</v>
      </c>
      <c r="AO164" s="86" t="s">
        <v>1734</v>
      </c>
      <c r="AP164" s="80" t="s">
        <v>207</v>
      </c>
      <c r="AQ164" s="80">
        <v>0</v>
      </c>
      <c r="AR164" s="80">
        <v>0</v>
      </c>
      <c r="AS164" s="80"/>
      <c r="AT164" s="80"/>
      <c r="AU164" s="80"/>
      <c r="AV164" s="80"/>
      <c r="AW164" s="80"/>
      <c r="AX164" s="80"/>
      <c r="AY164" s="80"/>
      <c r="AZ164" s="80"/>
      <c r="BA164">
        <v>1</v>
      </c>
      <c r="BB164" s="79" t="str">
        <f>REPLACE(INDEX(GroupVertices[Group],MATCH(Edges24[[#This Row],[Vertex 1]],GroupVertices[Vertex],0)),1,1,"")</f>
        <v>18</v>
      </c>
      <c r="BC164" s="79" t="str">
        <f>REPLACE(INDEX(GroupVertices[Group],MATCH(Edges24[[#This Row],[Vertex 2]],GroupVertices[Vertex],0)),1,1,"")</f>
        <v>18</v>
      </c>
      <c r="BD164" s="48">
        <v>1</v>
      </c>
      <c r="BE164" s="49">
        <v>4.545454545454546</v>
      </c>
      <c r="BF164" s="48">
        <v>0</v>
      </c>
      <c r="BG164" s="49">
        <v>0</v>
      </c>
      <c r="BH164" s="48">
        <v>0</v>
      </c>
      <c r="BI164" s="49">
        <v>0</v>
      </c>
      <c r="BJ164" s="48">
        <v>21</v>
      </c>
      <c r="BK164" s="49">
        <v>95.45454545454545</v>
      </c>
      <c r="BL164" s="48">
        <v>22</v>
      </c>
    </row>
    <row r="165" spans="1:64" ht="15">
      <c r="A165" s="65" t="s">
        <v>315</v>
      </c>
      <c r="B165" s="83" t="s">
        <v>1161</v>
      </c>
      <c r="C165" s="66"/>
      <c r="D165" s="67"/>
      <c r="E165" s="68"/>
      <c r="F165" s="69"/>
      <c r="G165" s="66"/>
      <c r="H165" s="70"/>
      <c r="I165" s="71"/>
      <c r="J165" s="71"/>
      <c r="K165" s="34" t="s">
        <v>65</v>
      </c>
      <c r="L165" s="78">
        <v>165</v>
      </c>
      <c r="M165" s="78"/>
      <c r="N165" s="73" t="s">
        <v>374</v>
      </c>
      <c r="O165" s="80" t="s">
        <v>461</v>
      </c>
      <c r="P165" s="82">
        <v>43489.893159722225</v>
      </c>
      <c r="Q165" s="80" t="s">
        <v>673</v>
      </c>
      <c r="R165" s="80"/>
      <c r="S165" s="80"/>
      <c r="T165" s="80" t="s">
        <v>923</v>
      </c>
      <c r="U165" s="83" t="s">
        <v>1161</v>
      </c>
      <c r="V165" s="83" t="s">
        <v>1161</v>
      </c>
      <c r="W165" s="82">
        <v>43489.893159722225</v>
      </c>
      <c r="X165" s="83" t="s">
        <v>1559</v>
      </c>
      <c r="Y165" s="80"/>
      <c r="Z165" s="80"/>
      <c r="AA165" s="86" t="s">
        <v>1915</v>
      </c>
      <c r="AB165" s="80"/>
      <c r="AC165" s="80" t="b">
        <v>0</v>
      </c>
      <c r="AD165" s="80">
        <v>2</v>
      </c>
      <c r="AE165" s="86" t="s">
        <v>2052</v>
      </c>
      <c r="AF165" s="80" t="b">
        <v>0</v>
      </c>
      <c r="AG165" s="80" t="s">
        <v>2064</v>
      </c>
      <c r="AH165" s="80"/>
      <c r="AI165" s="86" t="s">
        <v>2052</v>
      </c>
      <c r="AJ165" s="80" t="b">
        <v>0</v>
      </c>
      <c r="AK165" s="80">
        <v>3</v>
      </c>
      <c r="AL165" s="86" t="s">
        <v>2052</v>
      </c>
      <c r="AM165" s="80" t="s">
        <v>2071</v>
      </c>
      <c r="AN165" s="80" t="b">
        <v>0</v>
      </c>
      <c r="AO165" s="86" t="s">
        <v>1915</v>
      </c>
      <c r="AP165" s="80" t="s">
        <v>207</v>
      </c>
      <c r="AQ165" s="80">
        <v>0</v>
      </c>
      <c r="AR165" s="80">
        <v>0</v>
      </c>
      <c r="AS165" s="80"/>
      <c r="AT165" s="80"/>
      <c r="AU165" s="80"/>
      <c r="AV165" s="80"/>
      <c r="AW165" s="80"/>
      <c r="AX165" s="80"/>
      <c r="AY165" s="80"/>
      <c r="AZ165" s="80"/>
      <c r="BA165">
        <v>1</v>
      </c>
      <c r="BB165" s="79" t="str">
        <f>REPLACE(INDEX(GroupVertices[Group],MATCH(Edges24[[#This Row],[Vertex 1]],GroupVertices[Vertex],0)),1,1,"")</f>
        <v>3</v>
      </c>
      <c r="BC165" s="79" t="str">
        <f>REPLACE(INDEX(GroupVertices[Group],MATCH(Edges24[[#This Row],[Vertex 2]],GroupVertices[Vertex],0)),1,1,"")</f>
        <v>3</v>
      </c>
      <c r="BD165" s="48">
        <v>0</v>
      </c>
      <c r="BE165" s="49">
        <v>0</v>
      </c>
      <c r="BF165" s="48">
        <v>0</v>
      </c>
      <c r="BG165" s="49">
        <v>0</v>
      </c>
      <c r="BH165" s="48">
        <v>0</v>
      </c>
      <c r="BI165" s="49">
        <v>0</v>
      </c>
      <c r="BJ165" s="48">
        <v>28</v>
      </c>
      <c r="BK165" s="49">
        <v>100</v>
      </c>
      <c r="BL165" s="48">
        <v>28</v>
      </c>
    </row>
    <row r="166" spans="1:64" ht="15">
      <c r="A166" s="65" t="s">
        <v>342</v>
      </c>
      <c r="B166" s="83" t="s">
        <v>1120</v>
      </c>
      <c r="C166" s="66"/>
      <c r="D166" s="67"/>
      <c r="E166" s="68"/>
      <c r="F166" s="69"/>
      <c r="G166" s="66"/>
      <c r="H166" s="70"/>
      <c r="I166" s="71"/>
      <c r="J166" s="71"/>
      <c r="K166" s="34" t="s">
        <v>65</v>
      </c>
      <c r="L166" s="78">
        <v>166</v>
      </c>
      <c r="M166" s="78"/>
      <c r="N166" s="73" t="s">
        <v>374</v>
      </c>
      <c r="O166" s="80" t="s">
        <v>461</v>
      </c>
      <c r="P166" s="82">
        <v>43489.90167824074</v>
      </c>
      <c r="Q166" s="80" t="s">
        <v>630</v>
      </c>
      <c r="R166" s="80"/>
      <c r="S166" s="80"/>
      <c r="T166" s="80" t="s">
        <v>923</v>
      </c>
      <c r="U166" s="83" t="s">
        <v>1120</v>
      </c>
      <c r="V166" s="83" t="s">
        <v>1120</v>
      </c>
      <c r="W166" s="82">
        <v>43489.90167824074</v>
      </c>
      <c r="X166" s="83" t="s">
        <v>1516</v>
      </c>
      <c r="Y166" s="80"/>
      <c r="Z166" s="80"/>
      <c r="AA166" s="86" t="s">
        <v>1872</v>
      </c>
      <c r="AB166" s="80"/>
      <c r="AC166" s="80" t="b">
        <v>0</v>
      </c>
      <c r="AD166" s="80">
        <v>5</v>
      </c>
      <c r="AE166" s="86" t="s">
        <v>2052</v>
      </c>
      <c r="AF166" s="80" t="b">
        <v>0</v>
      </c>
      <c r="AG166" s="80" t="s">
        <v>2064</v>
      </c>
      <c r="AH166" s="80"/>
      <c r="AI166" s="86" t="s">
        <v>2052</v>
      </c>
      <c r="AJ166" s="80" t="b">
        <v>0</v>
      </c>
      <c r="AK166" s="80">
        <v>5</v>
      </c>
      <c r="AL166" s="86" t="s">
        <v>2052</v>
      </c>
      <c r="AM166" s="80" t="s">
        <v>2071</v>
      </c>
      <c r="AN166" s="80" t="b">
        <v>0</v>
      </c>
      <c r="AO166" s="86" t="s">
        <v>1872</v>
      </c>
      <c r="AP166" s="80" t="s">
        <v>207</v>
      </c>
      <c r="AQ166" s="80">
        <v>0</v>
      </c>
      <c r="AR166" s="80">
        <v>0</v>
      </c>
      <c r="AS166" s="80"/>
      <c r="AT166" s="80"/>
      <c r="AU166" s="80"/>
      <c r="AV166" s="80"/>
      <c r="AW166" s="80"/>
      <c r="AX166" s="80"/>
      <c r="AY166" s="80"/>
      <c r="AZ166" s="80"/>
      <c r="BA166">
        <v>1</v>
      </c>
      <c r="BB166" s="79" t="str">
        <f>REPLACE(INDEX(GroupVertices[Group],MATCH(Edges24[[#This Row],[Vertex 1]],GroupVertices[Vertex],0)),1,1,"")</f>
        <v>14</v>
      </c>
      <c r="BC166" s="79" t="str">
        <f>REPLACE(INDEX(GroupVertices[Group],MATCH(Edges24[[#This Row],[Vertex 2]],GroupVertices[Vertex],0)),1,1,"")</f>
        <v>14</v>
      </c>
      <c r="BD166" s="48">
        <v>0</v>
      </c>
      <c r="BE166" s="49">
        <v>0</v>
      </c>
      <c r="BF166" s="48">
        <v>0</v>
      </c>
      <c r="BG166" s="49">
        <v>0</v>
      </c>
      <c r="BH166" s="48">
        <v>0</v>
      </c>
      <c r="BI166" s="49">
        <v>0</v>
      </c>
      <c r="BJ166" s="48">
        <v>28</v>
      </c>
      <c r="BK166" s="49">
        <v>100</v>
      </c>
      <c r="BL166" s="48">
        <v>28</v>
      </c>
    </row>
    <row r="167" spans="1:64" ht="15">
      <c r="A167" s="65" t="s">
        <v>302</v>
      </c>
      <c r="B167" s="83" t="s">
        <v>1127</v>
      </c>
      <c r="C167" s="66"/>
      <c r="D167" s="67"/>
      <c r="E167" s="68"/>
      <c r="F167" s="69"/>
      <c r="G167" s="66"/>
      <c r="H167" s="70"/>
      <c r="I167" s="71"/>
      <c r="J167" s="71"/>
      <c r="K167" s="34" t="s">
        <v>65</v>
      </c>
      <c r="L167" s="78">
        <v>167</v>
      </c>
      <c r="M167" s="78"/>
      <c r="N167" s="73" t="s">
        <v>374</v>
      </c>
      <c r="O167" s="80" t="s">
        <v>461</v>
      </c>
      <c r="P167" s="82">
        <v>43484.95118055555</v>
      </c>
      <c r="Q167" s="80" t="s">
        <v>637</v>
      </c>
      <c r="R167" s="80"/>
      <c r="S167" s="80"/>
      <c r="T167" s="80" t="s">
        <v>948</v>
      </c>
      <c r="U167" s="83" t="s">
        <v>1127</v>
      </c>
      <c r="V167" s="83" t="s">
        <v>1127</v>
      </c>
      <c r="W167" s="82">
        <v>43484.95118055555</v>
      </c>
      <c r="X167" s="83" t="s">
        <v>1523</v>
      </c>
      <c r="Y167" s="80"/>
      <c r="Z167" s="80"/>
      <c r="AA167" s="86" t="s">
        <v>1879</v>
      </c>
      <c r="AB167" s="80"/>
      <c r="AC167" s="80" t="b">
        <v>0</v>
      </c>
      <c r="AD167" s="80">
        <v>10</v>
      </c>
      <c r="AE167" s="86" t="s">
        <v>2052</v>
      </c>
      <c r="AF167" s="80" t="b">
        <v>0</v>
      </c>
      <c r="AG167" s="80" t="s">
        <v>2064</v>
      </c>
      <c r="AH167" s="80"/>
      <c r="AI167" s="86" t="s">
        <v>2052</v>
      </c>
      <c r="AJ167" s="80" t="b">
        <v>0</v>
      </c>
      <c r="AK167" s="80">
        <v>3</v>
      </c>
      <c r="AL167" s="86" t="s">
        <v>2052</v>
      </c>
      <c r="AM167" s="80" t="s">
        <v>2071</v>
      </c>
      <c r="AN167" s="80" t="b">
        <v>0</v>
      </c>
      <c r="AO167" s="86" t="s">
        <v>1879</v>
      </c>
      <c r="AP167" s="80" t="s">
        <v>2082</v>
      </c>
      <c r="AQ167" s="80">
        <v>0</v>
      </c>
      <c r="AR167" s="80">
        <v>0</v>
      </c>
      <c r="AS167" s="80"/>
      <c r="AT167" s="80"/>
      <c r="AU167" s="80"/>
      <c r="AV167" s="80"/>
      <c r="AW167" s="80"/>
      <c r="AX167" s="80"/>
      <c r="AY167" s="80"/>
      <c r="AZ167" s="80"/>
      <c r="BA167">
        <v>1</v>
      </c>
      <c r="BB167" s="79" t="str">
        <f>REPLACE(INDEX(GroupVertices[Group],MATCH(Edges24[[#This Row],[Vertex 1]],GroupVertices[Vertex],0)),1,1,"")</f>
        <v>10</v>
      </c>
      <c r="BC167" s="79" t="str">
        <f>REPLACE(INDEX(GroupVertices[Group],MATCH(Edges24[[#This Row],[Vertex 2]],GroupVertices[Vertex],0)),1,1,"")</f>
        <v>10</v>
      </c>
      <c r="BD167" s="48">
        <v>0</v>
      </c>
      <c r="BE167" s="49">
        <v>0</v>
      </c>
      <c r="BF167" s="48">
        <v>0</v>
      </c>
      <c r="BG167" s="49">
        <v>0</v>
      </c>
      <c r="BH167" s="48">
        <v>0</v>
      </c>
      <c r="BI167" s="49">
        <v>0</v>
      </c>
      <c r="BJ167" s="48">
        <v>30</v>
      </c>
      <c r="BK167" s="49">
        <v>100</v>
      </c>
      <c r="BL167" s="48">
        <v>30</v>
      </c>
    </row>
    <row r="168" spans="1:64" ht="15">
      <c r="A168" s="65" t="s">
        <v>330</v>
      </c>
      <c r="B168" s="83" t="s">
        <v>1180</v>
      </c>
      <c r="C168" s="66"/>
      <c r="D168" s="67"/>
      <c r="E168" s="68"/>
      <c r="F168" s="69"/>
      <c r="G168" s="66"/>
      <c r="H168" s="70"/>
      <c r="I168" s="71"/>
      <c r="J168" s="71"/>
      <c r="K168" s="34" t="s">
        <v>65</v>
      </c>
      <c r="L168" s="78">
        <v>168</v>
      </c>
      <c r="M168" s="78"/>
      <c r="N168" s="73" t="s">
        <v>273</v>
      </c>
      <c r="O168" s="80" t="s">
        <v>461</v>
      </c>
      <c r="P168" s="82">
        <v>43490.04275462963</v>
      </c>
      <c r="Q168" s="80" t="s">
        <v>692</v>
      </c>
      <c r="R168" s="80"/>
      <c r="S168" s="80"/>
      <c r="T168" s="80" t="s">
        <v>880</v>
      </c>
      <c r="U168" s="83" t="s">
        <v>1180</v>
      </c>
      <c r="V168" s="83" t="s">
        <v>1180</v>
      </c>
      <c r="W168" s="82">
        <v>43490.04275462963</v>
      </c>
      <c r="X168" s="83" t="s">
        <v>1578</v>
      </c>
      <c r="Y168" s="80"/>
      <c r="Z168" s="80"/>
      <c r="AA168" s="86" t="s">
        <v>1934</v>
      </c>
      <c r="AB168" s="80"/>
      <c r="AC168" s="80" t="b">
        <v>0</v>
      </c>
      <c r="AD168" s="80">
        <v>0</v>
      </c>
      <c r="AE168" s="86" t="s">
        <v>2052</v>
      </c>
      <c r="AF168" s="80" t="b">
        <v>0</v>
      </c>
      <c r="AG168" s="80" t="s">
        <v>2064</v>
      </c>
      <c r="AH168" s="80"/>
      <c r="AI168" s="86" t="s">
        <v>2052</v>
      </c>
      <c r="AJ168" s="80" t="b">
        <v>0</v>
      </c>
      <c r="AK168" s="80">
        <v>0</v>
      </c>
      <c r="AL168" s="86" t="s">
        <v>2052</v>
      </c>
      <c r="AM168" s="80" t="s">
        <v>2071</v>
      </c>
      <c r="AN168" s="80" t="b">
        <v>0</v>
      </c>
      <c r="AO168" s="86" t="s">
        <v>1934</v>
      </c>
      <c r="AP168" s="80" t="s">
        <v>207</v>
      </c>
      <c r="AQ168" s="80">
        <v>0</v>
      </c>
      <c r="AR168" s="80">
        <v>0</v>
      </c>
      <c r="AS168" s="80"/>
      <c r="AT168" s="80"/>
      <c r="AU168" s="80"/>
      <c r="AV168" s="80"/>
      <c r="AW168" s="80"/>
      <c r="AX168" s="80"/>
      <c r="AY168" s="80"/>
      <c r="AZ168" s="80"/>
      <c r="BA168">
        <v>1</v>
      </c>
      <c r="BB168" s="79" t="str">
        <f>REPLACE(INDEX(GroupVertices[Group],MATCH(Edges24[[#This Row],[Vertex 1]],GroupVertices[Vertex],0)),1,1,"")</f>
        <v>2</v>
      </c>
      <c r="BC168" s="79" t="str">
        <f>REPLACE(INDEX(GroupVertices[Group],MATCH(Edges24[[#This Row],[Vertex 2]],GroupVertices[Vertex],0)),1,1,"")</f>
        <v>2</v>
      </c>
      <c r="BD168" s="48">
        <v>0</v>
      </c>
      <c r="BE168" s="49">
        <v>0</v>
      </c>
      <c r="BF168" s="48">
        <v>0</v>
      </c>
      <c r="BG168" s="49">
        <v>0</v>
      </c>
      <c r="BH168" s="48">
        <v>0</v>
      </c>
      <c r="BI168" s="49">
        <v>0</v>
      </c>
      <c r="BJ168" s="48">
        <v>29</v>
      </c>
      <c r="BK168" s="49">
        <v>100</v>
      </c>
      <c r="BL168" s="48">
        <v>29</v>
      </c>
    </row>
    <row r="169" spans="1:64" ht="15">
      <c r="A169" s="65" t="s">
        <v>330</v>
      </c>
      <c r="B169" s="83" t="s">
        <v>1171</v>
      </c>
      <c r="C169" s="66"/>
      <c r="D169" s="67"/>
      <c r="E169" s="68"/>
      <c r="F169" s="69"/>
      <c r="G169" s="66"/>
      <c r="H169" s="70"/>
      <c r="I169" s="71"/>
      <c r="J169" s="71"/>
      <c r="K169" s="34" t="s">
        <v>65</v>
      </c>
      <c r="L169" s="78">
        <v>169</v>
      </c>
      <c r="M169" s="78"/>
      <c r="N169" s="73" t="s">
        <v>273</v>
      </c>
      <c r="O169" s="80" t="s">
        <v>461</v>
      </c>
      <c r="P169" s="82">
        <v>43485.07258101852</v>
      </c>
      <c r="Q169" s="80" t="s">
        <v>683</v>
      </c>
      <c r="R169" s="80"/>
      <c r="S169" s="80"/>
      <c r="T169" s="80" t="s">
        <v>955</v>
      </c>
      <c r="U169" s="83" t="s">
        <v>1171</v>
      </c>
      <c r="V169" s="83" t="s">
        <v>1171</v>
      </c>
      <c r="W169" s="82">
        <v>43485.07258101852</v>
      </c>
      <c r="X169" s="83" t="s">
        <v>1569</v>
      </c>
      <c r="Y169" s="80"/>
      <c r="Z169" s="80"/>
      <c r="AA169" s="86" t="s">
        <v>1925</v>
      </c>
      <c r="AB169" s="80"/>
      <c r="AC169" s="80" t="b">
        <v>0</v>
      </c>
      <c r="AD169" s="80">
        <v>9</v>
      </c>
      <c r="AE169" s="86" t="s">
        <v>2052</v>
      </c>
      <c r="AF169" s="80" t="b">
        <v>0</v>
      </c>
      <c r="AG169" s="80" t="s">
        <v>2064</v>
      </c>
      <c r="AH169" s="80"/>
      <c r="AI169" s="86" t="s">
        <v>2052</v>
      </c>
      <c r="AJ169" s="80" t="b">
        <v>0</v>
      </c>
      <c r="AK169" s="80">
        <v>5</v>
      </c>
      <c r="AL169" s="86" t="s">
        <v>2052</v>
      </c>
      <c r="AM169" s="80" t="s">
        <v>2071</v>
      </c>
      <c r="AN169" s="80" t="b">
        <v>0</v>
      </c>
      <c r="AO169" s="86" t="s">
        <v>1925</v>
      </c>
      <c r="AP169" s="80" t="s">
        <v>2082</v>
      </c>
      <c r="AQ169" s="80">
        <v>0</v>
      </c>
      <c r="AR169" s="80">
        <v>0</v>
      </c>
      <c r="AS169" s="80"/>
      <c r="AT169" s="80"/>
      <c r="AU169" s="80"/>
      <c r="AV169" s="80"/>
      <c r="AW169" s="80"/>
      <c r="AX169" s="80"/>
      <c r="AY169" s="80"/>
      <c r="AZ169" s="80"/>
      <c r="BA169">
        <v>1</v>
      </c>
      <c r="BB169" s="79" t="str">
        <f>REPLACE(INDEX(GroupVertices[Group],MATCH(Edges24[[#This Row],[Vertex 1]],GroupVertices[Vertex],0)),1,1,"")</f>
        <v>2</v>
      </c>
      <c r="BC169" s="79" t="str">
        <f>REPLACE(INDEX(GroupVertices[Group],MATCH(Edges24[[#This Row],[Vertex 2]],GroupVertices[Vertex],0)),1,1,"")</f>
        <v>2</v>
      </c>
      <c r="BD169" s="48">
        <v>0</v>
      </c>
      <c r="BE169" s="49">
        <v>0</v>
      </c>
      <c r="BF169" s="48">
        <v>0</v>
      </c>
      <c r="BG169" s="49">
        <v>0</v>
      </c>
      <c r="BH169" s="48">
        <v>0</v>
      </c>
      <c r="BI169" s="49">
        <v>0</v>
      </c>
      <c r="BJ169" s="48">
        <v>29</v>
      </c>
      <c r="BK169" s="49">
        <v>100</v>
      </c>
      <c r="BL169" s="48">
        <v>29</v>
      </c>
    </row>
    <row r="170" spans="1:64" ht="15">
      <c r="A170" s="65" t="s">
        <v>319</v>
      </c>
      <c r="B170" s="83" t="s">
        <v>1243</v>
      </c>
      <c r="C170" s="66"/>
      <c r="D170" s="67"/>
      <c r="E170" s="68"/>
      <c r="F170" s="69"/>
      <c r="G170" s="66"/>
      <c r="H170" s="70"/>
      <c r="I170" s="71"/>
      <c r="J170" s="71"/>
      <c r="K170" s="34" t="s">
        <v>65</v>
      </c>
      <c r="L170" s="78">
        <v>170</v>
      </c>
      <c r="M170" s="78"/>
      <c r="N170" s="73" t="s">
        <v>374</v>
      </c>
      <c r="O170" s="80" t="s">
        <v>461</v>
      </c>
      <c r="P170" s="82">
        <v>43485.20659722222</v>
      </c>
      <c r="Q170" s="80" t="s">
        <v>755</v>
      </c>
      <c r="R170" s="80"/>
      <c r="S170" s="80"/>
      <c r="T170" s="80" t="s">
        <v>923</v>
      </c>
      <c r="U170" s="83" t="s">
        <v>1243</v>
      </c>
      <c r="V170" s="83" t="s">
        <v>1243</v>
      </c>
      <c r="W170" s="82">
        <v>43485.20659722222</v>
      </c>
      <c r="X170" s="83" t="s">
        <v>1641</v>
      </c>
      <c r="Y170" s="80"/>
      <c r="Z170" s="80"/>
      <c r="AA170" s="86" t="s">
        <v>1997</v>
      </c>
      <c r="AB170" s="80"/>
      <c r="AC170" s="80" t="b">
        <v>0</v>
      </c>
      <c r="AD170" s="80">
        <v>13</v>
      </c>
      <c r="AE170" s="86" t="s">
        <v>2052</v>
      </c>
      <c r="AF170" s="80" t="b">
        <v>0</v>
      </c>
      <c r="AG170" s="80" t="s">
        <v>2064</v>
      </c>
      <c r="AH170" s="80"/>
      <c r="AI170" s="86" t="s">
        <v>2052</v>
      </c>
      <c r="AJ170" s="80" t="b">
        <v>0</v>
      </c>
      <c r="AK170" s="80">
        <v>8</v>
      </c>
      <c r="AL170" s="86" t="s">
        <v>2052</v>
      </c>
      <c r="AM170" s="80" t="s">
        <v>2071</v>
      </c>
      <c r="AN170" s="80" t="b">
        <v>0</v>
      </c>
      <c r="AO170" s="86" t="s">
        <v>1997</v>
      </c>
      <c r="AP170" s="80" t="s">
        <v>2082</v>
      </c>
      <c r="AQ170" s="80">
        <v>0</v>
      </c>
      <c r="AR170" s="80">
        <v>0</v>
      </c>
      <c r="AS170" s="80"/>
      <c r="AT170" s="80"/>
      <c r="AU170" s="80"/>
      <c r="AV170" s="80"/>
      <c r="AW170" s="80"/>
      <c r="AX170" s="80"/>
      <c r="AY170" s="80"/>
      <c r="AZ170" s="80"/>
      <c r="BA170">
        <v>1</v>
      </c>
      <c r="BB170" s="79" t="str">
        <f>REPLACE(INDEX(GroupVertices[Group],MATCH(Edges24[[#This Row],[Vertex 1]],GroupVertices[Vertex],0)),1,1,"")</f>
        <v>9</v>
      </c>
      <c r="BC170" s="79" t="str">
        <f>REPLACE(INDEX(GroupVertices[Group],MATCH(Edges24[[#This Row],[Vertex 2]],GroupVertices[Vertex],0)),1,1,"")</f>
        <v>9</v>
      </c>
      <c r="BD170" s="48">
        <v>0</v>
      </c>
      <c r="BE170" s="49">
        <v>0</v>
      </c>
      <c r="BF170" s="48">
        <v>0</v>
      </c>
      <c r="BG170" s="49">
        <v>0</v>
      </c>
      <c r="BH170" s="48">
        <v>0</v>
      </c>
      <c r="BI170" s="49">
        <v>0</v>
      </c>
      <c r="BJ170" s="48">
        <v>28</v>
      </c>
      <c r="BK170" s="49">
        <v>100</v>
      </c>
      <c r="BL170" s="48">
        <v>28</v>
      </c>
    </row>
    <row r="171" spans="1:64" ht="15">
      <c r="A171" s="65" t="s">
        <v>315</v>
      </c>
      <c r="B171" s="83" t="s">
        <v>1154</v>
      </c>
      <c r="C171" s="66"/>
      <c r="D171" s="67"/>
      <c r="E171" s="68"/>
      <c r="F171" s="69"/>
      <c r="G171" s="66"/>
      <c r="H171" s="70"/>
      <c r="I171" s="71"/>
      <c r="J171" s="71"/>
      <c r="K171" s="34" t="s">
        <v>65</v>
      </c>
      <c r="L171" s="78">
        <v>171</v>
      </c>
      <c r="M171" s="78"/>
      <c r="N171" s="73" t="s">
        <v>374</v>
      </c>
      <c r="O171" s="80" t="s">
        <v>461</v>
      </c>
      <c r="P171" s="82">
        <v>43485.29552083334</v>
      </c>
      <c r="Q171" s="80" t="s">
        <v>665</v>
      </c>
      <c r="R171" s="80"/>
      <c r="S171" s="80"/>
      <c r="T171" s="80" t="s">
        <v>923</v>
      </c>
      <c r="U171" s="83" t="s">
        <v>1154</v>
      </c>
      <c r="V171" s="83" t="s">
        <v>1154</v>
      </c>
      <c r="W171" s="82">
        <v>43485.29552083334</v>
      </c>
      <c r="X171" s="83" t="s">
        <v>1551</v>
      </c>
      <c r="Y171" s="80"/>
      <c r="Z171" s="80"/>
      <c r="AA171" s="86" t="s">
        <v>1907</v>
      </c>
      <c r="AB171" s="80"/>
      <c r="AC171" s="80" t="b">
        <v>0</v>
      </c>
      <c r="AD171" s="80">
        <v>11</v>
      </c>
      <c r="AE171" s="86" t="s">
        <v>2052</v>
      </c>
      <c r="AF171" s="80" t="b">
        <v>0</v>
      </c>
      <c r="AG171" s="80" t="s">
        <v>2064</v>
      </c>
      <c r="AH171" s="80"/>
      <c r="AI171" s="86" t="s">
        <v>2052</v>
      </c>
      <c r="AJ171" s="80" t="b">
        <v>0</v>
      </c>
      <c r="AK171" s="80">
        <v>9</v>
      </c>
      <c r="AL171" s="86" t="s">
        <v>2052</v>
      </c>
      <c r="AM171" s="80" t="s">
        <v>2071</v>
      </c>
      <c r="AN171" s="80" t="b">
        <v>0</v>
      </c>
      <c r="AO171" s="86" t="s">
        <v>1907</v>
      </c>
      <c r="AP171" s="80" t="s">
        <v>2082</v>
      </c>
      <c r="AQ171" s="80">
        <v>0</v>
      </c>
      <c r="AR171" s="80">
        <v>0</v>
      </c>
      <c r="AS171" s="80"/>
      <c r="AT171" s="80"/>
      <c r="AU171" s="80"/>
      <c r="AV171" s="80"/>
      <c r="AW171" s="80"/>
      <c r="AX171" s="80"/>
      <c r="AY171" s="80"/>
      <c r="AZ171" s="80"/>
      <c r="BA171">
        <v>1</v>
      </c>
      <c r="BB171" s="79" t="str">
        <f>REPLACE(INDEX(GroupVertices[Group],MATCH(Edges24[[#This Row],[Vertex 1]],GroupVertices[Vertex],0)),1,1,"")</f>
        <v>3</v>
      </c>
      <c r="BC171" s="79" t="str">
        <f>REPLACE(INDEX(GroupVertices[Group],MATCH(Edges24[[#This Row],[Vertex 2]],GroupVertices[Vertex],0)),1,1,"")</f>
        <v>3</v>
      </c>
      <c r="BD171" s="48">
        <v>0</v>
      </c>
      <c r="BE171" s="49">
        <v>0</v>
      </c>
      <c r="BF171" s="48">
        <v>0</v>
      </c>
      <c r="BG171" s="49">
        <v>0</v>
      </c>
      <c r="BH171" s="48">
        <v>0</v>
      </c>
      <c r="BI171" s="49">
        <v>0</v>
      </c>
      <c r="BJ171" s="48">
        <v>28</v>
      </c>
      <c r="BK171" s="49">
        <v>100</v>
      </c>
      <c r="BL171" s="48">
        <v>28</v>
      </c>
    </row>
    <row r="172" spans="1:64" ht="15">
      <c r="A172" s="65" t="s">
        <v>309</v>
      </c>
      <c r="B172" s="83" t="s">
        <v>1235</v>
      </c>
      <c r="C172" s="66"/>
      <c r="D172" s="67"/>
      <c r="E172" s="68"/>
      <c r="F172" s="69"/>
      <c r="G172" s="66"/>
      <c r="H172" s="70"/>
      <c r="I172" s="71"/>
      <c r="J172" s="71"/>
      <c r="K172" s="34" t="s">
        <v>65</v>
      </c>
      <c r="L172" s="78">
        <v>172</v>
      </c>
      <c r="M172" s="78"/>
      <c r="N172" s="73" t="s">
        <v>273</v>
      </c>
      <c r="O172" s="80" t="s">
        <v>461</v>
      </c>
      <c r="P172" s="82">
        <v>43485.396006944444</v>
      </c>
      <c r="Q172" s="80" t="s">
        <v>747</v>
      </c>
      <c r="R172" s="80"/>
      <c r="S172" s="80"/>
      <c r="T172" s="80" t="s">
        <v>946</v>
      </c>
      <c r="U172" s="83" t="s">
        <v>1235</v>
      </c>
      <c r="V172" s="83" t="s">
        <v>1235</v>
      </c>
      <c r="W172" s="82">
        <v>43485.396006944444</v>
      </c>
      <c r="X172" s="83" t="s">
        <v>1633</v>
      </c>
      <c r="Y172" s="80"/>
      <c r="Z172" s="80"/>
      <c r="AA172" s="86" t="s">
        <v>1989</v>
      </c>
      <c r="AB172" s="80"/>
      <c r="AC172" s="80" t="b">
        <v>0</v>
      </c>
      <c r="AD172" s="80">
        <v>8</v>
      </c>
      <c r="AE172" s="86" t="s">
        <v>2052</v>
      </c>
      <c r="AF172" s="80" t="b">
        <v>0</v>
      </c>
      <c r="AG172" s="80" t="s">
        <v>2064</v>
      </c>
      <c r="AH172" s="80"/>
      <c r="AI172" s="86" t="s">
        <v>2052</v>
      </c>
      <c r="AJ172" s="80" t="b">
        <v>0</v>
      </c>
      <c r="AK172" s="80">
        <v>6</v>
      </c>
      <c r="AL172" s="86" t="s">
        <v>2052</v>
      </c>
      <c r="AM172" s="80" t="s">
        <v>2071</v>
      </c>
      <c r="AN172" s="80" t="b">
        <v>0</v>
      </c>
      <c r="AO172" s="86" t="s">
        <v>1989</v>
      </c>
      <c r="AP172" s="80" t="s">
        <v>2082</v>
      </c>
      <c r="AQ172" s="80">
        <v>0</v>
      </c>
      <c r="AR172" s="80">
        <v>0</v>
      </c>
      <c r="AS172" s="80"/>
      <c r="AT172" s="80"/>
      <c r="AU172" s="80"/>
      <c r="AV172" s="80"/>
      <c r="AW172" s="80"/>
      <c r="AX172" s="80"/>
      <c r="AY172" s="80"/>
      <c r="AZ172" s="80"/>
      <c r="BA172">
        <v>1</v>
      </c>
      <c r="BB172" s="79" t="str">
        <f>REPLACE(INDEX(GroupVertices[Group],MATCH(Edges24[[#This Row],[Vertex 1]],GroupVertices[Vertex],0)),1,1,"")</f>
        <v>13</v>
      </c>
      <c r="BC172" s="79" t="str">
        <f>REPLACE(INDEX(GroupVertices[Group],MATCH(Edges24[[#This Row],[Vertex 2]],GroupVertices[Vertex],0)),1,1,"")</f>
        <v>13</v>
      </c>
      <c r="BD172" s="48">
        <v>0</v>
      </c>
      <c r="BE172" s="49">
        <v>0</v>
      </c>
      <c r="BF172" s="48">
        <v>0</v>
      </c>
      <c r="BG172" s="49">
        <v>0</v>
      </c>
      <c r="BH172" s="48">
        <v>0</v>
      </c>
      <c r="BI172" s="49">
        <v>0</v>
      </c>
      <c r="BJ172" s="48">
        <v>39</v>
      </c>
      <c r="BK172" s="49">
        <v>100</v>
      </c>
      <c r="BL172" s="48">
        <v>39</v>
      </c>
    </row>
    <row r="173" spans="1:64" ht="15">
      <c r="A173" s="65" t="s">
        <v>318</v>
      </c>
      <c r="B173" s="83" t="s">
        <v>1227</v>
      </c>
      <c r="C173" s="66"/>
      <c r="D173" s="67"/>
      <c r="E173" s="68"/>
      <c r="F173" s="69"/>
      <c r="G173" s="66"/>
      <c r="H173" s="70"/>
      <c r="I173" s="71"/>
      <c r="J173" s="71"/>
      <c r="K173" s="34" t="s">
        <v>65</v>
      </c>
      <c r="L173" s="78">
        <v>173</v>
      </c>
      <c r="M173" s="78"/>
      <c r="N173" s="73" t="s">
        <v>374</v>
      </c>
      <c r="O173" s="80" t="s">
        <v>461</v>
      </c>
      <c r="P173" s="82">
        <v>43490.54356481481</v>
      </c>
      <c r="Q173" s="80" t="s">
        <v>739</v>
      </c>
      <c r="R173" s="80"/>
      <c r="S173" s="80"/>
      <c r="T173" s="80" t="s">
        <v>948</v>
      </c>
      <c r="U173" s="83" t="s">
        <v>1227</v>
      </c>
      <c r="V173" s="83" t="s">
        <v>1227</v>
      </c>
      <c r="W173" s="82">
        <v>43490.54356481481</v>
      </c>
      <c r="X173" s="83" t="s">
        <v>1625</v>
      </c>
      <c r="Y173" s="80"/>
      <c r="Z173" s="80"/>
      <c r="AA173" s="86" t="s">
        <v>1981</v>
      </c>
      <c r="AB173" s="80"/>
      <c r="AC173" s="80" t="b">
        <v>0</v>
      </c>
      <c r="AD173" s="80">
        <v>6</v>
      </c>
      <c r="AE173" s="86" t="s">
        <v>2052</v>
      </c>
      <c r="AF173" s="80" t="b">
        <v>0</v>
      </c>
      <c r="AG173" s="80" t="s">
        <v>2064</v>
      </c>
      <c r="AH173" s="80"/>
      <c r="AI173" s="86" t="s">
        <v>2052</v>
      </c>
      <c r="AJ173" s="80" t="b">
        <v>0</v>
      </c>
      <c r="AK173" s="80">
        <v>5</v>
      </c>
      <c r="AL173" s="86" t="s">
        <v>2052</v>
      </c>
      <c r="AM173" s="80" t="s">
        <v>2071</v>
      </c>
      <c r="AN173" s="80" t="b">
        <v>0</v>
      </c>
      <c r="AO173" s="86" t="s">
        <v>1981</v>
      </c>
      <c r="AP173" s="80" t="s">
        <v>207</v>
      </c>
      <c r="AQ173" s="80">
        <v>0</v>
      </c>
      <c r="AR173" s="80">
        <v>0</v>
      </c>
      <c r="AS173" s="80"/>
      <c r="AT173" s="80"/>
      <c r="AU173" s="80"/>
      <c r="AV173" s="80"/>
      <c r="AW173" s="80"/>
      <c r="AX173" s="80"/>
      <c r="AY173" s="80"/>
      <c r="AZ173" s="80"/>
      <c r="BA173">
        <v>1</v>
      </c>
      <c r="BB173" s="79" t="str">
        <f>REPLACE(INDEX(GroupVertices[Group],MATCH(Edges24[[#This Row],[Vertex 1]],GroupVertices[Vertex],0)),1,1,"")</f>
        <v>6</v>
      </c>
      <c r="BC173" s="79" t="str">
        <f>REPLACE(INDEX(GroupVertices[Group],MATCH(Edges24[[#This Row],[Vertex 2]],GroupVertices[Vertex],0)),1,1,"")</f>
        <v>6</v>
      </c>
      <c r="BD173" s="48">
        <v>0</v>
      </c>
      <c r="BE173" s="49">
        <v>0</v>
      </c>
      <c r="BF173" s="48">
        <v>0</v>
      </c>
      <c r="BG173" s="49">
        <v>0</v>
      </c>
      <c r="BH173" s="48">
        <v>0</v>
      </c>
      <c r="BI173" s="49">
        <v>0</v>
      </c>
      <c r="BJ173" s="48">
        <v>30</v>
      </c>
      <c r="BK173" s="49">
        <v>100</v>
      </c>
      <c r="BL173" s="48">
        <v>30</v>
      </c>
    </row>
    <row r="174" spans="1:64" ht="15">
      <c r="A174" s="65" t="s">
        <v>277</v>
      </c>
      <c r="B174" s="83" t="s">
        <v>986</v>
      </c>
      <c r="C174" s="66"/>
      <c r="D174" s="67"/>
      <c r="E174" s="68"/>
      <c r="F174" s="69"/>
      <c r="G174" s="66"/>
      <c r="H174" s="70"/>
      <c r="I174" s="71"/>
      <c r="J174" s="71"/>
      <c r="K174" s="34" t="s">
        <v>65</v>
      </c>
      <c r="L174" s="78">
        <v>174</v>
      </c>
      <c r="M174" s="78"/>
      <c r="N174" s="73" t="s">
        <v>405</v>
      </c>
      <c r="O174" s="80" t="s">
        <v>461</v>
      </c>
      <c r="P174" s="82">
        <v>43490.48836805556</v>
      </c>
      <c r="Q174" s="80" t="s">
        <v>490</v>
      </c>
      <c r="R174" s="80"/>
      <c r="S174" s="80"/>
      <c r="T174" s="80" t="s">
        <v>906</v>
      </c>
      <c r="U174" s="83" t="s">
        <v>986</v>
      </c>
      <c r="V174" s="83" t="s">
        <v>986</v>
      </c>
      <c r="W174" s="82">
        <v>43490.48836805556</v>
      </c>
      <c r="X174" s="83" t="s">
        <v>1371</v>
      </c>
      <c r="Y174" s="80"/>
      <c r="Z174" s="80"/>
      <c r="AA174" s="86" t="s">
        <v>1721</v>
      </c>
      <c r="AB174" s="80"/>
      <c r="AC174" s="80" t="b">
        <v>0</v>
      </c>
      <c r="AD174" s="80">
        <v>7</v>
      </c>
      <c r="AE174" s="86" t="s">
        <v>2052</v>
      </c>
      <c r="AF174" s="80" t="b">
        <v>0</v>
      </c>
      <c r="AG174" s="80" t="s">
        <v>2064</v>
      </c>
      <c r="AH174" s="80"/>
      <c r="AI174" s="86" t="s">
        <v>2052</v>
      </c>
      <c r="AJ174" s="80" t="b">
        <v>0</v>
      </c>
      <c r="AK174" s="80">
        <v>0</v>
      </c>
      <c r="AL174" s="86" t="s">
        <v>2052</v>
      </c>
      <c r="AM174" s="80" t="s">
        <v>2072</v>
      </c>
      <c r="AN174" s="80" t="b">
        <v>0</v>
      </c>
      <c r="AO174" s="86" t="s">
        <v>1721</v>
      </c>
      <c r="AP174" s="80" t="s">
        <v>207</v>
      </c>
      <c r="AQ174" s="80">
        <v>0</v>
      </c>
      <c r="AR174" s="80">
        <v>0</v>
      </c>
      <c r="AS174" s="80"/>
      <c r="AT174" s="80"/>
      <c r="AU174" s="80"/>
      <c r="AV174" s="80"/>
      <c r="AW174" s="80"/>
      <c r="AX174" s="80"/>
      <c r="AY174" s="80"/>
      <c r="AZ174" s="80"/>
      <c r="BA174">
        <v>1</v>
      </c>
      <c r="BB174" s="79" t="str">
        <f>REPLACE(INDEX(GroupVertices[Group],MATCH(Edges24[[#This Row],[Vertex 1]],GroupVertices[Vertex],0)),1,1,"")</f>
        <v>42</v>
      </c>
      <c r="BC174" s="79" t="str">
        <f>REPLACE(INDEX(GroupVertices[Group],MATCH(Edges24[[#This Row],[Vertex 2]],GroupVertices[Vertex],0)),1,1,"")</f>
        <v>42</v>
      </c>
      <c r="BD174" s="48">
        <v>0</v>
      </c>
      <c r="BE174" s="49">
        <v>0</v>
      </c>
      <c r="BF174" s="48">
        <v>0</v>
      </c>
      <c r="BG174" s="49">
        <v>0</v>
      </c>
      <c r="BH174" s="48">
        <v>0</v>
      </c>
      <c r="BI174" s="49">
        <v>0</v>
      </c>
      <c r="BJ174" s="48">
        <v>34</v>
      </c>
      <c r="BK174" s="49">
        <v>100</v>
      </c>
      <c r="BL174" s="48">
        <v>34</v>
      </c>
    </row>
    <row r="175" spans="1:64" ht="15">
      <c r="A175" s="65" t="s">
        <v>314</v>
      </c>
      <c r="B175" s="83" t="s">
        <v>1204</v>
      </c>
      <c r="C175" s="66"/>
      <c r="D175" s="67"/>
      <c r="E175" s="68"/>
      <c r="F175" s="69"/>
      <c r="G175" s="66"/>
      <c r="H175" s="70"/>
      <c r="I175" s="71"/>
      <c r="J175" s="71"/>
      <c r="K175" s="34" t="s">
        <v>65</v>
      </c>
      <c r="L175" s="78">
        <v>175</v>
      </c>
      <c r="M175" s="78"/>
      <c r="N175" s="73" t="s">
        <v>374</v>
      </c>
      <c r="O175" s="80" t="s">
        <v>461</v>
      </c>
      <c r="P175" s="82">
        <v>43485.43707175926</v>
      </c>
      <c r="Q175" s="80" t="s">
        <v>716</v>
      </c>
      <c r="R175" s="80"/>
      <c r="S175" s="80"/>
      <c r="T175" s="80" t="s">
        <v>923</v>
      </c>
      <c r="U175" s="83" t="s">
        <v>1204</v>
      </c>
      <c r="V175" s="83" t="s">
        <v>1204</v>
      </c>
      <c r="W175" s="82">
        <v>43485.43707175926</v>
      </c>
      <c r="X175" s="83" t="s">
        <v>1602</v>
      </c>
      <c r="Y175" s="80"/>
      <c r="Z175" s="80"/>
      <c r="AA175" s="86" t="s">
        <v>1958</v>
      </c>
      <c r="AB175" s="80"/>
      <c r="AC175" s="80" t="b">
        <v>0</v>
      </c>
      <c r="AD175" s="80">
        <v>6</v>
      </c>
      <c r="AE175" s="86" t="s">
        <v>2052</v>
      </c>
      <c r="AF175" s="80" t="b">
        <v>0</v>
      </c>
      <c r="AG175" s="80" t="s">
        <v>2064</v>
      </c>
      <c r="AH175" s="80"/>
      <c r="AI175" s="86" t="s">
        <v>2052</v>
      </c>
      <c r="AJ175" s="80" t="b">
        <v>0</v>
      </c>
      <c r="AK175" s="80">
        <v>7</v>
      </c>
      <c r="AL175" s="86" t="s">
        <v>2052</v>
      </c>
      <c r="AM175" s="80" t="s">
        <v>2071</v>
      </c>
      <c r="AN175" s="80" t="b">
        <v>0</v>
      </c>
      <c r="AO175" s="86" t="s">
        <v>1958</v>
      </c>
      <c r="AP175" s="80" t="s">
        <v>2082</v>
      </c>
      <c r="AQ175" s="80">
        <v>0</v>
      </c>
      <c r="AR175" s="80">
        <v>0</v>
      </c>
      <c r="AS175" s="80"/>
      <c r="AT175" s="80"/>
      <c r="AU175" s="80"/>
      <c r="AV175" s="80"/>
      <c r="AW175" s="80"/>
      <c r="AX175" s="80"/>
      <c r="AY175" s="80"/>
      <c r="AZ175" s="80"/>
      <c r="BA175">
        <v>1</v>
      </c>
      <c r="BB175" s="79" t="str">
        <f>REPLACE(INDEX(GroupVertices[Group],MATCH(Edges24[[#This Row],[Vertex 1]],GroupVertices[Vertex],0)),1,1,"")</f>
        <v>4</v>
      </c>
      <c r="BC175" s="79" t="str">
        <f>REPLACE(INDEX(GroupVertices[Group],MATCH(Edges24[[#This Row],[Vertex 2]],GroupVertices[Vertex],0)),1,1,"")</f>
        <v>4</v>
      </c>
      <c r="BD175" s="48">
        <v>0</v>
      </c>
      <c r="BE175" s="49">
        <v>0</v>
      </c>
      <c r="BF175" s="48">
        <v>0</v>
      </c>
      <c r="BG175" s="49">
        <v>0</v>
      </c>
      <c r="BH175" s="48">
        <v>0</v>
      </c>
      <c r="BI175" s="49">
        <v>0</v>
      </c>
      <c r="BJ175" s="48">
        <v>28</v>
      </c>
      <c r="BK175" s="49">
        <v>100</v>
      </c>
      <c r="BL175" s="48">
        <v>28</v>
      </c>
    </row>
    <row r="176" spans="1:64" ht="15">
      <c r="A176" s="65" t="s">
        <v>309</v>
      </c>
      <c r="B176" s="80" t="s">
        <v>1005</v>
      </c>
      <c r="C176" s="66"/>
      <c r="D176" s="67"/>
      <c r="E176" s="68"/>
      <c r="F176" s="69"/>
      <c r="G176" s="66"/>
      <c r="H176" s="70"/>
      <c r="I176" s="71"/>
      <c r="J176" s="71"/>
      <c r="K176" s="34" t="s">
        <v>65</v>
      </c>
      <c r="L176" s="78">
        <v>176</v>
      </c>
      <c r="M176" s="78"/>
      <c r="N176" s="73" t="s">
        <v>383</v>
      </c>
      <c r="O176" s="80" t="s">
        <v>461</v>
      </c>
      <c r="P176" s="82">
        <v>43490.82402777778</v>
      </c>
      <c r="Q176" s="80" t="s">
        <v>510</v>
      </c>
      <c r="R176" s="83" t="s">
        <v>813</v>
      </c>
      <c r="S176" s="80" t="s">
        <v>850</v>
      </c>
      <c r="T176" s="80" t="s">
        <v>918</v>
      </c>
      <c r="U176" s="80" t="s">
        <v>1005</v>
      </c>
      <c r="V176" s="80" t="s">
        <v>1005</v>
      </c>
      <c r="W176" s="82">
        <v>43490.82402777778</v>
      </c>
      <c r="X176" s="83" t="s">
        <v>1391</v>
      </c>
      <c r="Y176" s="80"/>
      <c r="Z176" s="80"/>
      <c r="AA176" s="86" t="s">
        <v>1741</v>
      </c>
      <c r="AB176" s="80"/>
      <c r="AC176" s="80" t="b">
        <v>0</v>
      </c>
      <c r="AD176" s="80">
        <v>4</v>
      </c>
      <c r="AE176" s="86" t="s">
        <v>2052</v>
      </c>
      <c r="AF176" s="80" t="b">
        <v>0</v>
      </c>
      <c r="AG176" s="80" t="s">
        <v>2064</v>
      </c>
      <c r="AH176" s="80"/>
      <c r="AI176" s="86" t="s">
        <v>2052</v>
      </c>
      <c r="AJ176" s="80" t="b">
        <v>0</v>
      </c>
      <c r="AK176" s="80">
        <v>4</v>
      </c>
      <c r="AL176" s="86" t="s">
        <v>2052</v>
      </c>
      <c r="AM176" s="80" t="s">
        <v>2071</v>
      </c>
      <c r="AN176" s="80" t="b">
        <v>0</v>
      </c>
      <c r="AO176" s="86" t="s">
        <v>1741</v>
      </c>
      <c r="AP176" s="80" t="s">
        <v>207</v>
      </c>
      <c r="AQ176" s="80">
        <v>0</v>
      </c>
      <c r="AR176" s="80">
        <v>0</v>
      </c>
      <c r="AS176" s="80"/>
      <c r="AT176" s="80"/>
      <c r="AU176" s="80"/>
      <c r="AV176" s="80"/>
      <c r="AW176" s="80"/>
      <c r="AX176" s="80"/>
      <c r="AY176" s="80"/>
      <c r="AZ176" s="80"/>
      <c r="BA176">
        <v>1</v>
      </c>
      <c r="BB176" s="79" t="str">
        <f>REPLACE(INDEX(GroupVertices[Group],MATCH(Edges24[[#This Row],[Vertex 1]],GroupVertices[Vertex],0)),1,1,"")</f>
        <v>13</v>
      </c>
      <c r="BC176" s="79" t="str">
        <f>REPLACE(INDEX(GroupVertices[Group],MATCH(Edges24[[#This Row],[Vertex 2]],GroupVertices[Vertex],0)),1,1,"")</f>
        <v>13</v>
      </c>
      <c r="BD176" s="48">
        <v>1</v>
      </c>
      <c r="BE176" s="49">
        <v>5.555555555555555</v>
      </c>
      <c r="BF176" s="48">
        <v>0</v>
      </c>
      <c r="BG176" s="49">
        <v>0</v>
      </c>
      <c r="BH176" s="48">
        <v>0</v>
      </c>
      <c r="BI176" s="49">
        <v>0</v>
      </c>
      <c r="BJ176" s="48">
        <v>17</v>
      </c>
      <c r="BK176" s="49">
        <v>94.44444444444444</v>
      </c>
      <c r="BL176" s="48">
        <v>18</v>
      </c>
    </row>
    <row r="177" spans="1:64" ht="15">
      <c r="A177" s="65" t="s">
        <v>332</v>
      </c>
      <c r="B177" s="83" t="s">
        <v>1090</v>
      </c>
      <c r="C177" s="66"/>
      <c r="D177" s="67"/>
      <c r="E177" s="68"/>
      <c r="F177" s="69"/>
      <c r="G177" s="66"/>
      <c r="H177" s="70"/>
      <c r="I177" s="71"/>
      <c r="J177" s="71"/>
      <c r="K177" s="34" t="s">
        <v>65</v>
      </c>
      <c r="L177" s="78">
        <v>177</v>
      </c>
      <c r="M177" s="78"/>
      <c r="N177" s="73" t="s">
        <v>374</v>
      </c>
      <c r="O177" s="80" t="s">
        <v>461</v>
      </c>
      <c r="P177" s="82">
        <v>43485.756875</v>
      </c>
      <c r="Q177" s="80" t="s">
        <v>600</v>
      </c>
      <c r="R177" s="80"/>
      <c r="S177" s="80"/>
      <c r="T177" s="80" t="s">
        <v>923</v>
      </c>
      <c r="U177" s="83" t="s">
        <v>1090</v>
      </c>
      <c r="V177" s="83" t="s">
        <v>1090</v>
      </c>
      <c r="W177" s="82">
        <v>43485.756875</v>
      </c>
      <c r="X177" s="83" t="s">
        <v>1486</v>
      </c>
      <c r="Y177" s="80"/>
      <c r="Z177" s="80"/>
      <c r="AA177" s="86" t="s">
        <v>1841</v>
      </c>
      <c r="AB177" s="80"/>
      <c r="AC177" s="80" t="b">
        <v>0</v>
      </c>
      <c r="AD177" s="80">
        <v>2</v>
      </c>
      <c r="AE177" s="86" t="s">
        <v>2052</v>
      </c>
      <c r="AF177" s="80" t="b">
        <v>0</v>
      </c>
      <c r="AG177" s="80" t="s">
        <v>2064</v>
      </c>
      <c r="AH177" s="80"/>
      <c r="AI177" s="86" t="s">
        <v>2052</v>
      </c>
      <c r="AJ177" s="80" t="b">
        <v>0</v>
      </c>
      <c r="AK177" s="80">
        <v>0</v>
      </c>
      <c r="AL177" s="86" t="s">
        <v>2052</v>
      </c>
      <c r="AM177" s="80" t="s">
        <v>2071</v>
      </c>
      <c r="AN177" s="80" t="b">
        <v>0</v>
      </c>
      <c r="AO177" s="86" t="s">
        <v>1841</v>
      </c>
      <c r="AP177" s="80" t="s">
        <v>207</v>
      </c>
      <c r="AQ177" s="80">
        <v>0</v>
      </c>
      <c r="AR177" s="80">
        <v>0</v>
      </c>
      <c r="AS177" s="80"/>
      <c r="AT177" s="80"/>
      <c r="AU177" s="80"/>
      <c r="AV177" s="80"/>
      <c r="AW177" s="80"/>
      <c r="AX177" s="80"/>
      <c r="AY177" s="80"/>
      <c r="AZ177" s="80"/>
      <c r="BA177">
        <v>1</v>
      </c>
      <c r="BB177" s="79" t="str">
        <f>REPLACE(INDEX(GroupVertices[Group],MATCH(Edges24[[#This Row],[Vertex 1]],GroupVertices[Vertex],0)),1,1,"")</f>
        <v>1</v>
      </c>
      <c r="BC177" s="79" t="str">
        <f>REPLACE(INDEX(GroupVertices[Group],MATCH(Edges24[[#This Row],[Vertex 2]],GroupVertices[Vertex],0)),1,1,"")</f>
        <v>1</v>
      </c>
      <c r="BD177" s="48">
        <v>0</v>
      </c>
      <c r="BE177" s="49">
        <v>0</v>
      </c>
      <c r="BF177" s="48">
        <v>0</v>
      </c>
      <c r="BG177" s="49">
        <v>0</v>
      </c>
      <c r="BH177" s="48">
        <v>0</v>
      </c>
      <c r="BI177" s="49">
        <v>0</v>
      </c>
      <c r="BJ177" s="48">
        <v>28</v>
      </c>
      <c r="BK177" s="49">
        <v>100</v>
      </c>
      <c r="BL177" s="48">
        <v>28</v>
      </c>
    </row>
    <row r="178" spans="1:64" ht="15">
      <c r="A178" s="65" t="s">
        <v>314</v>
      </c>
      <c r="B178" s="83" t="s">
        <v>1208</v>
      </c>
      <c r="C178" s="66"/>
      <c r="D178" s="67"/>
      <c r="E178" s="68"/>
      <c r="F178" s="69"/>
      <c r="G178" s="66"/>
      <c r="H178" s="70"/>
      <c r="I178" s="71"/>
      <c r="J178" s="71"/>
      <c r="K178" s="34" t="s">
        <v>65</v>
      </c>
      <c r="L178" s="78">
        <v>178</v>
      </c>
      <c r="M178" s="78"/>
      <c r="N178" s="73" t="s">
        <v>374</v>
      </c>
      <c r="O178" s="80" t="s">
        <v>461</v>
      </c>
      <c r="P178" s="82">
        <v>43485.76188657407</v>
      </c>
      <c r="Q178" s="80" t="s">
        <v>720</v>
      </c>
      <c r="R178" s="80"/>
      <c r="S178" s="80"/>
      <c r="T178" s="80" t="s">
        <v>923</v>
      </c>
      <c r="U178" s="83" t="s">
        <v>1208</v>
      </c>
      <c r="V178" s="83" t="s">
        <v>1208</v>
      </c>
      <c r="W178" s="82">
        <v>43485.76188657407</v>
      </c>
      <c r="X178" s="83" t="s">
        <v>1606</v>
      </c>
      <c r="Y178" s="80"/>
      <c r="Z178" s="80"/>
      <c r="AA178" s="86" t="s">
        <v>1962</v>
      </c>
      <c r="AB178" s="80"/>
      <c r="AC178" s="80" t="b">
        <v>0</v>
      </c>
      <c r="AD178" s="80">
        <v>4</v>
      </c>
      <c r="AE178" s="86" t="s">
        <v>2052</v>
      </c>
      <c r="AF178" s="80" t="b">
        <v>0</v>
      </c>
      <c r="AG178" s="80" t="s">
        <v>2064</v>
      </c>
      <c r="AH178" s="80"/>
      <c r="AI178" s="86" t="s">
        <v>2052</v>
      </c>
      <c r="AJ178" s="80" t="b">
        <v>0</v>
      </c>
      <c r="AK178" s="80">
        <v>6</v>
      </c>
      <c r="AL178" s="86" t="s">
        <v>2052</v>
      </c>
      <c r="AM178" s="80" t="s">
        <v>2071</v>
      </c>
      <c r="AN178" s="80" t="b">
        <v>0</v>
      </c>
      <c r="AO178" s="86" t="s">
        <v>1962</v>
      </c>
      <c r="AP178" s="80" t="s">
        <v>207</v>
      </c>
      <c r="AQ178" s="80">
        <v>0</v>
      </c>
      <c r="AR178" s="80">
        <v>0</v>
      </c>
      <c r="AS178" s="80"/>
      <c r="AT178" s="80"/>
      <c r="AU178" s="80"/>
      <c r="AV178" s="80"/>
      <c r="AW178" s="80"/>
      <c r="AX178" s="80"/>
      <c r="AY178" s="80"/>
      <c r="AZ178" s="80"/>
      <c r="BA178">
        <v>1</v>
      </c>
      <c r="BB178" s="79" t="str">
        <f>REPLACE(INDEX(GroupVertices[Group],MATCH(Edges24[[#This Row],[Vertex 1]],GroupVertices[Vertex],0)),1,1,"")</f>
        <v>4</v>
      </c>
      <c r="BC178" s="79" t="str">
        <f>REPLACE(INDEX(GroupVertices[Group],MATCH(Edges24[[#This Row],[Vertex 2]],GroupVertices[Vertex],0)),1,1,"")</f>
        <v>4</v>
      </c>
      <c r="BD178" s="48">
        <v>0</v>
      </c>
      <c r="BE178" s="49">
        <v>0</v>
      </c>
      <c r="BF178" s="48">
        <v>0</v>
      </c>
      <c r="BG178" s="49">
        <v>0</v>
      </c>
      <c r="BH178" s="48">
        <v>0</v>
      </c>
      <c r="BI178" s="49">
        <v>0</v>
      </c>
      <c r="BJ178" s="48">
        <v>28</v>
      </c>
      <c r="BK178" s="49">
        <v>100</v>
      </c>
      <c r="BL178" s="48">
        <v>28</v>
      </c>
    </row>
    <row r="179" spans="1:64" ht="15">
      <c r="A179" s="65" t="s">
        <v>344</v>
      </c>
      <c r="B179" s="83" t="s">
        <v>1266</v>
      </c>
      <c r="C179" s="66"/>
      <c r="D179" s="67"/>
      <c r="E179" s="68"/>
      <c r="F179" s="69"/>
      <c r="G179" s="66"/>
      <c r="H179" s="70"/>
      <c r="I179" s="71"/>
      <c r="J179" s="71"/>
      <c r="K179" s="34" t="s">
        <v>65</v>
      </c>
      <c r="L179" s="78">
        <v>179</v>
      </c>
      <c r="M179" s="78"/>
      <c r="N179" s="73" t="s">
        <v>374</v>
      </c>
      <c r="O179" s="80" t="s">
        <v>461</v>
      </c>
      <c r="P179" s="82">
        <v>43485.59380787037</v>
      </c>
      <c r="Q179" s="80" t="s">
        <v>778</v>
      </c>
      <c r="R179" s="80"/>
      <c r="S179" s="80"/>
      <c r="T179" s="80" t="s">
        <v>923</v>
      </c>
      <c r="U179" s="83" t="s">
        <v>1266</v>
      </c>
      <c r="V179" s="83" t="s">
        <v>1266</v>
      </c>
      <c r="W179" s="82">
        <v>43485.59380787037</v>
      </c>
      <c r="X179" s="83" t="s">
        <v>1664</v>
      </c>
      <c r="Y179" s="80"/>
      <c r="Z179" s="80"/>
      <c r="AA179" s="86" t="s">
        <v>2020</v>
      </c>
      <c r="AB179" s="80"/>
      <c r="AC179" s="80" t="b">
        <v>0</v>
      </c>
      <c r="AD179" s="80">
        <v>7</v>
      </c>
      <c r="AE179" s="86" t="s">
        <v>2052</v>
      </c>
      <c r="AF179" s="80" t="b">
        <v>0</v>
      </c>
      <c r="AG179" s="80" t="s">
        <v>2064</v>
      </c>
      <c r="AH179" s="80"/>
      <c r="AI179" s="86" t="s">
        <v>2052</v>
      </c>
      <c r="AJ179" s="80" t="b">
        <v>0</v>
      </c>
      <c r="AK179" s="80">
        <v>7</v>
      </c>
      <c r="AL179" s="86" t="s">
        <v>2052</v>
      </c>
      <c r="AM179" s="80" t="s">
        <v>2071</v>
      </c>
      <c r="AN179" s="80" t="b">
        <v>0</v>
      </c>
      <c r="AO179" s="86" t="s">
        <v>2020</v>
      </c>
      <c r="AP179" s="80" t="s">
        <v>207</v>
      </c>
      <c r="AQ179" s="80">
        <v>0</v>
      </c>
      <c r="AR179" s="80">
        <v>0</v>
      </c>
      <c r="AS179" s="80"/>
      <c r="AT179" s="80"/>
      <c r="AU179" s="80"/>
      <c r="AV179" s="80"/>
      <c r="AW179" s="80"/>
      <c r="AX179" s="80"/>
      <c r="AY179" s="80"/>
      <c r="AZ179" s="80"/>
      <c r="BA179">
        <v>1</v>
      </c>
      <c r="BB179" s="79" t="str">
        <f>REPLACE(INDEX(GroupVertices[Group],MATCH(Edges24[[#This Row],[Vertex 1]],GroupVertices[Vertex],0)),1,1,"")</f>
        <v>7</v>
      </c>
      <c r="BC179" s="79" t="str">
        <f>REPLACE(INDEX(GroupVertices[Group],MATCH(Edges24[[#This Row],[Vertex 2]],GroupVertices[Vertex],0)),1,1,"")</f>
        <v>7</v>
      </c>
      <c r="BD179" s="48">
        <v>0</v>
      </c>
      <c r="BE179" s="49">
        <v>0</v>
      </c>
      <c r="BF179" s="48">
        <v>0</v>
      </c>
      <c r="BG179" s="49">
        <v>0</v>
      </c>
      <c r="BH179" s="48">
        <v>0</v>
      </c>
      <c r="BI179" s="49">
        <v>0</v>
      </c>
      <c r="BJ179" s="48">
        <v>28</v>
      </c>
      <c r="BK179" s="49">
        <v>100</v>
      </c>
      <c r="BL179" s="48">
        <v>28</v>
      </c>
    </row>
    <row r="180" spans="1:64" ht="15">
      <c r="A180" s="65" t="s">
        <v>315</v>
      </c>
      <c r="B180" s="83" t="s">
        <v>1158</v>
      </c>
      <c r="C180" s="66"/>
      <c r="D180" s="67"/>
      <c r="E180" s="68"/>
      <c r="F180" s="69"/>
      <c r="G180" s="66"/>
      <c r="H180" s="70"/>
      <c r="I180" s="71"/>
      <c r="J180" s="71"/>
      <c r="K180" s="34" t="s">
        <v>65</v>
      </c>
      <c r="L180" s="78">
        <v>180</v>
      </c>
      <c r="M180" s="78"/>
      <c r="N180" s="73" t="s">
        <v>273</v>
      </c>
      <c r="O180" s="80" t="s">
        <v>461</v>
      </c>
      <c r="P180" s="82">
        <v>43485.600856481484</v>
      </c>
      <c r="Q180" s="80" t="s">
        <v>669</v>
      </c>
      <c r="R180" s="80"/>
      <c r="S180" s="80"/>
      <c r="T180" s="80" t="s">
        <v>880</v>
      </c>
      <c r="U180" s="83" t="s">
        <v>1158</v>
      </c>
      <c r="V180" s="83" t="s">
        <v>1158</v>
      </c>
      <c r="W180" s="82">
        <v>43485.600856481484</v>
      </c>
      <c r="X180" s="83" t="s">
        <v>1555</v>
      </c>
      <c r="Y180" s="80"/>
      <c r="Z180" s="80"/>
      <c r="AA180" s="86" t="s">
        <v>1911</v>
      </c>
      <c r="AB180" s="80"/>
      <c r="AC180" s="80" t="b">
        <v>0</v>
      </c>
      <c r="AD180" s="80">
        <v>11</v>
      </c>
      <c r="AE180" s="86" t="s">
        <v>2052</v>
      </c>
      <c r="AF180" s="80" t="b">
        <v>0</v>
      </c>
      <c r="AG180" s="80" t="s">
        <v>2064</v>
      </c>
      <c r="AH180" s="80"/>
      <c r="AI180" s="86" t="s">
        <v>2052</v>
      </c>
      <c r="AJ180" s="80" t="b">
        <v>0</v>
      </c>
      <c r="AK180" s="80">
        <v>9</v>
      </c>
      <c r="AL180" s="86" t="s">
        <v>2052</v>
      </c>
      <c r="AM180" s="80" t="s">
        <v>2071</v>
      </c>
      <c r="AN180" s="80" t="b">
        <v>0</v>
      </c>
      <c r="AO180" s="86" t="s">
        <v>1911</v>
      </c>
      <c r="AP180" s="80" t="s">
        <v>207</v>
      </c>
      <c r="AQ180" s="80">
        <v>0</v>
      </c>
      <c r="AR180" s="80">
        <v>0</v>
      </c>
      <c r="AS180" s="80"/>
      <c r="AT180" s="80"/>
      <c r="AU180" s="80"/>
      <c r="AV180" s="80"/>
      <c r="AW180" s="80"/>
      <c r="AX180" s="80"/>
      <c r="AY180" s="80"/>
      <c r="AZ180" s="80"/>
      <c r="BA180">
        <v>1</v>
      </c>
      <c r="BB180" s="79" t="str">
        <f>REPLACE(INDEX(GroupVertices[Group],MATCH(Edges24[[#This Row],[Vertex 1]],GroupVertices[Vertex],0)),1,1,"")</f>
        <v>3</v>
      </c>
      <c r="BC180" s="79" t="str">
        <f>REPLACE(INDEX(GroupVertices[Group],MATCH(Edges24[[#This Row],[Vertex 2]],GroupVertices[Vertex],0)),1,1,"")</f>
        <v>3</v>
      </c>
      <c r="BD180" s="48">
        <v>0</v>
      </c>
      <c r="BE180" s="49">
        <v>0</v>
      </c>
      <c r="BF180" s="48">
        <v>0</v>
      </c>
      <c r="BG180" s="49">
        <v>0</v>
      </c>
      <c r="BH180" s="48">
        <v>0</v>
      </c>
      <c r="BI180" s="49">
        <v>0</v>
      </c>
      <c r="BJ180" s="48">
        <v>29</v>
      </c>
      <c r="BK180" s="49">
        <v>100</v>
      </c>
      <c r="BL180" s="48">
        <v>29</v>
      </c>
    </row>
    <row r="181" spans="1:64" ht="15">
      <c r="A181" s="65" t="s">
        <v>318</v>
      </c>
      <c r="B181" s="83" t="s">
        <v>1221</v>
      </c>
      <c r="C181" s="66"/>
      <c r="D181" s="67"/>
      <c r="E181" s="68"/>
      <c r="F181" s="69"/>
      <c r="G181" s="66"/>
      <c r="H181" s="70"/>
      <c r="I181" s="71"/>
      <c r="J181" s="71"/>
      <c r="K181" s="34" t="s">
        <v>65</v>
      </c>
      <c r="L181" s="78">
        <v>181</v>
      </c>
      <c r="M181" s="78"/>
      <c r="N181" s="73" t="s">
        <v>374</v>
      </c>
      <c r="O181" s="80" t="s">
        <v>461</v>
      </c>
      <c r="P181" s="82">
        <v>43485.687210648146</v>
      </c>
      <c r="Q181" s="80" t="s">
        <v>733</v>
      </c>
      <c r="R181" s="80"/>
      <c r="S181" s="80"/>
      <c r="T181" s="80" t="s">
        <v>923</v>
      </c>
      <c r="U181" s="83" t="s">
        <v>1221</v>
      </c>
      <c r="V181" s="83" t="s">
        <v>1221</v>
      </c>
      <c r="W181" s="82">
        <v>43485.687210648146</v>
      </c>
      <c r="X181" s="83" t="s">
        <v>1619</v>
      </c>
      <c r="Y181" s="80"/>
      <c r="Z181" s="80"/>
      <c r="AA181" s="86" t="s">
        <v>1975</v>
      </c>
      <c r="AB181" s="80"/>
      <c r="AC181" s="80" t="b">
        <v>0</v>
      </c>
      <c r="AD181" s="80">
        <v>3</v>
      </c>
      <c r="AE181" s="86" t="s">
        <v>2052</v>
      </c>
      <c r="AF181" s="80" t="b">
        <v>0</v>
      </c>
      <c r="AG181" s="80" t="s">
        <v>2064</v>
      </c>
      <c r="AH181" s="80"/>
      <c r="AI181" s="86" t="s">
        <v>2052</v>
      </c>
      <c r="AJ181" s="80" t="b">
        <v>0</v>
      </c>
      <c r="AK181" s="80">
        <v>4</v>
      </c>
      <c r="AL181" s="86" t="s">
        <v>2052</v>
      </c>
      <c r="AM181" s="80" t="s">
        <v>2071</v>
      </c>
      <c r="AN181" s="80" t="b">
        <v>0</v>
      </c>
      <c r="AO181" s="86" t="s">
        <v>1975</v>
      </c>
      <c r="AP181" s="80" t="s">
        <v>207</v>
      </c>
      <c r="AQ181" s="80">
        <v>0</v>
      </c>
      <c r="AR181" s="80">
        <v>0</v>
      </c>
      <c r="AS181" s="80"/>
      <c r="AT181" s="80"/>
      <c r="AU181" s="80"/>
      <c r="AV181" s="80"/>
      <c r="AW181" s="80"/>
      <c r="AX181" s="80"/>
      <c r="AY181" s="80"/>
      <c r="AZ181" s="80"/>
      <c r="BA181">
        <v>1</v>
      </c>
      <c r="BB181" s="79" t="str">
        <f>REPLACE(INDEX(GroupVertices[Group],MATCH(Edges24[[#This Row],[Vertex 1]],GroupVertices[Vertex],0)),1,1,"")</f>
        <v>6</v>
      </c>
      <c r="BC181" s="79" t="str">
        <f>REPLACE(INDEX(GroupVertices[Group],MATCH(Edges24[[#This Row],[Vertex 2]],GroupVertices[Vertex],0)),1,1,"")</f>
        <v>6</v>
      </c>
      <c r="BD181" s="48">
        <v>0</v>
      </c>
      <c r="BE181" s="49">
        <v>0</v>
      </c>
      <c r="BF181" s="48">
        <v>0</v>
      </c>
      <c r="BG181" s="49">
        <v>0</v>
      </c>
      <c r="BH181" s="48">
        <v>0</v>
      </c>
      <c r="BI181" s="49">
        <v>0</v>
      </c>
      <c r="BJ181" s="48">
        <v>28</v>
      </c>
      <c r="BK181" s="49">
        <v>100</v>
      </c>
      <c r="BL181" s="48">
        <v>28</v>
      </c>
    </row>
    <row r="182" spans="1:64" ht="15">
      <c r="A182" s="65" t="s">
        <v>319</v>
      </c>
      <c r="B182" s="83" t="s">
        <v>1245</v>
      </c>
      <c r="C182" s="66"/>
      <c r="D182" s="67"/>
      <c r="E182" s="68"/>
      <c r="F182" s="69"/>
      <c r="G182" s="66"/>
      <c r="H182" s="70"/>
      <c r="I182" s="71"/>
      <c r="J182" s="71"/>
      <c r="K182" s="34" t="s">
        <v>65</v>
      </c>
      <c r="L182" s="78">
        <v>182</v>
      </c>
      <c r="M182" s="78"/>
      <c r="N182" s="73" t="s">
        <v>374</v>
      </c>
      <c r="O182" s="80" t="s">
        <v>461</v>
      </c>
      <c r="P182" s="82">
        <v>43485.68829861111</v>
      </c>
      <c r="Q182" s="80" t="s">
        <v>757</v>
      </c>
      <c r="R182" s="80"/>
      <c r="S182" s="80"/>
      <c r="T182" s="80" t="s">
        <v>923</v>
      </c>
      <c r="U182" s="83" t="s">
        <v>1245</v>
      </c>
      <c r="V182" s="83" t="s">
        <v>1245</v>
      </c>
      <c r="W182" s="82">
        <v>43485.68829861111</v>
      </c>
      <c r="X182" s="83" t="s">
        <v>1643</v>
      </c>
      <c r="Y182" s="80"/>
      <c r="Z182" s="80"/>
      <c r="AA182" s="86" t="s">
        <v>1999</v>
      </c>
      <c r="AB182" s="80"/>
      <c r="AC182" s="80" t="b">
        <v>0</v>
      </c>
      <c r="AD182" s="80">
        <v>6</v>
      </c>
      <c r="AE182" s="86" t="s">
        <v>2052</v>
      </c>
      <c r="AF182" s="80" t="b">
        <v>0</v>
      </c>
      <c r="AG182" s="80" t="s">
        <v>2064</v>
      </c>
      <c r="AH182" s="80"/>
      <c r="AI182" s="86" t="s">
        <v>2052</v>
      </c>
      <c r="AJ182" s="80" t="b">
        <v>0</v>
      </c>
      <c r="AK182" s="80">
        <v>6</v>
      </c>
      <c r="AL182" s="86" t="s">
        <v>2052</v>
      </c>
      <c r="AM182" s="80" t="s">
        <v>2071</v>
      </c>
      <c r="AN182" s="80" t="b">
        <v>0</v>
      </c>
      <c r="AO182" s="86" t="s">
        <v>1999</v>
      </c>
      <c r="AP182" s="80" t="s">
        <v>207</v>
      </c>
      <c r="AQ182" s="80">
        <v>0</v>
      </c>
      <c r="AR182" s="80">
        <v>0</v>
      </c>
      <c r="AS182" s="80"/>
      <c r="AT182" s="80"/>
      <c r="AU182" s="80"/>
      <c r="AV182" s="80"/>
      <c r="AW182" s="80"/>
      <c r="AX182" s="80"/>
      <c r="AY182" s="80"/>
      <c r="AZ182" s="80"/>
      <c r="BA182">
        <v>1</v>
      </c>
      <c r="BB182" s="79" t="str">
        <f>REPLACE(INDEX(GroupVertices[Group],MATCH(Edges24[[#This Row],[Vertex 1]],GroupVertices[Vertex],0)),1,1,"")</f>
        <v>9</v>
      </c>
      <c r="BC182" s="79" t="str">
        <f>REPLACE(INDEX(GroupVertices[Group],MATCH(Edges24[[#This Row],[Vertex 2]],GroupVertices[Vertex],0)),1,1,"")</f>
        <v>9</v>
      </c>
      <c r="BD182" s="48">
        <v>0</v>
      </c>
      <c r="BE182" s="49">
        <v>0</v>
      </c>
      <c r="BF182" s="48">
        <v>0</v>
      </c>
      <c r="BG182" s="49">
        <v>0</v>
      </c>
      <c r="BH182" s="48">
        <v>0</v>
      </c>
      <c r="BI182" s="49">
        <v>0</v>
      </c>
      <c r="BJ182" s="48">
        <v>28</v>
      </c>
      <c r="BK182" s="49">
        <v>100</v>
      </c>
      <c r="BL182" s="48">
        <v>28</v>
      </c>
    </row>
    <row r="183" spans="1:64" ht="15">
      <c r="A183" s="65" t="s">
        <v>342</v>
      </c>
      <c r="B183" s="83" t="s">
        <v>1049</v>
      </c>
      <c r="C183" s="66"/>
      <c r="D183" s="67"/>
      <c r="E183" s="68"/>
      <c r="F183" s="69"/>
      <c r="G183" s="66"/>
      <c r="H183" s="70"/>
      <c r="I183" s="71"/>
      <c r="J183" s="71"/>
      <c r="K183" s="34" t="s">
        <v>65</v>
      </c>
      <c r="L183" s="78">
        <v>183</v>
      </c>
      <c r="M183" s="78"/>
      <c r="N183" s="73" t="s">
        <v>453</v>
      </c>
      <c r="O183" s="80" t="s">
        <v>461</v>
      </c>
      <c r="P183" s="82">
        <v>43485.6096412037</v>
      </c>
      <c r="Q183" s="80" t="s">
        <v>556</v>
      </c>
      <c r="R183" s="83" t="s">
        <v>809</v>
      </c>
      <c r="S183" s="80" t="s">
        <v>850</v>
      </c>
      <c r="T183" s="80" t="s">
        <v>937</v>
      </c>
      <c r="U183" s="83" t="s">
        <v>1049</v>
      </c>
      <c r="V183" s="83" t="s">
        <v>1049</v>
      </c>
      <c r="W183" s="82">
        <v>43485.6096412037</v>
      </c>
      <c r="X183" s="83" t="s">
        <v>1437</v>
      </c>
      <c r="Y183" s="80"/>
      <c r="Z183" s="80"/>
      <c r="AA183" s="86" t="s">
        <v>1792</v>
      </c>
      <c r="AB183" s="80"/>
      <c r="AC183" s="80" t="b">
        <v>0</v>
      </c>
      <c r="AD183" s="80">
        <v>7</v>
      </c>
      <c r="AE183" s="86" t="s">
        <v>2052</v>
      </c>
      <c r="AF183" s="80" t="b">
        <v>0</v>
      </c>
      <c r="AG183" s="80" t="s">
        <v>2064</v>
      </c>
      <c r="AH183" s="80"/>
      <c r="AI183" s="86" t="s">
        <v>2052</v>
      </c>
      <c r="AJ183" s="80" t="b">
        <v>0</v>
      </c>
      <c r="AK183" s="80">
        <v>5</v>
      </c>
      <c r="AL183" s="86" t="s">
        <v>2052</v>
      </c>
      <c r="AM183" s="80" t="s">
        <v>2071</v>
      </c>
      <c r="AN183" s="80" t="b">
        <v>0</v>
      </c>
      <c r="AO183" s="86" t="s">
        <v>1792</v>
      </c>
      <c r="AP183" s="80" t="s">
        <v>207</v>
      </c>
      <c r="AQ183" s="80">
        <v>0</v>
      </c>
      <c r="AR183" s="80">
        <v>0</v>
      </c>
      <c r="AS183" s="80"/>
      <c r="AT183" s="80"/>
      <c r="AU183" s="80"/>
      <c r="AV183" s="80"/>
      <c r="AW183" s="80"/>
      <c r="AX183" s="80"/>
      <c r="AY183" s="80"/>
      <c r="AZ183" s="80"/>
      <c r="BA183">
        <v>1</v>
      </c>
      <c r="BB183" s="79" t="str">
        <f>REPLACE(INDEX(GroupVertices[Group],MATCH(Edges24[[#This Row],[Vertex 1]],GroupVertices[Vertex],0)),1,1,"")</f>
        <v>14</v>
      </c>
      <c r="BC183" s="79" t="str">
        <f>REPLACE(INDEX(GroupVertices[Group],MATCH(Edges24[[#This Row],[Vertex 2]],GroupVertices[Vertex],0)),1,1,"")</f>
        <v>14</v>
      </c>
      <c r="BD183" s="48">
        <v>2</v>
      </c>
      <c r="BE183" s="49">
        <v>10</v>
      </c>
      <c r="BF183" s="48">
        <v>0</v>
      </c>
      <c r="BG183" s="49">
        <v>0</v>
      </c>
      <c r="BH183" s="48">
        <v>0</v>
      </c>
      <c r="BI183" s="49">
        <v>0</v>
      </c>
      <c r="BJ183" s="48">
        <v>18</v>
      </c>
      <c r="BK183" s="49">
        <v>90</v>
      </c>
      <c r="BL183" s="48">
        <v>20</v>
      </c>
    </row>
    <row r="184" spans="1:64" ht="15">
      <c r="A184" s="65" t="s">
        <v>314</v>
      </c>
      <c r="B184" s="83" t="s">
        <v>1207</v>
      </c>
      <c r="C184" s="66"/>
      <c r="D184" s="67"/>
      <c r="E184" s="68"/>
      <c r="F184" s="69"/>
      <c r="G184" s="66"/>
      <c r="H184" s="70"/>
      <c r="I184" s="71"/>
      <c r="J184" s="71"/>
      <c r="K184" s="34" t="s">
        <v>65</v>
      </c>
      <c r="L184" s="78">
        <v>184</v>
      </c>
      <c r="M184" s="78"/>
      <c r="N184" s="73" t="s">
        <v>374</v>
      </c>
      <c r="O184" s="80" t="s">
        <v>461</v>
      </c>
      <c r="P184" s="82">
        <v>43485.613333333335</v>
      </c>
      <c r="Q184" s="80" t="s">
        <v>719</v>
      </c>
      <c r="R184" s="80"/>
      <c r="S184" s="80"/>
      <c r="T184" s="80" t="s">
        <v>923</v>
      </c>
      <c r="U184" s="83" t="s">
        <v>1207</v>
      </c>
      <c r="V184" s="83" t="s">
        <v>1207</v>
      </c>
      <c r="W184" s="82">
        <v>43485.613333333335</v>
      </c>
      <c r="X184" s="83" t="s">
        <v>1605</v>
      </c>
      <c r="Y184" s="80"/>
      <c r="Z184" s="80"/>
      <c r="AA184" s="86" t="s">
        <v>1961</v>
      </c>
      <c r="AB184" s="80"/>
      <c r="AC184" s="80" t="b">
        <v>0</v>
      </c>
      <c r="AD184" s="80">
        <v>6</v>
      </c>
      <c r="AE184" s="86" t="s">
        <v>2052</v>
      </c>
      <c r="AF184" s="80" t="b">
        <v>0</v>
      </c>
      <c r="AG184" s="80" t="s">
        <v>2064</v>
      </c>
      <c r="AH184" s="80"/>
      <c r="AI184" s="86" t="s">
        <v>2052</v>
      </c>
      <c r="AJ184" s="80" t="b">
        <v>0</v>
      </c>
      <c r="AK184" s="80">
        <v>7</v>
      </c>
      <c r="AL184" s="86" t="s">
        <v>2052</v>
      </c>
      <c r="AM184" s="80" t="s">
        <v>2071</v>
      </c>
      <c r="AN184" s="80" t="b">
        <v>0</v>
      </c>
      <c r="AO184" s="86" t="s">
        <v>1961</v>
      </c>
      <c r="AP184" s="80" t="s">
        <v>207</v>
      </c>
      <c r="AQ184" s="80">
        <v>0</v>
      </c>
      <c r="AR184" s="80">
        <v>0</v>
      </c>
      <c r="AS184" s="80"/>
      <c r="AT184" s="80"/>
      <c r="AU184" s="80"/>
      <c r="AV184" s="80"/>
      <c r="AW184" s="80"/>
      <c r="AX184" s="80"/>
      <c r="AY184" s="80"/>
      <c r="AZ184" s="80"/>
      <c r="BA184">
        <v>1</v>
      </c>
      <c r="BB184" s="79" t="str">
        <f>REPLACE(INDEX(GroupVertices[Group],MATCH(Edges24[[#This Row],[Vertex 1]],GroupVertices[Vertex],0)),1,1,"")</f>
        <v>4</v>
      </c>
      <c r="BC184" s="79" t="str">
        <f>REPLACE(INDEX(GroupVertices[Group],MATCH(Edges24[[#This Row],[Vertex 2]],GroupVertices[Vertex],0)),1,1,"")</f>
        <v>4</v>
      </c>
      <c r="BD184" s="48">
        <v>0</v>
      </c>
      <c r="BE184" s="49">
        <v>0</v>
      </c>
      <c r="BF184" s="48">
        <v>0</v>
      </c>
      <c r="BG184" s="49">
        <v>0</v>
      </c>
      <c r="BH184" s="48">
        <v>0</v>
      </c>
      <c r="BI184" s="49">
        <v>0</v>
      </c>
      <c r="BJ184" s="48">
        <v>28</v>
      </c>
      <c r="BK184" s="49">
        <v>100</v>
      </c>
      <c r="BL184" s="48">
        <v>28</v>
      </c>
    </row>
    <row r="185" spans="1:64" ht="15">
      <c r="A185" s="65" t="s">
        <v>315</v>
      </c>
      <c r="B185" s="83" t="s">
        <v>1017</v>
      </c>
      <c r="C185" s="66"/>
      <c r="D185" s="67"/>
      <c r="E185" s="68"/>
      <c r="F185" s="69"/>
      <c r="G185" s="66"/>
      <c r="H185" s="70"/>
      <c r="I185" s="71"/>
      <c r="J185" s="71"/>
      <c r="K185" s="34" t="s">
        <v>65</v>
      </c>
      <c r="L185" s="78">
        <v>185</v>
      </c>
      <c r="M185" s="78"/>
      <c r="N185" s="73" t="s">
        <v>432</v>
      </c>
      <c r="O185" s="80" t="s">
        <v>461</v>
      </c>
      <c r="P185" s="82">
        <v>43485.69731481482</v>
      </c>
      <c r="Q185" s="80" t="s">
        <v>522</v>
      </c>
      <c r="R185" s="80"/>
      <c r="S185" s="80"/>
      <c r="T185" s="80" t="s">
        <v>926</v>
      </c>
      <c r="U185" s="83" t="s">
        <v>1017</v>
      </c>
      <c r="V185" s="83" t="s">
        <v>1017</v>
      </c>
      <c r="W185" s="82">
        <v>43485.69731481482</v>
      </c>
      <c r="X185" s="83" t="s">
        <v>1403</v>
      </c>
      <c r="Y185" s="80"/>
      <c r="Z185" s="80"/>
      <c r="AA185" s="86" t="s">
        <v>1753</v>
      </c>
      <c r="AB185" s="80"/>
      <c r="AC185" s="80" t="b">
        <v>0</v>
      </c>
      <c r="AD185" s="80">
        <v>2</v>
      </c>
      <c r="AE185" s="86" t="s">
        <v>2052</v>
      </c>
      <c r="AF185" s="80" t="b">
        <v>0</v>
      </c>
      <c r="AG185" s="80" t="s">
        <v>2064</v>
      </c>
      <c r="AH185" s="80"/>
      <c r="AI185" s="86" t="s">
        <v>2052</v>
      </c>
      <c r="AJ185" s="80" t="b">
        <v>0</v>
      </c>
      <c r="AK185" s="80">
        <v>0</v>
      </c>
      <c r="AL185" s="86" t="s">
        <v>2052</v>
      </c>
      <c r="AM185" s="80" t="s">
        <v>2071</v>
      </c>
      <c r="AN185" s="80" t="b">
        <v>0</v>
      </c>
      <c r="AO185" s="86" t="s">
        <v>1753</v>
      </c>
      <c r="AP185" s="80" t="s">
        <v>207</v>
      </c>
      <c r="AQ185" s="80">
        <v>0</v>
      </c>
      <c r="AR185" s="80">
        <v>0</v>
      </c>
      <c r="AS185" s="80"/>
      <c r="AT185" s="80"/>
      <c r="AU185" s="80"/>
      <c r="AV185" s="80"/>
      <c r="AW185" s="80"/>
      <c r="AX185" s="80"/>
      <c r="AY185" s="80"/>
      <c r="AZ185" s="80"/>
      <c r="BA185">
        <v>1</v>
      </c>
      <c r="BB185" s="79" t="str">
        <f>REPLACE(INDEX(GroupVertices[Group],MATCH(Edges24[[#This Row],[Vertex 1]],GroupVertices[Vertex],0)),1,1,"")</f>
        <v>3</v>
      </c>
      <c r="BC185" s="79" t="str">
        <f>REPLACE(INDEX(GroupVertices[Group],MATCH(Edges24[[#This Row],[Vertex 2]],GroupVertices[Vertex],0)),1,1,"")</f>
        <v>3</v>
      </c>
      <c r="BD185" s="48">
        <v>0</v>
      </c>
      <c r="BE185" s="49">
        <v>0</v>
      </c>
      <c r="BF185" s="48">
        <v>0</v>
      </c>
      <c r="BG185" s="49">
        <v>0</v>
      </c>
      <c r="BH185" s="48">
        <v>0</v>
      </c>
      <c r="BI185" s="49">
        <v>0</v>
      </c>
      <c r="BJ185" s="48">
        <v>27</v>
      </c>
      <c r="BK185" s="49">
        <v>100</v>
      </c>
      <c r="BL185" s="48">
        <v>27</v>
      </c>
    </row>
    <row r="186" spans="1:64" ht="15">
      <c r="A186" s="65" t="s">
        <v>298</v>
      </c>
      <c r="B186" s="83" t="s">
        <v>1146</v>
      </c>
      <c r="C186" s="66"/>
      <c r="D186" s="67"/>
      <c r="E186" s="68"/>
      <c r="F186" s="69"/>
      <c r="G186" s="66"/>
      <c r="H186" s="70"/>
      <c r="I186" s="71"/>
      <c r="J186" s="71"/>
      <c r="K186" s="34" t="s">
        <v>65</v>
      </c>
      <c r="L186" s="78">
        <v>186</v>
      </c>
      <c r="M186" s="78"/>
      <c r="N186" s="73" t="s">
        <v>374</v>
      </c>
      <c r="O186" s="80" t="s">
        <v>461</v>
      </c>
      <c r="P186" s="82">
        <v>43485.69887731481</v>
      </c>
      <c r="Q186" s="80" t="s">
        <v>656</v>
      </c>
      <c r="R186" s="80"/>
      <c r="S186" s="80"/>
      <c r="T186" s="80" t="s">
        <v>923</v>
      </c>
      <c r="U186" s="83" t="s">
        <v>1146</v>
      </c>
      <c r="V186" s="83" t="s">
        <v>1146</v>
      </c>
      <c r="W186" s="82">
        <v>43485.69887731481</v>
      </c>
      <c r="X186" s="83" t="s">
        <v>1542</v>
      </c>
      <c r="Y186" s="80"/>
      <c r="Z186" s="80"/>
      <c r="AA186" s="86" t="s">
        <v>1898</v>
      </c>
      <c r="AB186" s="80"/>
      <c r="AC186" s="80" t="b">
        <v>0</v>
      </c>
      <c r="AD186" s="80">
        <v>2</v>
      </c>
      <c r="AE186" s="86" t="s">
        <v>2052</v>
      </c>
      <c r="AF186" s="80" t="b">
        <v>0</v>
      </c>
      <c r="AG186" s="80" t="s">
        <v>2064</v>
      </c>
      <c r="AH186" s="80"/>
      <c r="AI186" s="86" t="s">
        <v>2052</v>
      </c>
      <c r="AJ186" s="80" t="b">
        <v>0</v>
      </c>
      <c r="AK186" s="80">
        <v>0</v>
      </c>
      <c r="AL186" s="86" t="s">
        <v>2052</v>
      </c>
      <c r="AM186" s="80" t="s">
        <v>2071</v>
      </c>
      <c r="AN186" s="80" t="b">
        <v>0</v>
      </c>
      <c r="AO186" s="86" t="s">
        <v>1898</v>
      </c>
      <c r="AP186" s="80" t="s">
        <v>207</v>
      </c>
      <c r="AQ186" s="80">
        <v>0</v>
      </c>
      <c r="AR186" s="80">
        <v>0</v>
      </c>
      <c r="AS186" s="80"/>
      <c r="AT186" s="80"/>
      <c r="AU186" s="80"/>
      <c r="AV186" s="80"/>
      <c r="AW186" s="80"/>
      <c r="AX186" s="80"/>
      <c r="AY186" s="80"/>
      <c r="AZ186" s="80"/>
      <c r="BA186">
        <v>1</v>
      </c>
      <c r="BB186" s="79" t="str">
        <f>REPLACE(INDEX(GroupVertices[Group],MATCH(Edges24[[#This Row],[Vertex 1]],GroupVertices[Vertex],0)),1,1,"")</f>
        <v>8</v>
      </c>
      <c r="BC186" s="79" t="str">
        <f>REPLACE(INDEX(GroupVertices[Group],MATCH(Edges24[[#This Row],[Vertex 2]],GroupVertices[Vertex],0)),1,1,"")</f>
        <v>8</v>
      </c>
      <c r="BD186" s="48">
        <v>0</v>
      </c>
      <c r="BE186" s="49">
        <v>0</v>
      </c>
      <c r="BF186" s="48">
        <v>0</v>
      </c>
      <c r="BG186" s="49">
        <v>0</v>
      </c>
      <c r="BH186" s="48">
        <v>0</v>
      </c>
      <c r="BI186" s="49">
        <v>0</v>
      </c>
      <c r="BJ186" s="48">
        <v>28</v>
      </c>
      <c r="BK186" s="49">
        <v>100</v>
      </c>
      <c r="BL186" s="48">
        <v>28</v>
      </c>
    </row>
    <row r="187" spans="1:64" ht="15">
      <c r="A187" s="65" t="s">
        <v>314</v>
      </c>
      <c r="B187" s="83" t="s">
        <v>1033</v>
      </c>
      <c r="C187" s="66"/>
      <c r="D187" s="67"/>
      <c r="E187" s="68"/>
      <c r="F187" s="69"/>
      <c r="G187" s="66"/>
      <c r="H187" s="70"/>
      <c r="I187" s="71"/>
      <c r="J187" s="71"/>
      <c r="K187" s="34" t="s">
        <v>65</v>
      </c>
      <c r="L187" s="78">
        <v>187</v>
      </c>
      <c r="M187" s="78"/>
      <c r="N187" s="73" t="s">
        <v>405</v>
      </c>
      <c r="O187" s="80" t="s">
        <v>461</v>
      </c>
      <c r="P187" s="82">
        <v>43490.67086805555</v>
      </c>
      <c r="Q187" s="80" t="s">
        <v>540</v>
      </c>
      <c r="R187" s="80"/>
      <c r="S187" s="80"/>
      <c r="T187" s="80" t="s">
        <v>915</v>
      </c>
      <c r="U187" s="83" t="s">
        <v>1033</v>
      </c>
      <c r="V187" s="83" t="s">
        <v>1033</v>
      </c>
      <c r="W187" s="82">
        <v>43490.67086805555</v>
      </c>
      <c r="X187" s="83" t="s">
        <v>1421</v>
      </c>
      <c r="Y187" s="80"/>
      <c r="Z187" s="80"/>
      <c r="AA187" s="86" t="s">
        <v>1773</v>
      </c>
      <c r="AB187" s="80"/>
      <c r="AC187" s="80" t="b">
        <v>0</v>
      </c>
      <c r="AD187" s="80">
        <v>8</v>
      </c>
      <c r="AE187" s="86" t="s">
        <v>2052</v>
      </c>
      <c r="AF187" s="80" t="b">
        <v>0</v>
      </c>
      <c r="AG187" s="80" t="s">
        <v>2064</v>
      </c>
      <c r="AH187" s="80"/>
      <c r="AI187" s="86" t="s">
        <v>2052</v>
      </c>
      <c r="AJ187" s="80" t="b">
        <v>0</v>
      </c>
      <c r="AK187" s="80">
        <v>5</v>
      </c>
      <c r="AL187" s="86" t="s">
        <v>2052</v>
      </c>
      <c r="AM187" s="80" t="s">
        <v>2071</v>
      </c>
      <c r="AN187" s="80" t="b">
        <v>0</v>
      </c>
      <c r="AO187" s="86" t="s">
        <v>1773</v>
      </c>
      <c r="AP187" s="80" t="s">
        <v>207</v>
      </c>
      <c r="AQ187" s="80">
        <v>0</v>
      </c>
      <c r="AR187" s="80">
        <v>0</v>
      </c>
      <c r="AS187" s="80"/>
      <c r="AT187" s="80"/>
      <c r="AU187" s="80"/>
      <c r="AV187" s="80"/>
      <c r="AW187" s="80"/>
      <c r="AX187" s="80"/>
      <c r="AY187" s="80"/>
      <c r="AZ187" s="80"/>
      <c r="BA187">
        <v>1</v>
      </c>
      <c r="BB187" s="79" t="str">
        <f>REPLACE(INDEX(GroupVertices[Group],MATCH(Edges24[[#This Row],[Vertex 1]],GroupVertices[Vertex],0)),1,1,"")</f>
        <v>4</v>
      </c>
      <c r="BC187" s="79" t="str">
        <f>REPLACE(INDEX(GroupVertices[Group],MATCH(Edges24[[#This Row],[Vertex 2]],GroupVertices[Vertex],0)),1,1,"")</f>
        <v>4</v>
      </c>
      <c r="BD187" s="48">
        <v>0</v>
      </c>
      <c r="BE187" s="49">
        <v>0</v>
      </c>
      <c r="BF187" s="48">
        <v>0</v>
      </c>
      <c r="BG187" s="49">
        <v>0</v>
      </c>
      <c r="BH187" s="48">
        <v>0</v>
      </c>
      <c r="BI187" s="49">
        <v>0</v>
      </c>
      <c r="BJ187" s="48">
        <v>38</v>
      </c>
      <c r="BK187" s="49">
        <v>100</v>
      </c>
      <c r="BL187" s="48">
        <v>38</v>
      </c>
    </row>
    <row r="188" spans="1:64" ht="15">
      <c r="A188" s="65" t="s">
        <v>344</v>
      </c>
      <c r="B188" s="83" t="s">
        <v>1053</v>
      </c>
      <c r="C188" s="66"/>
      <c r="D188" s="67"/>
      <c r="E188" s="68"/>
      <c r="F188" s="69"/>
      <c r="G188" s="66"/>
      <c r="H188" s="70"/>
      <c r="I188" s="71"/>
      <c r="J188" s="71"/>
      <c r="K188" s="34" t="s">
        <v>65</v>
      </c>
      <c r="L188" s="78">
        <v>188</v>
      </c>
      <c r="M188" s="78"/>
      <c r="N188" s="73" t="s">
        <v>378</v>
      </c>
      <c r="O188" s="80" t="s">
        <v>461</v>
      </c>
      <c r="P188" s="82">
        <v>43485.70552083333</v>
      </c>
      <c r="Q188" s="80" t="s">
        <v>560</v>
      </c>
      <c r="R188" s="83" t="s">
        <v>823</v>
      </c>
      <c r="S188" s="80" t="s">
        <v>850</v>
      </c>
      <c r="T188" s="80" t="s">
        <v>888</v>
      </c>
      <c r="U188" s="83" t="s">
        <v>1053</v>
      </c>
      <c r="V188" s="83" t="s">
        <v>1053</v>
      </c>
      <c r="W188" s="82">
        <v>43485.70552083333</v>
      </c>
      <c r="X188" s="83" t="s">
        <v>1441</v>
      </c>
      <c r="Y188" s="80"/>
      <c r="Z188" s="80"/>
      <c r="AA188" s="86" t="s">
        <v>1796</v>
      </c>
      <c r="AB188" s="80"/>
      <c r="AC188" s="80" t="b">
        <v>0</v>
      </c>
      <c r="AD188" s="80">
        <v>4</v>
      </c>
      <c r="AE188" s="86" t="s">
        <v>2052</v>
      </c>
      <c r="AF188" s="80" t="b">
        <v>0</v>
      </c>
      <c r="AG188" s="80" t="s">
        <v>2064</v>
      </c>
      <c r="AH188" s="80"/>
      <c r="AI188" s="86" t="s">
        <v>2052</v>
      </c>
      <c r="AJ188" s="80" t="b">
        <v>0</v>
      </c>
      <c r="AK188" s="80">
        <v>1</v>
      </c>
      <c r="AL188" s="86" t="s">
        <v>2052</v>
      </c>
      <c r="AM188" s="80" t="s">
        <v>2071</v>
      </c>
      <c r="AN188" s="80" t="b">
        <v>0</v>
      </c>
      <c r="AO188" s="86" t="s">
        <v>1796</v>
      </c>
      <c r="AP188" s="80" t="s">
        <v>207</v>
      </c>
      <c r="AQ188" s="80">
        <v>0</v>
      </c>
      <c r="AR188" s="80">
        <v>0</v>
      </c>
      <c r="AS188" s="80"/>
      <c r="AT188" s="80"/>
      <c r="AU188" s="80"/>
      <c r="AV188" s="80"/>
      <c r="AW188" s="80"/>
      <c r="AX188" s="80"/>
      <c r="AY188" s="80"/>
      <c r="AZ188" s="80"/>
      <c r="BA188">
        <v>1</v>
      </c>
      <c r="BB188" s="79" t="str">
        <f>REPLACE(INDEX(GroupVertices[Group],MATCH(Edges24[[#This Row],[Vertex 1]],GroupVertices[Vertex],0)),1,1,"")</f>
        <v>7</v>
      </c>
      <c r="BC188" s="79" t="str">
        <f>REPLACE(INDEX(GroupVertices[Group],MATCH(Edges24[[#This Row],[Vertex 2]],GroupVertices[Vertex],0)),1,1,"")</f>
        <v>7</v>
      </c>
      <c r="BD188" s="48">
        <v>1</v>
      </c>
      <c r="BE188" s="49">
        <v>6.666666666666667</v>
      </c>
      <c r="BF188" s="48">
        <v>0</v>
      </c>
      <c r="BG188" s="49">
        <v>0</v>
      </c>
      <c r="BH188" s="48">
        <v>0</v>
      </c>
      <c r="BI188" s="49">
        <v>0</v>
      </c>
      <c r="BJ188" s="48">
        <v>14</v>
      </c>
      <c r="BK188" s="49">
        <v>93.33333333333333</v>
      </c>
      <c r="BL188" s="48">
        <v>15</v>
      </c>
    </row>
    <row r="189" spans="1:64" ht="15">
      <c r="A189" s="65" t="s">
        <v>334</v>
      </c>
      <c r="B189" s="83" t="s">
        <v>1290</v>
      </c>
      <c r="C189" s="66"/>
      <c r="D189" s="67"/>
      <c r="E189" s="68"/>
      <c r="F189" s="69"/>
      <c r="G189" s="66"/>
      <c r="H189" s="70"/>
      <c r="I189" s="71"/>
      <c r="J189" s="71"/>
      <c r="K189" s="34" t="s">
        <v>65</v>
      </c>
      <c r="L189" s="78">
        <v>189</v>
      </c>
      <c r="M189" s="78"/>
      <c r="N189" s="73" t="s">
        <v>334</v>
      </c>
      <c r="O189" s="80" t="s">
        <v>207</v>
      </c>
      <c r="P189" s="82">
        <v>43490.763877314814</v>
      </c>
      <c r="Q189" s="80" t="s">
        <v>803</v>
      </c>
      <c r="R189" s="83" t="s">
        <v>849</v>
      </c>
      <c r="S189" s="80" t="s">
        <v>850</v>
      </c>
      <c r="T189" s="80" t="s">
        <v>962</v>
      </c>
      <c r="U189" s="83" t="s">
        <v>1290</v>
      </c>
      <c r="V189" s="83" t="s">
        <v>1290</v>
      </c>
      <c r="W189" s="82">
        <v>43490.763877314814</v>
      </c>
      <c r="X189" s="83" t="s">
        <v>1689</v>
      </c>
      <c r="Y189" s="80"/>
      <c r="Z189" s="80"/>
      <c r="AA189" s="86" t="s">
        <v>2045</v>
      </c>
      <c r="AB189" s="80"/>
      <c r="AC189" s="80" t="b">
        <v>0</v>
      </c>
      <c r="AD189" s="80">
        <v>2</v>
      </c>
      <c r="AE189" s="86" t="s">
        <v>2052</v>
      </c>
      <c r="AF189" s="80" t="b">
        <v>0</v>
      </c>
      <c r="AG189" s="80" t="s">
        <v>2064</v>
      </c>
      <c r="AH189" s="80"/>
      <c r="AI189" s="86" t="s">
        <v>2052</v>
      </c>
      <c r="AJ189" s="80" t="b">
        <v>0</v>
      </c>
      <c r="AK189" s="80">
        <v>3</v>
      </c>
      <c r="AL189" s="86" t="s">
        <v>2052</v>
      </c>
      <c r="AM189" s="80" t="s">
        <v>2071</v>
      </c>
      <c r="AN189" s="80" t="b">
        <v>0</v>
      </c>
      <c r="AO189" s="86" t="s">
        <v>2045</v>
      </c>
      <c r="AP189" s="80" t="s">
        <v>207</v>
      </c>
      <c r="AQ189" s="80">
        <v>0</v>
      </c>
      <c r="AR189" s="80">
        <v>0</v>
      </c>
      <c r="AS189" s="80"/>
      <c r="AT189" s="80"/>
      <c r="AU189" s="80"/>
      <c r="AV189" s="80"/>
      <c r="AW189" s="80"/>
      <c r="AX189" s="80"/>
      <c r="AY189" s="80"/>
      <c r="AZ189" s="80"/>
      <c r="BA189">
        <v>1</v>
      </c>
      <c r="BB189" s="79" t="str">
        <f>REPLACE(INDEX(GroupVertices[Group],MATCH(Edges24[[#This Row],[Vertex 1]],GroupVertices[Vertex],0)),1,1,"")</f>
        <v>15</v>
      </c>
      <c r="BC189" s="79" t="str">
        <f>REPLACE(INDEX(GroupVertices[Group],MATCH(Edges24[[#This Row],[Vertex 2]],GroupVertices[Vertex],0)),1,1,"")</f>
        <v>15</v>
      </c>
      <c r="BD189" s="48">
        <v>1</v>
      </c>
      <c r="BE189" s="49">
        <v>4</v>
      </c>
      <c r="BF189" s="48">
        <v>0</v>
      </c>
      <c r="BG189" s="49">
        <v>0</v>
      </c>
      <c r="BH189" s="48">
        <v>0</v>
      </c>
      <c r="BI189" s="49">
        <v>0</v>
      </c>
      <c r="BJ189" s="48">
        <v>24</v>
      </c>
      <c r="BK189" s="49">
        <v>96</v>
      </c>
      <c r="BL189" s="48">
        <v>25</v>
      </c>
    </row>
    <row r="190" spans="1:64" ht="15">
      <c r="A190" s="65" t="s">
        <v>309</v>
      </c>
      <c r="B190" s="83" t="s">
        <v>1237</v>
      </c>
      <c r="C190" s="66"/>
      <c r="D190" s="67"/>
      <c r="E190" s="68"/>
      <c r="F190" s="69"/>
      <c r="G190" s="66"/>
      <c r="H190" s="70"/>
      <c r="I190" s="71"/>
      <c r="J190" s="71"/>
      <c r="K190" s="34" t="s">
        <v>65</v>
      </c>
      <c r="L190" s="78">
        <v>190</v>
      </c>
      <c r="M190" s="78"/>
      <c r="N190" s="73" t="s">
        <v>273</v>
      </c>
      <c r="O190" s="80" t="s">
        <v>461</v>
      </c>
      <c r="P190" s="82">
        <v>43485.64361111111</v>
      </c>
      <c r="Q190" s="80" t="s">
        <v>749</v>
      </c>
      <c r="R190" s="80"/>
      <c r="S190" s="80"/>
      <c r="T190" s="80" t="s">
        <v>959</v>
      </c>
      <c r="U190" s="83" t="s">
        <v>1237</v>
      </c>
      <c r="V190" s="83" t="s">
        <v>1237</v>
      </c>
      <c r="W190" s="82">
        <v>43485.64361111111</v>
      </c>
      <c r="X190" s="83" t="s">
        <v>1635</v>
      </c>
      <c r="Y190" s="80"/>
      <c r="Z190" s="80"/>
      <c r="AA190" s="86" t="s">
        <v>1991</v>
      </c>
      <c r="AB190" s="80"/>
      <c r="AC190" s="80" t="b">
        <v>0</v>
      </c>
      <c r="AD190" s="80">
        <v>1</v>
      </c>
      <c r="AE190" s="86" t="s">
        <v>2052</v>
      </c>
      <c r="AF190" s="80" t="b">
        <v>0</v>
      </c>
      <c r="AG190" s="80" t="s">
        <v>2064</v>
      </c>
      <c r="AH190" s="80"/>
      <c r="AI190" s="86" t="s">
        <v>2052</v>
      </c>
      <c r="AJ190" s="80" t="b">
        <v>0</v>
      </c>
      <c r="AK190" s="80">
        <v>0</v>
      </c>
      <c r="AL190" s="86" t="s">
        <v>2052</v>
      </c>
      <c r="AM190" s="80" t="s">
        <v>2071</v>
      </c>
      <c r="AN190" s="80" t="b">
        <v>0</v>
      </c>
      <c r="AO190" s="86" t="s">
        <v>1991</v>
      </c>
      <c r="AP190" s="80" t="s">
        <v>207</v>
      </c>
      <c r="AQ190" s="80">
        <v>0</v>
      </c>
      <c r="AR190" s="80">
        <v>0</v>
      </c>
      <c r="AS190" s="80"/>
      <c r="AT190" s="80"/>
      <c r="AU190" s="80"/>
      <c r="AV190" s="80"/>
      <c r="AW190" s="80"/>
      <c r="AX190" s="80"/>
      <c r="AY190" s="80"/>
      <c r="AZ190" s="80"/>
      <c r="BA190">
        <v>1</v>
      </c>
      <c r="BB190" s="79" t="str">
        <f>REPLACE(INDEX(GroupVertices[Group],MATCH(Edges24[[#This Row],[Vertex 1]],GroupVertices[Vertex],0)),1,1,"")</f>
        <v>13</v>
      </c>
      <c r="BC190" s="79" t="str">
        <f>REPLACE(INDEX(GroupVertices[Group],MATCH(Edges24[[#This Row],[Vertex 2]],GroupVertices[Vertex],0)),1,1,"")</f>
        <v>13</v>
      </c>
      <c r="BD190" s="48">
        <v>0</v>
      </c>
      <c r="BE190" s="49">
        <v>0</v>
      </c>
      <c r="BF190" s="48">
        <v>0</v>
      </c>
      <c r="BG190" s="49">
        <v>0</v>
      </c>
      <c r="BH190" s="48">
        <v>0</v>
      </c>
      <c r="BI190" s="49">
        <v>0</v>
      </c>
      <c r="BJ190" s="48">
        <v>29</v>
      </c>
      <c r="BK190" s="49">
        <v>100</v>
      </c>
      <c r="BL190" s="48">
        <v>29</v>
      </c>
    </row>
    <row r="191" spans="1:64" ht="15">
      <c r="A191" s="65" t="s">
        <v>330</v>
      </c>
      <c r="B191" s="83" t="s">
        <v>1178</v>
      </c>
      <c r="C191" s="66"/>
      <c r="D191" s="67"/>
      <c r="E191" s="68"/>
      <c r="F191" s="69"/>
      <c r="G191" s="66"/>
      <c r="H191" s="70"/>
      <c r="I191" s="71"/>
      <c r="J191" s="71"/>
      <c r="K191" s="34" t="s">
        <v>65</v>
      </c>
      <c r="L191" s="78">
        <v>191</v>
      </c>
      <c r="M191" s="78"/>
      <c r="N191" s="73" t="s">
        <v>374</v>
      </c>
      <c r="O191" s="80" t="s">
        <v>461</v>
      </c>
      <c r="P191" s="82">
        <v>43485.64766203704</v>
      </c>
      <c r="Q191" s="80" t="s">
        <v>690</v>
      </c>
      <c r="R191" s="80"/>
      <c r="S191" s="80"/>
      <c r="T191" s="80" t="s">
        <v>923</v>
      </c>
      <c r="U191" s="83" t="s">
        <v>1178</v>
      </c>
      <c r="V191" s="83" t="s">
        <v>1178</v>
      </c>
      <c r="W191" s="82">
        <v>43485.64766203704</v>
      </c>
      <c r="X191" s="83" t="s">
        <v>1576</v>
      </c>
      <c r="Y191" s="80"/>
      <c r="Z191" s="80"/>
      <c r="AA191" s="86" t="s">
        <v>1932</v>
      </c>
      <c r="AB191" s="80"/>
      <c r="AC191" s="80" t="b">
        <v>0</v>
      </c>
      <c r="AD191" s="80">
        <v>3</v>
      </c>
      <c r="AE191" s="86" t="s">
        <v>2052</v>
      </c>
      <c r="AF191" s="80" t="b">
        <v>0</v>
      </c>
      <c r="AG191" s="80" t="s">
        <v>2064</v>
      </c>
      <c r="AH191" s="80"/>
      <c r="AI191" s="86" t="s">
        <v>2052</v>
      </c>
      <c r="AJ191" s="80" t="b">
        <v>0</v>
      </c>
      <c r="AK191" s="80">
        <v>1</v>
      </c>
      <c r="AL191" s="86" t="s">
        <v>2052</v>
      </c>
      <c r="AM191" s="80" t="s">
        <v>2071</v>
      </c>
      <c r="AN191" s="80" t="b">
        <v>0</v>
      </c>
      <c r="AO191" s="86" t="s">
        <v>1932</v>
      </c>
      <c r="AP191" s="80" t="s">
        <v>207</v>
      </c>
      <c r="AQ191" s="80">
        <v>0</v>
      </c>
      <c r="AR191" s="80">
        <v>0</v>
      </c>
      <c r="AS191" s="80"/>
      <c r="AT191" s="80"/>
      <c r="AU191" s="80"/>
      <c r="AV191" s="80"/>
      <c r="AW191" s="80"/>
      <c r="AX191" s="80"/>
      <c r="AY191" s="80"/>
      <c r="AZ191" s="80"/>
      <c r="BA191">
        <v>1</v>
      </c>
      <c r="BB191" s="79" t="str">
        <f>REPLACE(INDEX(GroupVertices[Group],MATCH(Edges24[[#This Row],[Vertex 1]],GroupVertices[Vertex],0)),1,1,"")</f>
        <v>2</v>
      </c>
      <c r="BC191" s="79" t="str">
        <f>REPLACE(INDEX(GroupVertices[Group],MATCH(Edges24[[#This Row],[Vertex 2]],GroupVertices[Vertex],0)),1,1,"")</f>
        <v>2</v>
      </c>
      <c r="BD191" s="48">
        <v>0</v>
      </c>
      <c r="BE191" s="49">
        <v>0</v>
      </c>
      <c r="BF191" s="48">
        <v>0</v>
      </c>
      <c r="BG191" s="49">
        <v>0</v>
      </c>
      <c r="BH191" s="48">
        <v>0</v>
      </c>
      <c r="BI191" s="49">
        <v>0</v>
      </c>
      <c r="BJ191" s="48">
        <v>28</v>
      </c>
      <c r="BK191" s="49">
        <v>100</v>
      </c>
      <c r="BL191" s="48">
        <v>28</v>
      </c>
    </row>
    <row r="192" spans="1:64" ht="15">
      <c r="A192" s="65" t="s">
        <v>332</v>
      </c>
      <c r="B192" s="80" t="s">
        <v>1089</v>
      </c>
      <c r="C192" s="66"/>
      <c r="D192" s="67"/>
      <c r="E192" s="68"/>
      <c r="F192" s="69"/>
      <c r="G192" s="66"/>
      <c r="H192" s="70"/>
      <c r="I192" s="71"/>
      <c r="J192" s="71"/>
      <c r="K192" s="34" t="s">
        <v>65</v>
      </c>
      <c r="L192" s="78">
        <v>192</v>
      </c>
      <c r="M192" s="78"/>
      <c r="N192" s="73" t="s">
        <v>273</v>
      </c>
      <c r="O192" s="80" t="s">
        <v>461</v>
      </c>
      <c r="P192" s="82">
        <v>43485.650347222225</v>
      </c>
      <c r="Q192" s="80" t="s">
        <v>599</v>
      </c>
      <c r="R192" s="83" t="s">
        <v>817</v>
      </c>
      <c r="S192" s="80" t="s">
        <v>850</v>
      </c>
      <c r="T192" s="80" t="s">
        <v>893</v>
      </c>
      <c r="U192" s="80" t="s">
        <v>1089</v>
      </c>
      <c r="V192" s="80" t="s">
        <v>1089</v>
      </c>
      <c r="W192" s="82">
        <v>43485.650347222225</v>
      </c>
      <c r="X192" s="83" t="s">
        <v>1485</v>
      </c>
      <c r="Y192" s="80"/>
      <c r="Z192" s="80"/>
      <c r="AA192" s="86" t="s">
        <v>1840</v>
      </c>
      <c r="AB192" s="80"/>
      <c r="AC192" s="80" t="b">
        <v>0</v>
      </c>
      <c r="AD192" s="80">
        <v>3</v>
      </c>
      <c r="AE192" s="86" t="s">
        <v>2052</v>
      </c>
      <c r="AF192" s="80" t="b">
        <v>0</v>
      </c>
      <c r="AG192" s="80" t="s">
        <v>2064</v>
      </c>
      <c r="AH192" s="80"/>
      <c r="AI192" s="86" t="s">
        <v>2052</v>
      </c>
      <c r="AJ192" s="80" t="b">
        <v>0</v>
      </c>
      <c r="AK192" s="80">
        <v>6</v>
      </c>
      <c r="AL192" s="86" t="s">
        <v>2052</v>
      </c>
      <c r="AM192" s="80" t="s">
        <v>2071</v>
      </c>
      <c r="AN192" s="80" t="b">
        <v>0</v>
      </c>
      <c r="AO192" s="86" t="s">
        <v>1840</v>
      </c>
      <c r="AP192" s="80" t="s">
        <v>207</v>
      </c>
      <c r="AQ192" s="80">
        <v>0</v>
      </c>
      <c r="AR192" s="80">
        <v>0</v>
      </c>
      <c r="AS192" s="80"/>
      <c r="AT192" s="80"/>
      <c r="AU192" s="80"/>
      <c r="AV192" s="80"/>
      <c r="AW192" s="80"/>
      <c r="AX192" s="80"/>
      <c r="AY192" s="80"/>
      <c r="AZ192" s="80"/>
      <c r="BA192">
        <v>1</v>
      </c>
      <c r="BB192" s="79" t="str">
        <f>REPLACE(INDEX(GroupVertices[Group],MATCH(Edges24[[#This Row],[Vertex 1]],GroupVertices[Vertex],0)),1,1,"")</f>
        <v>1</v>
      </c>
      <c r="BC192" s="79" t="str">
        <f>REPLACE(INDEX(GroupVertices[Group],MATCH(Edges24[[#This Row],[Vertex 2]],GroupVertices[Vertex],0)),1,1,"")</f>
        <v>1</v>
      </c>
      <c r="BD192" s="48">
        <v>0</v>
      </c>
      <c r="BE192" s="49">
        <v>0</v>
      </c>
      <c r="BF192" s="48">
        <v>0</v>
      </c>
      <c r="BG192" s="49">
        <v>0</v>
      </c>
      <c r="BH192" s="48">
        <v>0</v>
      </c>
      <c r="BI192" s="49">
        <v>0</v>
      </c>
      <c r="BJ192" s="48">
        <v>27</v>
      </c>
      <c r="BK192" s="49">
        <v>100</v>
      </c>
      <c r="BL192" s="48">
        <v>27</v>
      </c>
    </row>
    <row r="193" spans="1:64" ht="15">
      <c r="A193" s="65" t="s">
        <v>315</v>
      </c>
      <c r="B193" s="83" t="s">
        <v>1159</v>
      </c>
      <c r="C193" s="66"/>
      <c r="D193" s="67"/>
      <c r="E193" s="68"/>
      <c r="F193" s="69"/>
      <c r="G193" s="66"/>
      <c r="H193" s="70"/>
      <c r="I193" s="71"/>
      <c r="J193" s="71"/>
      <c r="K193" s="34" t="s">
        <v>65</v>
      </c>
      <c r="L193" s="78">
        <v>193</v>
      </c>
      <c r="M193" s="78"/>
      <c r="N193" s="73" t="s">
        <v>374</v>
      </c>
      <c r="O193" s="80" t="s">
        <v>461</v>
      </c>
      <c r="P193" s="82">
        <v>43485.65356481481</v>
      </c>
      <c r="Q193" s="80" t="s">
        <v>670</v>
      </c>
      <c r="R193" s="80"/>
      <c r="S193" s="80"/>
      <c r="T193" s="80" t="s">
        <v>923</v>
      </c>
      <c r="U193" s="83" t="s">
        <v>1159</v>
      </c>
      <c r="V193" s="83" t="s">
        <v>1159</v>
      </c>
      <c r="W193" s="82">
        <v>43485.65356481481</v>
      </c>
      <c r="X193" s="83" t="s">
        <v>1556</v>
      </c>
      <c r="Y193" s="80"/>
      <c r="Z193" s="80"/>
      <c r="AA193" s="86" t="s">
        <v>1912</v>
      </c>
      <c r="AB193" s="80"/>
      <c r="AC193" s="80" t="b">
        <v>0</v>
      </c>
      <c r="AD193" s="80">
        <v>4</v>
      </c>
      <c r="AE193" s="86" t="s">
        <v>2052</v>
      </c>
      <c r="AF193" s="80" t="b">
        <v>0</v>
      </c>
      <c r="AG193" s="80" t="s">
        <v>2064</v>
      </c>
      <c r="AH193" s="80"/>
      <c r="AI193" s="86" t="s">
        <v>2052</v>
      </c>
      <c r="AJ193" s="80" t="b">
        <v>0</v>
      </c>
      <c r="AK193" s="80">
        <v>5</v>
      </c>
      <c r="AL193" s="86" t="s">
        <v>2052</v>
      </c>
      <c r="AM193" s="80" t="s">
        <v>2071</v>
      </c>
      <c r="AN193" s="80" t="b">
        <v>0</v>
      </c>
      <c r="AO193" s="86" t="s">
        <v>1912</v>
      </c>
      <c r="AP193" s="80" t="s">
        <v>207</v>
      </c>
      <c r="AQ193" s="80">
        <v>0</v>
      </c>
      <c r="AR193" s="80">
        <v>0</v>
      </c>
      <c r="AS193" s="80"/>
      <c r="AT193" s="80"/>
      <c r="AU193" s="80"/>
      <c r="AV193" s="80"/>
      <c r="AW193" s="80"/>
      <c r="AX193" s="80"/>
      <c r="AY193" s="80"/>
      <c r="AZ193" s="80"/>
      <c r="BA193">
        <v>1</v>
      </c>
      <c r="BB193" s="79" t="str">
        <f>REPLACE(INDEX(GroupVertices[Group],MATCH(Edges24[[#This Row],[Vertex 1]],GroupVertices[Vertex],0)),1,1,"")</f>
        <v>3</v>
      </c>
      <c r="BC193" s="79" t="str">
        <f>REPLACE(INDEX(GroupVertices[Group],MATCH(Edges24[[#This Row],[Vertex 2]],GroupVertices[Vertex],0)),1,1,"")</f>
        <v>3</v>
      </c>
      <c r="BD193" s="48">
        <v>0</v>
      </c>
      <c r="BE193" s="49">
        <v>0</v>
      </c>
      <c r="BF193" s="48">
        <v>0</v>
      </c>
      <c r="BG193" s="49">
        <v>0</v>
      </c>
      <c r="BH193" s="48">
        <v>0</v>
      </c>
      <c r="BI193" s="49">
        <v>0</v>
      </c>
      <c r="BJ193" s="48">
        <v>28</v>
      </c>
      <c r="BK193" s="49">
        <v>100</v>
      </c>
      <c r="BL193" s="48">
        <v>28</v>
      </c>
    </row>
    <row r="194" spans="1:64" ht="15">
      <c r="A194" s="65" t="s">
        <v>355</v>
      </c>
      <c r="B194" s="83" t="s">
        <v>1275</v>
      </c>
      <c r="C194" s="66"/>
      <c r="D194" s="67"/>
      <c r="E194" s="68"/>
      <c r="F194" s="69"/>
      <c r="G194" s="66"/>
      <c r="H194" s="70"/>
      <c r="I194" s="71"/>
      <c r="J194" s="71"/>
      <c r="K194" s="34" t="s">
        <v>65</v>
      </c>
      <c r="L194" s="78">
        <v>194</v>
      </c>
      <c r="M194" s="78"/>
      <c r="N194" s="73" t="s">
        <v>374</v>
      </c>
      <c r="O194" s="80" t="s">
        <v>461</v>
      </c>
      <c r="P194" s="82">
        <v>43485.65865740741</v>
      </c>
      <c r="Q194" s="80" t="s">
        <v>787</v>
      </c>
      <c r="R194" s="80"/>
      <c r="S194" s="80"/>
      <c r="T194" s="80" t="s">
        <v>923</v>
      </c>
      <c r="U194" s="83" t="s">
        <v>1275</v>
      </c>
      <c r="V194" s="83" t="s">
        <v>1275</v>
      </c>
      <c r="W194" s="82">
        <v>43485.65865740741</v>
      </c>
      <c r="X194" s="83" t="s">
        <v>1673</v>
      </c>
      <c r="Y194" s="80"/>
      <c r="Z194" s="80"/>
      <c r="AA194" s="86" t="s">
        <v>2029</v>
      </c>
      <c r="AB194" s="80"/>
      <c r="AC194" s="80" t="b">
        <v>0</v>
      </c>
      <c r="AD194" s="80">
        <v>6</v>
      </c>
      <c r="AE194" s="86" t="s">
        <v>2052</v>
      </c>
      <c r="AF194" s="80" t="b">
        <v>0</v>
      </c>
      <c r="AG194" s="80" t="s">
        <v>2064</v>
      </c>
      <c r="AH194" s="80"/>
      <c r="AI194" s="86" t="s">
        <v>2052</v>
      </c>
      <c r="AJ194" s="80" t="b">
        <v>0</v>
      </c>
      <c r="AK194" s="80">
        <v>3</v>
      </c>
      <c r="AL194" s="86" t="s">
        <v>2052</v>
      </c>
      <c r="AM194" s="80" t="s">
        <v>2071</v>
      </c>
      <c r="AN194" s="80" t="b">
        <v>0</v>
      </c>
      <c r="AO194" s="86" t="s">
        <v>2029</v>
      </c>
      <c r="AP194" s="80" t="s">
        <v>207</v>
      </c>
      <c r="AQ194" s="80">
        <v>0</v>
      </c>
      <c r="AR194" s="80">
        <v>0</v>
      </c>
      <c r="AS194" s="80"/>
      <c r="AT194" s="80"/>
      <c r="AU194" s="80"/>
      <c r="AV194" s="80"/>
      <c r="AW194" s="80"/>
      <c r="AX194" s="80"/>
      <c r="AY194" s="80"/>
      <c r="AZ194" s="80"/>
      <c r="BA194">
        <v>1</v>
      </c>
      <c r="BB194" s="79" t="str">
        <f>REPLACE(INDEX(GroupVertices[Group],MATCH(Edges24[[#This Row],[Vertex 1]],GroupVertices[Vertex],0)),1,1,"")</f>
        <v>5</v>
      </c>
      <c r="BC194" s="79" t="str">
        <f>REPLACE(INDEX(GroupVertices[Group],MATCH(Edges24[[#This Row],[Vertex 2]],GroupVertices[Vertex],0)),1,1,"")</f>
        <v>5</v>
      </c>
      <c r="BD194" s="48">
        <v>0</v>
      </c>
      <c r="BE194" s="49">
        <v>0</v>
      </c>
      <c r="BF194" s="48">
        <v>0</v>
      </c>
      <c r="BG194" s="49">
        <v>0</v>
      </c>
      <c r="BH194" s="48">
        <v>0</v>
      </c>
      <c r="BI194" s="49">
        <v>0</v>
      </c>
      <c r="BJ194" s="48">
        <v>28</v>
      </c>
      <c r="BK194" s="49">
        <v>100</v>
      </c>
      <c r="BL194" s="48">
        <v>28</v>
      </c>
    </row>
    <row r="195" spans="1:64" ht="15">
      <c r="A195" s="65" t="s">
        <v>261</v>
      </c>
      <c r="B195" s="83" t="s">
        <v>975</v>
      </c>
      <c r="C195" s="66"/>
      <c r="D195" s="67"/>
      <c r="E195" s="68"/>
      <c r="F195" s="69"/>
      <c r="G195" s="66"/>
      <c r="H195" s="70"/>
      <c r="I195" s="71"/>
      <c r="J195" s="71"/>
      <c r="K195" s="34" t="s">
        <v>65</v>
      </c>
      <c r="L195" s="78">
        <v>195</v>
      </c>
      <c r="M195" s="78"/>
      <c r="N195" s="73" t="s">
        <v>261</v>
      </c>
      <c r="O195" s="80" t="s">
        <v>207</v>
      </c>
      <c r="P195" s="82">
        <v>43492.50001157408</v>
      </c>
      <c r="Q195" s="80" t="s">
        <v>477</v>
      </c>
      <c r="R195" s="83" t="s">
        <v>816</v>
      </c>
      <c r="S195" s="80" t="s">
        <v>852</v>
      </c>
      <c r="T195" s="80" t="s">
        <v>891</v>
      </c>
      <c r="U195" s="83" t="s">
        <v>975</v>
      </c>
      <c r="V195" s="83" t="s">
        <v>975</v>
      </c>
      <c r="W195" s="82">
        <v>43492.50001157408</v>
      </c>
      <c r="X195" s="83" t="s">
        <v>1358</v>
      </c>
      <c r="Y195" s="80"/>
      <c r="Z195" s="80"/>
      <c r="AA195" s="86" t="s">
        <v>1708</v>
      </c>
      <c r="AB195" s="80"/>
      <c r="AC195" s="80" t="b">
        <v>0</v>
      </c>
      <c r="AD195" s="80">
        <v>5</v>
      </c>
      <c r="AE195" s="86" t="s">
        <v>2052</v>
      </c>
      <c r="AF195" s="80" t="b">
        <v>0</v>
      </c>
      <c r="AG195" s="80" t="s">
        <v>2064</v>
      </c>
      <c r="AH195" s="80"/>
      <c r="AI195" s="86" t="s">
        <v>2052</v>
      </c>
      <c r="AJ195" s="80" t="b">
        <v>0</v>
      </c>
      <c r="AK195" s="80">
        <v>0</v>
      </c>
      <c r="AL195" s="86" t="s">
        <v>2052</v>
      </c>
      <c r="AM195" s="80" t="s">
        <v>2079</v>
      </c>
      <c r="AN195" s="80" t="b">
        <v>0</v>
      </c>
      <c r="AO195" s="86" t="s">
        <v>1708</v>
      </c>
      <c r="AP195" s="80" t="s">
        <v>207</v>
      </c>
      <c r="AQ195" s="80">
        <v>0</v>
      </c>
      <c r="AR195" s="80">
        <v>0</v>
      </c>
      <c r="AS195" s="80"/>
      <c r="AT195" s="80"/>
      <c r="AU195" s="80"/>
      <c r="AV195" s="80"/>
      <c r="AW195" s="80"/>
      <c r="AX195" s="80"/>
      <c r="AY195" s="80"/>
      <c r="AZ195" s="80"/>
      <c r="BA195">
        <v>1</v>
      </c>
      <c r="BB195" s="79" t="str">
        <f>REPLACE(INDEX(GroupVertices[Group],MATCH(Edges24[[#This Row],[Vertex 1]],GroupVertices[Vertex],0)),1,1,"")</f>
        <v>41</v>
      </c>
      <c r="BC195" s="79" t="str">
        <f>REPLACE(INDEX(GroupVertices[Group],MATCH(Edges24[[#This Row],[Vertex 2]],GroupVertices[Vertex],0)),1,1,"")</f>
        <v>41</v>
      </c>
      <c r="BD195" s="48">
        <v>1</v>
      </c>
      <c r="BE195" s="49">
        <v>3.5714285714285716</v>
      </c>
      <c r="BF195" s="48">
        <v>0</v>
      </c>
      <c r="BG195" s="49">
        <v>0</v>
      </c>
      <c r="BH195" s="48">
        <v>0</v>
      </c>
      <c r="BI195" s="49">
        <v>0</v>
      </c>
      <c r="BJ195" s="48">
        <v>27</v>
      </c>
      <c r="BK195" s="49">
        <v>96.42857142857143</v>
      </c>
      <c r="BL195" s="48">
        <v>28</v>
      </c>
    </row>
    <row r="196" spans="1:64" ht="15">
      <c r="A196" s="65" t="s">
        <v>330</v>
      </c>
      <c r="B196" s="83" t="s">
        <v>1181</v>
      </c>
      <c r="C196" s="66"/>
      <c r="D196" s="67"/>
      <c r="E196" s="68"/>
      <c r="F196" s="69"/>
      <c r="G196" s="66"/>
      <c r="H196" s="70"/>
      <c r="I196" s="71"/>
      <c r="J196" s="71"/>
      <c r="K196" s="34" t="s">
        <v>65</v>
      </c>
      <c r="L196" s="78">
        <v>196</v>
      </c>
      <c r="M196" s="78"/>
      <c r="N196" s="73" t="s">
        <v>374</v>
      </c>
      <c r="O196" s="80" t="s">
        <v>461</v>
      </c>
      <c r="P196" s="82">
        <v>43490.9050462963</v>
      </c>
      <c r="Q196" s="80" t="s">
        <v>693</v>
      </c>
      <c r="R196" s="80"/>
      <c r="S196" s="80"/>
      <c r="T196" s="80" t="s">
        <v>948</v>
      </c>
      <c r="U196" s="83" t="s">
        <v>1181</v>
      </c>
      <c r="V196" s="83" t="s">
        <v>1181</v>
      </c>
      <c r="W196" s="82">
        <v>43490.9050462963</v>
      </c>
      <c r="X196" s="83" t="s">
        <v>1579</v>
      </c>
      <c r="Y196" s="80"/>
      <c r="Z196" s="80"/>
      <c r="AA196" s="86" t="s">
        <v>1935</v>
      </c>
      <c r="AB196" s="80"/>
      <c r="AC196" s="80" t="b">
        <v>0</v>
      </c>
      <c r="AD196" s="80">
        <v>2</v>
      </c>
      <c r="AE196" s="86" t="s">
        <v>2052</v>
      </c>
      <c r="AF196" s="80" t="b">
        <v>0</v>
      </c>
      <c r="AG196" s="80" t="s">
        <v>2064</v>
      </c>
      <c r="AH196" s="80"/>
      <c r="AI196" s="86" t="s">
        <v>2052</v>
      </c>
      <c r="AJ196" s="80" t="b">
        <v>0</v>
      </c>
      <c r="AK196" s="80">
        <v>0</v>
      </c>
      <c r="AL196" s="86" t="s">
        <v>2052</v>
      </c>
      <c r="AM196" s="80" t="s">
        <v>2071</v>
      </c>
      <c r="AN196" s="80" t="b">
        <v>0</v>
      </c>
      <c r="AO196" s="86" t="s">
        <v>1935</v>
      </c>
      <c r="AP196" s="80" t="s">
        <v>207</v>
      </c>
      <c r="AQ196" s="80">
        <v>0</v>
      </c>
      <c r="AR196" s="80">
        <v>0</v>
      </c>
      <c r="AS196" s="80"/>
      <c r="AT196" s="80"/>
      <c r="AU196" s="80"/>
      <c r="AV196" s="80"/>
      <c r="AW196" s="80"/>
      <c r="AX196" s="80"/>
      <c r="AY196" s="80"/>
      <c r="AZ196" s="80"/>
      <c r="BA196">
        <v>1</v>
      </c>
      <c r="BB196" s="79" t="str">
        <f>REPLACE(INDEX(GroupVertices[Group],MATCH(Edges24[[#This Row],[Vertex 1]],GroupVertices[Vertex],0)),1,1,"")</f>
        <v>2</v>
      </c>
      <c r="BC196" s="79" t="str">
        <f>REPLACE(INDEX(GroupVertices[Group],MATCH(Edges24[[#This Row],[Vertex 2]],GroupVertices[Vertex],0)),1,1,"")</f>
        <v>2</v>
      </c>
      <c r="BD196" s="48">
        <v>0</v>
      </c>
      <c r="BE196" s="49">
        <v>0</v>
      </c>
      <c r="BF196" s="48">
        <v>0</v>
      </c>
      <c r="BG196" s="49">
        <v>0</v>
      </c>
      <c r="BH196" s="48">
        <v>0</v>
      </c>
      <c r="BI196" s="49">
        <v>0</v>
      </c>
      <c r="BJ196" s="48">
        <v>30</v>
      </c>
      <c r="BK196" s="49">
        <v>100</v>
      </c>
      <c r="BL196" s="48">
        <v>30</v>
      </c>
    </row>
    <row r="197" spans="1:64" ht="15">
      <c r="A197" s="65" t="s">
        <v>249</v>
      </c>
      <c r="B197" s="83" t="s">
        <v>968</v>
      </c>
      <c r="C197" s="66"/>
      <c r="D197" s="67"/>
      <c r="E197" s="68"/>
      <c r="F197" s="69"/>
      <c r="G197" s="66"/>
      <c r="H197" s="70"/>
      <c r="I197" s="71"/>
      <c r="J197" s="71"/>
      <c r="K197" s="34" t="s">
        <v>65</v>
      </c>
      <c r="L197" s="78">
        <v>197</v>
      </c>
      <c r="M197" s="78"/>
      <c r="N197" s="73" t="s">
        <v>315</v>
      </c>
      <c r="O197" s="80" t="s">
        <v>461</v>
      </c>
      <c r="P197" s="82">
        <v>43485.85542824074</v>
      </c>
      <c r="Q197" s="80" t="s">
        <v>468</v>
      </c>
      <c r="R197" s="80"/>
      <c r="S197" s="80"/>
      <c r="T197" s="80" t="s">
        <v>877</v>
      </c>
      <c r="U197" s="83" t="s">
        <v>968</v>
      </c>
      <c r="V197" s="83" t="s">
        <v>968</v>
      </c>
      <c r="W197" s="82">
        <v>43485.85542824074</v>
      </c>
      <c r="X197" s="83" t="s">
        <v>1347</v>
      </c>
      <c r="Y197" s="80"/>
      <c r="Z197" s="80"/>
      <c r="AA197" s="86" t="s">
        <v>1697</v>
      </c>
      <c r="AB197" s="80"/>
      <c r="AC197" s="80" t="b">
        <v>0</v>
      </c>
      <c r="AD197" s="80">
        <v>2</v>
      </c>
      <c r="AE197" s="86" t="s">
        <v>2052</v>
      </c>
      <c r="AF197" s="80" t="b">
        <v>0</v>
      </c>
      <c r="AG197" s="80" t="s">
        <v>2064</v>
      </c>
      <c r="AH197" s="80"/>
      <c r="AI197" s="86" t="s">
        <v>2052</v>
      </c>
      <c r="AJ197" s="80" t="b">
        <v>0</v>
      </c>
      <c r="AK197" s="80">
        <v>0</v>
      </c>
      <c r="AL197" s="86" t="s">
        <v>2052</v>
      </c>
      <c r="AM197" s="80" t="s">
        <v>2074</v>
      </c>
      <c r="AN197" s="80" t="b">
        <v>0</v>
      </c>
      <c r="AO197" s="86" t="s">
        <v>1697</v>
      </c>
      <c r="AP197" s="80" t="s">
        <v>207</v>
      </c>
      <c r="AQ197" s="80">
        <v>0</v>
      </c>
      <c r="AR197" s="80">
        <v>0</v>
      </c>
      <c r="AS197" s="80" t="s">
        <v>2083</v>
      </c>
      <c r="AT197" s="80" t="s">
        <v>2089</v>
      </c>
      <c r="AU197" s="80" t="s">
        <v>2095</v>
      </c>
      <c r="AV197" s="80" t="s">
        <v>2100</v>
      </c>
      <c r="AW197" s="80" t="s">
        <v>2107</v>
      </c>
      <c r="AX197" s="80" t="s">
        <v>2112</v>
      </c>
      <c r="AY197" s="80" t="s">
        <v>2118</v>
      </c>
      <c r="AZ197" s="83" t="s">
        <v>2119</v>
      </c>
      <c r="BA197">
        <v>1</v>
      </c>
      <c r="BB197" s="79" t="str">
        <f>REPLACE(INDEX(GroupVertices[Group],MATCH(Edges24[[#This Row],[Vertex 1]],GroupVertices[Vertex],0)),1,1,"")</f>
        <v>40</v>
      </c>
      <c r="BC197" s="79" t="str">
        <f>REPLACE(INDEX(GroupVertices[Group],MATCH(Edges24[[#This Row],[Vertex 2]],GroupVertices[Vertex],0)),1,1,"")</f>
        <v>40</v>
      </c>
      <c r="BD197" s="48">
        <v>0</v>
      </c>
      <c r="BE197" s="49">
        <v>0</v>
      </c>
      <c r="BF197" s="48">
        <v>0</v>
      </c>
      <c r="BG197" s="49">
        <v>0</v>
      </c>
      <c r="BH197" s="48">
        <v>0</v>
      </c>
      <c r="BI197" s="49">
        <v>0</v>
      </c>
      <c r="BJ197" s="48">
        <v>19</v>
      </c>
      <c r="BK197" s="49">
        <v>100</v>
      </c>
      <c r="BL197" s="48">
        <v>19</v>
      </c>
    </row>
    <row r="198" spans="1:64" ht="15">
      <c r="A198" s="65" t="s">
        <v>342</v>
      </c>
      <c r="B198" s="83" t="s">
        <v>1121</v>
      </c>
      <c r="C198" s="66"/>
      <c r="D198" s="67"/>
      <c r="E198" s="68"/>
      <c r="F198" s="69"/>
      <c r="G198" s="66"/>
      <c r="H198" s="70"/>
      <c r="I198" s="71"/>
      <c r="J198" s="71"/>
      <c r="K198" s="34" t="s">
        <v>65</v>
      </c>
      <c r="L198" s="78">
        <v>198</v>
      </c>
      <c r="M198" s="78"/>
      <c r="N198" s="73" t="s">
        <v>273</v>
      </c>
      <c r="O198" s="80" t="s">
        <v>461</v>
      </c>
      <c r="P198" s="82">
        <v>43490.906481481485</v>
      </c>
      <c r="Q198" s="80" t="s">
        <v>631</v>
      </c>
      <c r="R198" s="80"/>
      <c r="S198" s="80"/>
      <c r="T198" s="80" t="s">
        <v>880</v>
      </c>
      <c r="U198" s="83" t="s">
        <v>1121</v>
      </c>
      <c r="V198" s="83" t="s">
        <v>1121</v>
      </c>
      <c r="W198" s="82">
        <v>43490.906481481485</v>
      </c>
      <c r="X198" s="83" t="s">
        <v>1517</v>
      </c>
      <c r="Y198" s="80"/>
      <c r="Z198" s="80"/>
      <c r="AA198" s="86" t="s">
        <v>1873</v>
      </c>
      <c r="AB198" s="80"/>
      <c r="AC198" s="80" t="b">
        <v>0</v>
      </c>
      <c r="AD198" s="80">
        <v>2</v>
      </c>
      <c r="AE198" s="86" t="s">
        <v>2052</v>
      </c>
      <c r="AF198" s="80" t="b">
        <v>0</v>
      </c>
      <c r="AG198" s="80" t="s">
        <v>2064</v>
      </c>
      <c r="AH198" s="80"/>
      <c r="AI198" s="86" t="s">
        <v>2052</v>
      </c>
      <c r="AJ198" s="80" t="b">
        <v>0</v>
      </c>
      <c r="AK198" s="80">
        <v>0</v>
      </c>
      <c r="AL198" s="86" t="s">
        <v>2052</v>
      </c>
      <c r="AM198" s="80" t="s">
        <v>2071</v>
      </c>
      <c r="AN198" s="80" t="b">
        <v>0</v>
      </c>
      <c r="AO198" s="86" t="s">
        <v>1873</v>
      </c>
      <c r="AP198" s="80" t="s">
        <v>207</v>
      </c>
      <c r="AQ198" s="80">
        <v>0</v>
      </c>
      <c r="AR198" s="80">
        <v>0</v>
      </c>
      <c r="AS198" s="80"/>
      <c r="AT198" s="80"/>
      <c r="AU198" s="80"/>
      <c r="AV198" s="80"/>
      <c r="AW198" s="80"/>
      <c r="AX198" s="80"/>
      <c r="AY198" s="80"/>
      <c r="AZ198" s="80"/>
      <c r="BA198">
        <v>1</v>
      </c>
      <c r="BB198" s="79" t="str">
        <f>REPLACE(INDEX(GroupVertices[Group],MATCH(Edges24[[#This Row],[Vertex 1]],GroupVertices[Vertex],0)),1,1,"")</f>
        <v>14</v>
      </c>
      <c r="BC198" s="79" t="str">
        <f>REPLACE(INDEX(GroupVertices[Group],MATCH(Edges24[[#This Row],[Vertex 2]],GroupVertices[Vertex],0)),1,1,"")</f>
        <v>14</v>
      </c>
      <c r="BD198" s="48">
        <v>0</v>
      </c>
      <c r="BE198" s="49">
        <v>0</v>
      </c>
      <c r="BF198" s="48">
        <v>0</v>
      </c>
      <c r="BG198" s="49">
        <v>0</v>
      </c>
      <c r="BH198" s="48">
        <v>0</v>
      </c>
      <c r="BI198" s="49">
        <v>0</v>
      </c>
      <c r="BJ198" s="48">
        <v>29</v>
      </c>
      <c r="BK198" s="49">
        <v>100</v>
      </c>
      <c r="BL198" s="48">
        <v>29</v>
      </c>
    </row>
    <row r="199" spans="1:64" ht="15">
      <c r="A199" s="65" t="s">
        <v>319</v>
      </c>
      <c r="B199" s="83" t="s">
        <v>1246</v>
      </c>
      <c r="C199" s="66"/>
      <c r="D199" s="67"/>
      <c r="E199" s="68"/>
      <c r="F199" s="69"/>
      <c r="G199" s="66"/>
      <c r="H199" s="70"/>
      <c r="I199" s="71"/>
      <c r="J199" s="71"/>
      <c r="K199" s="34" t="s">
        <v>65</v>
      </c>
      <c r="L199" s="78">
        <v>199</v>
      </c>
      <c r="M199" s="78"/>
      <c r="N199" s="73" t="s">
        <v>374</v>
      </c>
      <c r="O199" s="80" t="s">
        <v>461</v>
      </c>
      <c r="P199" s="82">
        <v>43485.86006944445</v>
      </c>
      <c r="Q199" s="80" t="s">
        <v>758</v>
      </c>
      <c r="R199" s="80"/>
      <c r="S199" s="80"/>
      <c r="T199" s="80" t="s">
        <v>923</v>
      </c>
      <c r="U199" s="83" t="s">
        <v>1246</v>
      </c>
      <c r="V199" s="83" t="s">
        <v>1246</v>
      </c>
      <c r="W199" s="82">
        <v>43485.86006944445</v>
      </c>
      <c r="X199" s="83" t="s">
        <v>1644</v>
      </c>
      <c r="Y199" s="80"/>
      <c r="Z199" s="80"/>
      <c r="AA199" s="86" t="s">
        <v>2000</v>
      </c>
      <c r="AB199" s="80"/>
      <c r="AC199" s="80" t="b">
        <v>0</v>
      </c>
      <c r="AD199" s="80">
        <v>3</v>
      </c>
      <c r="AE199" s="86" t="s">
        <v>2052</v>
      </c>
      <c r="AF199" s="80" t="b">
        <v>0</v>
      </c>
      <c r="AG199" s="80" t="s">
        <v>2064</v>
      </c>
      <c r="AH199" s="80"/>
      <c r="AI199" s="86" t="s">
        <v>2052</v>
      </c>
      <c r="AJ199" s="80" t="b">
        <v>0</v>
      </c>
      <c r="AK199" s="80">
        <v>5</v>
      </c>
      <c r="AL199" s="86" t="s">
        <v>2052</v>
      </c>
      <c r="AM199" s="80" t="s">
        <v>2071</v>
      </c>
      <c r="AN199" s="80" t="b">
        <v>0</v>
      </c>
      <c r="AO199" s="86" t="s">
        <v>2000</v>
      </c>
      <c r="AP199" s="80" t="s">
        <v>207</v>
      </c>
      <c r="AQ199" s="80">
        <v>0</v>
      </c>
      <c r="AR199" s="80">
        <v>0</v>
      </c>
      <c r="AS199" s="80"/>
      <c r="AT199" s="80"/>
      <c r="AU199" s="80"/>
      <c r="AV199" s="80"/>
      <c r="AW199" s="80"/>
      <c r="AX199" s="80"/>
      <c r="AY199" s="80"/>
      <c r="AZ199" s="80"/>
      <c r="BA199">
        <v>1</v>
      </c>
      <c r="BB199" s="79" t="str">
        <f>REPLACE(INDEX(GroupVertices[Group],MATCH(Edges24[[#This Row],[Vertex 1]],GroupVertices[Vertex],0)),1,1,"")</f>
        <v>9</v>
      </c>
      <c r="BC199" s="79" t="str">
        <f>REPLACE(INDEX(GroupVertices[Group],MATCH(Edges24[[#This Row],[Vertex 2]],GroupVertices[Vertex],0)),1,1,"")</f>
        <v>9</v>
      </c>
      <c r="BD199" s="48">
        <v>0</v>
      </c>
      <c r="BE199" s="49">
        <v>0</v>
      </c>
      <c r="BF199" s="48">
        <v>0</v>
      </c>
      <c r="BG199" s="49">
        <v>0</v>
      </c>
      <c r="BH199" s="48">
        <v>0</v>
      </c>
      <c r="BI199" s="49">
        <v>0</v>
      </c>
      <c r="BJ199" s="48">
        <v>28</v>
      </c>
      <c r="BK199" s="49">
        <v>100</v>
      </c>
      <c r="BL199" s="48">
        <v>28</v>
      </c>
    </row>
    <row r="200" spans="1:64" ht="15">
      <c r="A200" s="65" t="s">
        <v>340</v>
      </c>
      <c r="B200" s="83" t="s">
        <v>1195</v>
      </c>
      <c r="C200" s="66"/>
      <c r="D200" s="67"/>
      <c r="E200" s="68"/>
      <c r="F200" s="69"/>
      <c r="G200" s="66"/>
      <c r="H200" s="70"/>
      <c r="I200" s="71"/>
      <c r="J200" s="71"/>
      <c r="K200" s="34" t="s">
        <v>65</v>
      </c>
      <c r="L200" s="78">
        <v>200</v>
      </c>
      <c r="M200" s="78"/>
      <c r="N200" s="73" t="s">
        <v>374</v>
      </c>
      <c r="O200" s="80" t="s">
        <v>461</v>
      </c>
      <c r="P200" s="82">
        <v>43485.874398148146</v>
      </c>
      <c r="Q200" s="80" t="s">
        <v>707</v>
      </c>
      <c r="R200" s="80"/>
      <c r="S200" s="80"/>
      <c r="T200" s="80" t="s">
        <v>923</v>
      </c>
      <c r="U200" s="83" t="s">
        <v>1195</v>
      </c>
      <c r="V200" s="83" t="s">
        <v>1195</v>
      </c>
      <c r="W200" s="82">
        <v>43485.874398148146</v>
      </c>
      <c r="X200" s="83" t="s">
        <v>1593</v>
      </c>
      <c r="Y200" s="80"/>
      <c r="Z200" s="80"/>
      <c r="AA200" s="86" t="s">
        <v>1949</v>
      </c>
      <c r="AB200" s="80"/>
      <c r="AC200" s="80" t="b">
        <v>0</v>
      </c>
      <c r="AD200" s="80">
        <v>2</v>
      </c>
      <c r="AE200" s="86" t="s">
        <v>2052</v>
      </c>
      <c r="AF200" s="80" t="b">
        <v>0</v>
      </c>
      <c r="AG200" s="80" t="s">
        <v>2064</v>
      </c>
      <c r="AH200" s="80"/>
      <c r="AI200" s="86" t="s">
        <v>2052</v>
      </c>
      <c r="AJ200" s="80" t="b">
        <v>0</v>
      </c>
      <c r="AK200" s="80">
        <v>4</v>
      </c>
      <c r="AL200" s="86" t="s">
        <v>2052</v>
      </c>
      <c r="AM200" s="80" t="s">
        <v>2071</v>
      </c>
      <c r="AN200" s="80" t="b">
        <v>0</v>
      </c>
      <c r="AO200" s="86" t="s">
        <v>1949</v>
      </c>
      <c r="AP200" s="80" t="s">
        <v>207</v>
      </c>
      <c r="AQ200" s="80">
        <v>0</v>
      </c>
      <c r="AR200" s="80">
        <v>0</v>
      </c>
      <c r="AS200" s="80"/>
      <c r="AT200" s="80"/>
      <c r="AU200" s="80"/>
      <c r="AV200" s="80"/>
      <c r="AW200" s="80"/>
      <c r="AX200" s="80"/>
      <c r="AY200" s="80"/>
      <c r="AZ200" s="80"/>
      <c r="BA200">
        <v>1</v>
      </c>
      <c r="BB200" s="79" t="str">
        <f>REPLACE(INDEX(GroupVertices[Group],MATCH(Edges24[[#This Row],[Vertex 1]],GroupVertices[Vertex],0)),1,1,"")</f>
        <v>12</v>
      </c>
      <c r="BC200" s="79" t="str">
        <f>REPLACE(INDEX(GroupVertices[Group],MATCH(Edges24[[#This Row],[Vertex 2]],GroupVertices[Vertex],0)),1,1,"")</f>
        <v>12</v>
      </c>
      <c r="BD200" s="48">
        <v>0</v>
      </c>
      <c r="BE200" s="49">
        <v>0</v>
      </c>
      <c r="BF200" s="48">
        <v>0</v>
      </c>
      <c r="BG200" s="49">
        <v>0</v>
      </c>
      <c r="BH200" s="48">
        <v>0</v>
      </c>
      <c r="BI200" s="49">
        <v>0</v>
      </c>
      <c r="BJ200" s="48">
        <v>28</v>
      </c>
      <c r="BK200" s="49">
        <v>100</v>
      </c>
      <c r="BL200" s="48">
        <v>28</v>
      </c>
    </row>
    <row r="201" spans="1:64" ht="15">
      <c r="A201" s="65" t="s">
        <v>355</v>
      </c>
      <c r="B201" s="83" t="s">
        <v>1278</v>
      </c>
      <c r="C201" s="66"/>
      <c r="D201" s="67"/>
      <c r="E201" s="68"/>
      <c r="F201" s="69"/>
      <c r="G201" s="66"/>
      <c r="H201" s="70"/>
      <c r="I201" s="71"/>
      <c r="J201" s="71"/>
      <c r="K201" s="34" t="s">
        <v>65</v>
      </c>
      <c r="L201" s="78">
        <v>201</v>
      </c>
      <c r="M201" s="78"/>
      <c r="N201" s="73" t="s">
        <v>374</v>
      </c>
      <c r="O201" s="80" t="s">
        <v>461</v>
      </c>
      <c r="P201" s="82">
        <v>43490.84643518519</v>
      </c>
      <c r="Q201" s="80" t="s">
        <v>790</v>
      </c>
      <c r="R201" s="80"/>
      <c r="S201" s="80"/>
      <c r="T201" s="80" t="s">
        <v>948</v>
      </c>
      <c r="U201" s="83" t="s">
        <v>1278</v>
      </c>
      <c r="V201" s="83" t="s">
        <v>1278</v>
      </c>
      <c r="W201" s="82">
        <v>43490.84643518519</v>
      </c>
      <c r="X201" s="83" t="s">
        <v>1676</v>
      </c>
      <c r="Y201" s="80"/>
      <c r="Z201" s="80"/>
      <c r="AA201" s="86" t="s">
        <v>2032</v>
      </c>
      <c r="AB201" s="80"/>
      <c r="AC201" s="80" t="b">
        <v>0</v>
      </c>
      <c r="AD201" s="80">
        <v>7</v>
      </c>
      <c r="AE201" s="86" t="s">
        <v>2052</v>
      </c>
      <c r="AF201" s="80" t="b">
        <v>0</v>
      </c>
      <c r="AG201" s="80" t="s">
        <v>2064</v>
      </c>
      <c r="AH201" s="80"/>
      <c r="AI201" s="86" t="s">
        <v>2052</v>
      </c>
      <c r="AJ201" s="80" t="b">
        <v>0</v>
      </c>
      <c r="AK201" s="80">
        <v>7</v>
      </c>
      <c r="AL201" s="86" t="s">
        <v>2052</v>
      </c>
      <c r="AM201" s="80" t="s">
        <v>2071</v>
      </c>
      <c r="AN201" s="80" t="b">
        <v>0</v>
      </c>
      <c r="AO201" s="86" t="s">
        <v>2032</v>
      </c>
      <c r="AP201" s="80" t="s">
        <v>207</v>
      </c>
      <c r="AQ201" s="80">
        <v>0</v>
      </c>
      <c r="AR201" s="80">
        <v>0</v>
      </c>
      <c r="AS201" s="80"/>
      <c r="AT201" s="80"/>
      <c r="AU201" s="80"/>
      <c r="AV201" s="80"/>
      <c r="AW201" s="80"/>
      <c r="AX201" s="80"/>
      <c r="AY201" s="80"/>
      <c r="AZ201" s="80"/>
      <c r="BA201">
        <v>1</v>
      </c>
      <c r="BB201" s="79" t="str">
        <f>REPLACE(INDEX(GroupVertices[Group],MATCH(Edges24[[#This Row],[Vertex 1]],GroupVertices[Vertex],0)),1,1,"")</f>
        <v>5</v>
      </c>
      <c r="BC201" s="79" t="str">
        <f>REPLACE(INDEX(GroupVertices[Group],MATCH(Edges24[[#This Row],[Vertex 2]],GroupVertices[Vertex],0)),1,1,"")</f>
        <v>5</v>
      </c>
      <c r="BD201" s="48">
        <v>0</v>
      </c>
      <c r="BE201" s="49">
        <v>0</v>
      </c>
      <c r="BF201" s="48">
        <v>0</v>
      </c>
      <c r="BG201" s="49">
        <v>0</v>
      </c>
      <c r="BH201" s="48">
        <v>0</v>
      </c>
      <c r="BI201" s="49">
        <v>0</v>
      </c>
      <c r="BJ201" s="48">
        <v>30</v>
      </c>
      <c r="BK201" s="49">
        <v>100</v>
      </c>
      <c r="BL201" s="48">
        <v>30</v>
      </c>
    </row>
    <row r="202" spans="1:64" ht="15">
      <c r="A202" s="65" t="s">
        <v>337</v>
      </c>
      <c r="B202" s="83" t="s">
        <v>1039</v>
      </c>
      <c r="C202" s="66"/>
      <c r="D202" s="67"/>
      <c r="E202" s="68"/>
      <c r="F202" s="69"/>
      <c r="G202" s="66"/>
      <c r="H202" s="70"/>
      <c r="I202" s="71"/>
      <c r="J202" s="71"/>
      <c r="K202" s="34" t="s">
        <v>65</v>
      </c>
      <c r="L202" s="78">
        <v>202</v>
      </c>
      <c r="M202" s="78"/>
      <c r="N202" s="73" t="s">
        <v>303</v>
      </c>
      <c r="O202" s="80" t="s">
        <v>461</v>
      </c>
      <c r="P202" s="82">
        <v>43485.830196759256</v>
      </c>
      <c r="Q202" s="80" t="s">
        <v>546</v>
      </c>
      <c r="R202" s="80"/>
      <c r="S202" s="80"/>
      <c r="T202" s="80" t="s">
        <v>933</v>
      </c>
      <c r="U202" s="83" t="s">
        <v>1039</v>
      </c>
      <c r="V202" s="83" t="s">
        <v>1039</v>
      </c>
      <c r="W202" s="82">
        <v>43485.830196759256</v>
      </c>
      <c r="X202" s="83" t="s">
        <v>1427</v>
      </c>
      <c r="Y202" s="80"/>
      <c r="Z202" s="80"/>
      <c r="AA202" s="86" t="s">
        <v>1780</v>
      </c>
      <c r="AB202" s="80"/>
      <c r="AC202" s="80" t="b">
        <v>0</v>
      </c>
      <c r="AD202" s="80">
        <v>5</v>
      </c>
      <c r="AE202" s="86" t="s">
        <v>2052</v>
      </c>
      <c r="AF202" s="80" t="b">
        <v>0</v>
      </c>
      <c r="AG202" s="80" t="s">
        <v>2064</v>
      </c>
      <c r="AH202" s="80"/>
      <c r="AI202" s="86" t="s">
        <v>2052</v>
      </c>
      <c r="AJ202" s="80" t="b">
        <v>0</v>
      </c>
      <c r="AK202" s="80">
        <v>4</v>
      </c>
      <c r="AL202" s="86" t="s">
        <v>2052</v>
      </c>
      <c r="AM202" s="80" t="s">
        <v>2071</v>
      </c>
      <c r="AN202" s="80" t="b">
        <v>0</v>
      </c>
      <c r="AO202" s="86" t="s">
        <v>1780</v>
      </c>
      <c r="AP202" s="80" t="s">
        <v>207</v>
      </c>
      <c r="AQ202" s="80">
        <v>0</v>
      </c>
      <c r="AR202" s="80">
        <v>0</v>
      </c>
      <c r="AS202" s="80"/>
      <c r="AT202" s="80"/>
      <c r="AU202" s="80"/>
      <c r="AV202" s="80"/>
      <c r="AW202" s="80"/>
      <c r="AX202" s="80"/>
      <c r="AY202" s="80"/>
      <c r="AZ202" s="80"/>
      <c r="BA202">
        <v>1</v>
      </c>
      <c r="BB202" s="79" t="str">
        <f>REPLACE(INDEX(GroupVertices[Group],MATCH(Edges24[[#This Row],[Vertex 1]],GroupVertices[Vertex],0)),1,1,"")</f>
        <v>39</v>
      </c>
      <c r="BC202" s="79" t="str">
        <f>REPLACE(INDEX(GroupVertices[Group],MATCH(Edges24[[#This Row],[Vertex 2]],GroupVertices[Vertex],0)),1,1,"")</f>
        <v>39</v>
      </c>
      <c r="BD202" s="48">
        <v>2</v>
      </c>
      <c r="BE202" s="49">
        <v>8.333333333333334</v>
      </c>
      <c r="BF202" s="48">
        <v>0</v>
      </c>
      <c r="BG202" s="49">
        <v>0</v>
      </c>
      <c r="BH202" s="48">
        <v>0</v>
      </c>
      <c r="BI202" s="49">
        <v>0</v>
      </c>
      <c r="BJ202" s="48">
        <v>22</v>
      </c>
      <c r="BK202" s="49">
        <v>91.66666666666667</v>
      </c>
      <c r="BL202" s="48">
        <v>24</v>
      </c>
    </row>
    <row r="203" spans="1:64" ht="15">
      <c r="A203" s="65" t="s">
        <v>283</v>
      </c>
      <c r="B203" s="83" t="s">
        <v>990</v>
      </c>
      <c r="C203" s="66"/>
      <c r="D203" s="67"/>
      <c r="E203" s="68"/>
      <c r="F203" s="69"/>
      <c r="G203" s="66"/>
      <c r="H203" s="70"/>
      <c r="I203" s="71"/>
      <c r="J203" s="71"/>
      <c r="K203" s="34" t="s">
        <v>65</v>
      </c>
      <c r="L203" s="78">
        <v>203</v>
      </c>
      <c r="M203" s="78"/>
      <c r="N203" s="73" t="s">
        <v>283</v>
      </c>
      <c r="O203" s="80" t="s">
        <v>207</v>
      </c>
      <c r="P203" s="82">
        <v>43498.75959490741</v>
      </c>
      <c r="Q203" s="80" t="s">
        <v>495</v>
      </c>
      <c r="R203" s="83" t="s">
        <v>833</v>
      </c>
      <c r="S203" s="80" t="s">
        <v>860</v>
      </c>
      <c r="T203" s="80" t="s">
        <v>910</v>
      </c>
      <c r="U203" s="83" t="s">
        <v>990</v>
      </c>
      <c r="V203" s="83" t="s">
        <v>990</v>
      </c>
      <c r="W203" s="82">
        <v>43498.75959490741</v>
      </c>
      <c r="X203" s="83" t="s">
        <v>1376</v>
      </c>
      <c r="Y203" s="80"/>
      <c r="Z203" s="80"/>
      <c r="AA203" s="86" t="s">
        <v>1726</v>
      </c>
      <c r="AB203" s="80"/>
      <c r="AC203" s="80" t="b">
        <v>0</v>
      </c>
      <c r="AD203" s="80">
        <v>0</v>
      </c>
      <c r="AE203" s="86" t="s">
        <v>2052</v>
      </c>
      <c r="AF203" s="80" t="b">
        <v>0</v>
      </c>
      <c r="AG203" s="80" t="s">
        <v>2064</v>
      </c>
      <c r="AH203" s="80"/>
      <c r="AI203" s="86" t="s">
        <v>2052</v>
      </c>
      <c r="AJ203" s="80" t="b">
        <v>0</v>
      </c>
      <c r="AK203" s="80">
        <v>0</v>
      </c>
      <c r="AL203" s="86" t="s">
        <v>2052</v>
      </c>
      <c r="AM203" s="80" t="s">
        <v>2080</v>
      </c>
      <c r="AN203" s="80" t="b">
        <v>0</v>
      </c>
      <c r="AO203" s="86" t="s">
        <v>1726</v>
      </c>
      <c r="AP203" s="80" t="s">
        <v>207</v>
      </c>
      <c r="AQ203" s="80">
        <v>0</v>
      </c>
      <c r="AR203" s="80">
        <v>0</v>
      </c>
      <c r="AS203" s="80"/>
      <c r="AT203" s="80"/>
      <c r="AU203" s="80"/>
      <c r="AV203" s="80"/>
      <c r="AW203" s="80"/>
      <c r="AX203" s="80"/>
      <c r="AY203" s="80"/>
      <c r="AZ203" s="80"/>
      <c r="BA203">
        <v>1</v>
      </c>
      <c r="BB203" s="79" t="str">
        <f>REPLACE(INDEX(GroupVertices[Group],MATCH(Edges24[[#This Row],[Vertex 1]],GroupVertices[Vertex],0)),1,1,"")</f>
        <v>20</v>
      </c>
      <c r="BC203" s="79" t="str">
        <f>REPLACE(INDEX(GroupVertices[Group],MATCH(Edges24[[#This Row],[Vertex 2]],GroupVertices[Vertex],0)),1,1,"")</f>
        <v>20</v>
      </c>
      <c r="BD203" s="48">
        <v>0</v>
      </c>
      <c r="BE203" s="49">
        <v>0</v>
      </c>
      <c r="BF203" s="48">
        <v>0</v>
      </c>
      <c r="BG203" s="49">
        <v>0</v>
      </c>
      <c r="BH203" s="48">
        <v>0</v>
      </c>
      <c r="BI203" s="49">
        <v>0</v>
      </c>
      <c r="BJ203" s="48">
        <v>16</v>
      </c>
      <c r="BK203" s="49">
        <v>100</v>
      </c>
      <c r="BL203" s="48">
        <v>16</v>
      </c>
    </row>
    <row r="204" spans="1:64" ht="15">
      <c r="A204" s="65" t="s">
        <v>334</v>
      </c>
      <c r="B204" s="83" t="s">
        <v>1291</v>
      </c>
      <c r="C204" s="66"/>
      <c r="D204" s="67"/>
      <c r="E204" s="68"/>
      <c r="F204" s="69"/>
      <c r="G204" s="66"/>
      <c r="H204" s="70"/>
      <c r="I204" s="71"/>
      <c r="J204" s="71"/>
      <c r="K204" s="34" t="s">
        <v>65</v>
      </c>
      <c r="L204" s="78">
        <v>204</v>
      </c>
      <c r="M204" s="78"/>
      <c r="N204" s="73" t="s">
        <v>334</v>
      </c>
      <c r="O204" s="80" t="s">
        <v>207</v>
      </c>
      <c r="P204" s="82">
        <v>43493.71939814815</v>
      </c>
      <c r="Q204" s="80" t="s">
        <v>804</v>
      </c>
      <c r="R204" s="83" t="s">
        <v>842</v>
      </c>
      <c r="S204" s="80" t="s">
        <v>850</v>
      </c>
      <c r="T204" s="80" t="s">
        <v>963</v>
      </c>
      <c r="U204" s="83" t="s">
        <v>1291</v>
      </c>
      <c r="V204" s="83" t="s">
        <v>1291</v>
      </c>
      <c r="W204" s="82">
        <v>43493.71939814815</v>
      </c>
      <c r="X204" s="83" t="s">
        <v>1690</v>
      </c>
      <c r="Y204" s="80"/>
      <c r="Z204" s="80"/>
      <c r="AA204" s="86" t="s">
        <v>2046</v>
      </c>
      <c r="AB204" s="86" t="s">
        <v>1783</v>
      </c>
      <c r="AC204" s="80" t="b">
        <v>0</v>
      </c>
      <c r="AD204" s="80">
        <v>2</v>
      </c>
      <c r="AE204" s="86" t="s">
        <v>2054</v>
      </c>
      <c r="AF204" s="80" t="b">
        <v>0</v>
      </c>
      <c r="AG204" s="80" t="s">
        <v>2064</v>
      </c>
      <c r="AH204" s="80"/>
      <c r="AI204" s="86" t="s">
        <v>2052</v>
      </c>
      <c r="AJ204" s="80" t="b">
        <v>0</v>
      </c>
      <c r="AK204" s="80">
        <v>0</v>
      </c>
      <c r="AL204" s="86" t="s">
        <v>2052</v>
      </c>
      <c r="AM204" s="80" t="s">
        <v>2071</v>
      </c>
      <c r="AN204" s="80" t="b">
        <v>0</v>
      </c>
      <c r="AO204" s="86" t="s">
        <v>1783</v>
      </c>
      <c r="AP204" s="80" t="s">
        <v>207</v>
      </c>
      <c r="AQ204" s="80">
        <v>0</v>
      </c>
      <c r="AR204" s="80">
        <v>0</v>
      </c>
      <c r="AS204" s="80"/>
      <c r="AT204" s="80"/>
      <c r="AU204" s="80"/>
      <c r="AV204" s="80"/>
      <c r="AW204" s="80"/>
      <c r="AX204" s="80"/>
      <c r="AY204" s="80"/>
      <c r="AZ204" s="80"/>
      <c r="BA204">
        <v>1</v>
      </c>
      <c r="BB204" s="79" t="str">
        <f>REPLACE(INDEX(GroupVertices[Group],MATCH(Edges24[[#This Row],[Vertex 1]],GroupVertices[Vertex],0)),1,1,"")</f>
        <v>15</v>
      </c>
      <c r="BC204" s="79" t="str">
        <f>REPLACE(INDEX(GroupVertices[Group],MATCH(Edges24[[#This Row],[Vertex 2]],GroupVertices[Vertex],0)),1,1,"")</f>
        <v>15</v>
      </c>
      <c r="BD204" s="48">
        <v>1</v>
      </c>
      <c r="BE204" s="49">
        <v>8.333333333333334</v>
      </c>
      <c r="BF204" s="48">
        <v>0</v>
      </c>
      <c r="BG204" s="49">
        <v>0</v>
      </c>
      <c r="BH204" s="48">
        <v>0</v>
      </c>
      <c r="BI204" s="49">
        <v>0</v>
      </c>
      <c r="BJ204" s="48">
        <v>11</v>
      </c>
      <c r="BK204" s="49">
        <v>91.66666666666667</v>
      </c>
      <c r="BL204" s="48">
        <v>12</v>
      </c>
    </row>
    <row r="205" spans="1:64" ht="15">
      <c r="A205" s="65" t="s">
        <v>330</v>
      </c>
      <c r="B205" s="83" t="s">
        <v>1186</v>
      </c>
      <c r="C205" s="66"/>
      <c r="D205" s="67"/>
      <c r="E205" s="68"/>
      <c r="F205" s="69"/>
      <c r="G205" s="66"/>
      <c r="H205" s="70"/>
      <c r="I205" s="71"/>
      <c r="J205" s="71"/>
      <c r="K205" s="34" t="s">
        <v>65</v>
      </c>
      <c r="L205" s="78">
        <v>205</v>
      </c>
      <c r="M205" s="78"/>
      <c r="N205" s="73" t="s">
        <v>374</v>
      </c>
      <c r="O205" s="80" t="s">
        <v>461</v>
      </c>
      <c r="P205" s="82">
        <v>43498.68335648148</v>
      </c>
      <c r="Q205" s="80" t="s">
        <v>698</v>
      </c>
      <c r="R205" s="80"/>
      <c r="S205" s="80"/>
      <c r="T205" s="80" t="s">
        <v>923</v>
      </c>
      <c r="U205" s="83" t="s">
        <v>1186</v>
      </c>
      <c r="V205" s="83" t="s">
        <v>1186</v>
      </c>
      <c r="W205" s="82">
        <v>43498.68335648148</v>
      </c>
      <c r="X205" s="83" t="s">
        <v>1584</v>
      </c>
      <c r="Y205" s="80"/>
      <c r="Z205" s="80"/>
      <c r="AA205" s="86" t="s">
        <v>1940</v>
      </c>
      <c r="AB205" s="80"/>
      <c r="AC205" s="80" t="b">
        <v>0</v>
      </c>
      <c r="AD205" s="80">
        <v>3</v>
      </c>
      <c r="AE205" s="86" t="s">
        <v>2052</v>
      </c>
      <c r="AF205" s="80" t="b">
        <v>0</v>
      </c>
      <c r="AG205" s="80" t="s">
        <v>2064</v>
      </c>
      <c r="AH205" s="80"/>
      <c r="AI205" s="86" t="s">
        <v>2052</v>
      </c>
      <c r="AJ205" s="80" t="b">
        <v>0</v>
      </c>
      <c r="AK205" s="80">
        <v>6</v>
      </c>
      <c r="AL205" s="86" t="s">
        <v>2052</v>
      </c>
      <c r="AM205" s="80" t="s">
        <v>2071</v>
      </c>
      <c r="AN205" s="80" t="b">
        <v>0</v>
      </c>
      <c r="AO205" s="86" t="s">
        <v>1940</v>
      </c>
      <c r="AP205" s="80" t="s">
        <v>207</v>
      </c>
      <c r="AQ205" s="80">
        <v>0</v>
      </c>
      <c r="AR205" s="80">
        <v>0</v>
      </c>
      <c r="AS205" s="80"/>
      <c r="AT205" s="80"/>
      <c r="AU205" s="80"/>
      <c r="AV205" s="80"/>
      <c r="AW205" s="80"/>
      <c r="AX205" s="80"/>
      <c r="AY205" s="80"/>
      <c r="AZ205" s="80"/>
      <c r="BA205">
        <v>1</v>
      </c>
      <c r="BB205" s="79" t="str">
        <f>REPLACE(INDEX(GroupVertices[Group],MATCH(Edges24[[#This Row],[Vertex 1]],GroupVertices[Vertex],0)),1,1,"")</f>
        <v>2</v>
      </c>
      <c r="BC205" s="79" t="str">
        <f>REPLACE(INDEX(GroupVertices[Group],MATCH(Edges24[[#This Row],[Vertex 2]],GroupVertices[Vertex],0)),1,1,"")</f>
        <v>2</v>
      </c>
      <c r="BD205" s="48">
        <v>0</v>
      </c>
      <c r="BE205" s="49">
        <v>0</v>
      </c>
      <c r="BF205" s="48">
        <v>0</v>
      </c>
      <c r="BG205" s="49">
        <v>0</v>
      </c>
      <c r="BH205" s="48">
        <v>0</v>
      </c>
      <c r="BI205" s="49">
        <v>0</v>
      </c>
      <c r="BJ205" s="48">
        <v>28</v>
      </c>
      <c r="BK205" s="49">
        <v>100</v>
      </c>
      <c r="BL205" s="48">
        <v>28</v>
      </c>
    </row>
    <row r="206" spans="1:64" ht="15">
      <c r="A206" s="65" t="s">
        <v>344</v>
      </c>
      <c r="B206" s="83" t="s">
        <v>1270</v>
      </c>
      <c r="C206" s="66"/>
      <c r="D206" s="67"/>
      <c r="E206" s="68"/>
      <c r="F206" s="69"/>
      <c r="G206" s="66"/>
      <c r="H206" s="70"/>
      <c r="I206" s="71"/>
      <c r="J206" s="71"/>
      <c r="K206" s="34" t="s">
        <v>65</v>
      </c>
      <c r="L206" s="78">
        <v>206</v>
      </c>
      <c r="M206" s="78"/>
      <c r="N206" s="73" t="s">
        <v>374</v>
      </c>
      <c r="O206" s="80" t="s">
        <v>461</v>
      </c>
      <c r="P206" s="82">
        <v>43493.638553240744</v>
      </c>
      <c r="Q206" s="80" t="s">
        <v>782</v>
      </c>
      <c r="R206" s="80"/>
      <c r="S206" s="80"/>
      <c r="T206" s="80" t="s">
        <v>923</v>
      </c>
      <c r="U206" s="83" t="s">
        <v>1270</v>
      </c>
      <c r="V206" s="83" t="s">
        <v>1270</v>
      </c>
      <c r="W206" s="82">
        <v>43493.638553240744</v>
      </c>
      <c r="X206" s="83" t="s">
        <v>1668</v>
      </c>
      <c r="Y206" s="80"/>
      <c r="Z206" s="80"/>
      <c r="AA206" s="86" t="s">
        <v>2024</v>
      </c>
      <c r="AB206" s="80"/>
      <c r="AC206" s="80" t="b">
        <v>0</v>
      </c>
      <c r="AD206" s="80">
        <v>2</v>
      </c>
      <c r="AE206" s="86" t="s">
        <v>2052</v>
      </c>
      <c r="AF206" s="80" t="b">
        <v>0</v>
      </c>
      <c r="AG206" s="80" t="s">
        <v>2064</v>
      </c>
      <c r="AH206" s="80"/>
      <c r="AI206" s="86" t="s">
        <v>2052</v>
      </c>
      <c r="AJ206" s="80" t="b">
        <v>0</v>
      </c>
      <c r="AK206" s="80">
        <v>2</v>
      </c>
      <c r="AL206" s="86" t="s">
        <v>2052</v>
      </c>
      <c r="AM206" s="80" t="s">
        <v>2071</v>
      </c>
      <c r="AN206" s="80" t="b">
        <v>0</v>
      </c>
      <c r="AO206" s="86" t="s">
        <v>2024</v>
      </c>
      <c r="AP206" s="80" t="s">
        <v>207</v>
      </c>
      <c r="AQ206" s="80">
        <v>0</v>
      </c>
      <c r="AR206" s="80">
        <v>0</v>
      </c>
      <c r="AS206" s="80"/>
      <c r="AT206" s="80"/>
      <c r="AU206" s="80"/>
      <c r="AV206" s="80"/>
      <c r="AW206" s="80"/>
      <c r="AX206" s="80"/>
      <c r="AY206" s="80"/>
      <c r="AZ206" s="80"/>
      <c r="BA206">
        <v>1</v>
      </c>
      <c r="BB206" s="79" t="str">
        <f>REPLACE(INDEX(GroupVertices[Group],MATCH(Edges24[[#This Row],[Vertex 1]],GroupVertices[Vertex],0)),1,1,"")</f>
        <v>7</v>
      </c>
      <c r="BC206" s="79" t="str">
        <f>REPLACE(INDEX(GroupVertices[Group],MATCH(Edges24[[#This Row],[Vertex 2]],GroupVertices[Vertex],0)),1,1,"")</f>
        <v>7</v>
      </c>
      <c r="BD206" s="48">
        <v>0</v>
      </c>
      <c r="BE206" s="49">
        <v>0</v>
      </c>
      <c r="BF206" s="48">
        <v>0</v>
      </c>
      <c r="BG206" s="49">
        <v>0</v>
      </c>
      <c r="BH206" s="48">
        <v>0</v>
      </c>
      <c r="BI206" s="49">
        <v>0</v>
      </c>
      <c r="BJ206" s="48">
        <v>28</v>
      </c>
      <c r="BK206" s="49">
        <v>100</v>
      </c>
      <c r="BL206" s="48">
        <v>28</v>
      </c>
    </row>
    <row r="207" spans="1:64" ht="15">
      <c r="A207" s="65" t="s">
        <v>314</v>
      </c>
      <c r="B207" s="83" t="s">
        <v>1212</v>
      </c>
      <c r="C207" s="66"/>
      <c r="D207" s="67"/>
      <c r="E207" s="68"/>
      <c r="F207" s="69"/>
      <c r="G207" s="66"/>
      <c r="H207" s="70"/>
      <c r="I207" s="71"/>
      <c r="J207" s="71"/>
      <c r="K207" s="34" t="s">
        <v>65</v>
      </c>
      <c r="L207" s="78">
        <v>207</v>
      </c>
      <c r="M207" s="78"/>
      <c r="N207" s="73" t="s">
        <v>374</v>
      </c>
      <c r="O207" s="80" t="s">
        <v>461</v>
      </c>
      <c r="P207" s="82">
        <v>43493.575011574074</v>
      </c>
      <c r="Q207" s="80" t="s">
        <v>724</v>
      </c>
      <c r="R207" s="80"/>
      <c r="S207" s="80"/>
      <c r="T207" s="80" t="s">
        <v>923</v>
      </c>
      <c r="U207" s="83" t="s">
        <v>1212</v>
      </c>
      <c r="V207" s="83" t="s">
        <v>1212</v>
      </c>
      <c r="W207" s="82">
        <v>43493.575011574074</v>
      </c>
      <c r="X207" s="83" t="s">
        <v>1610</v>
      </c>
      <c r="Y207" s="80"/>
      <c r="Z207" s="80"/>
      <c r="AA207" s="86" t="s">
        <v>1966</v>
      </c>
      <c r="AB207" s="80"/>
      <c r="AC207" s="80" t="b">
        <v>0</v>
      </c>
      <c r="AD207" s="80">
        <v>8</v>
      </c>
      <c r="AE207" s="86" t="s">
        <v>2052</v>
      </c>
      <c r="AF207" s="80" t="b">
        <v>0</v>
      </c>
      <c r="AG207" s="80" t="s">
        <v>2064</v>
      </c>
      <c r="AH207" s="80"/>
      <c r="AI207" s="86" t="s">
        <v>2052</v>
      </c>
      <c r="AJ207" s="80" t="b">
        <v>0</v>
      </c>
      <c r="AK207" s="80">
        <v>0</v>
      </c>
      <c r="AL207" s="86" t="s">
        <v>2052</v>
      </c>
      <c r="AM207" s="80" t="s">
        <v>2071</v>
      </c>
      <c r="AN207" s="80" t="b">
        <v>0</v>
      </c>
      <c r="AO207" s="86" t="s">
        <v>1966</v>
      </c>
      <c r="AP207" s="80" t="s">
        <v>207</v>
      </c>
      <c r="AQ207" s="80">
        <v>0</v>
      </c>
      <c r="AR207" s="80">
        <v>0</v>
      </c>
      <c r="AS207" s="80"/>
      <c r="AT207" s="80"/>
      <c r="AU207" s="80"/>
      <c r="AV207" s="80"/>
      <c r="AW207" s="80"/>
      <c r="AX207" s="80"/>
      <c r="AY207" s="80"/>
      <c r="AZ207" s="80"/>
      <c r="BA207">
        <v>1</v>
      </c>
      <c r="BB207" s="79" t="str">
        <f>REPLACE(INDEX(GroupVertices[Group],MATCH(Edges24[[#This Row],[Vertex 1]],GroupVertices[Vertex],0)),1,1,"")</f>
        <v>4</v>
      </c>
      <c r="BC207" s="79" t="str">
        <f>REPLACE(INDEX(GroupVertices[Group],MATCH(Edges24[[#This Row],[Vertex 2]],GroupVertices[Vertex],0)),1,1,"")</f>
        <v>4</v>
      </c>
      <c r="BD207" s="48">
        <v>0</v>
      </c>
      <c r="BE207" s="49">
        <v>0</v>
      </c>
      <c r="BF207" s="48">
        <v>0</v>
      </c>
      <c r="BG207" s="49">
        <v>0</v>
      </c>
      <c r="BH207" s="48">
        <v>0</v>
      </c>
      <c r="BI207" s="49">
        <v>0</v>
      </c>
      <c r="BJ207" s="48">
        <v>28</v>
      </c>
      <c r="BK207" s="49">
        <v>100</v>
      </c>
      <c r="BL207" s="48">
        <v>28</v>
      </c>
    </row>
    <row r="208" spans="1:64" ht="15">
      <c r="A208" s="65" t="s">
        <v>318</v>
      </c>
      <c r="B208" s="83" t="s">
        <v>1229</v>
      </c>
      <c r="C208" s="66"/>
      <c r="D208" s="67"/>
      <c r="E208" s="68"/>
      <c r="F208" s="69"/>
      <c r="G208" s="66"/>
      <c r="H208" s="70"/>
      <c r="I208" s="71"/>
      <c r="J208" s="71"/>
      <c r="K208" s="34" t="s">
        <v>65</v>
      </c>
      <c r="L208" s="78">
        <v>208</v>
      </c>
      <c r="M208" s="78"/>
      <c r="N208" s="73" t="s">
        <v>374</v>
      </c>
      <c r="O208" s="80" t="s">
        <v>461</v>
      </c>
      <c r="P208" s="82">
        <v>43493.65267361111</v>
      </c>
      <c r="Q208" s="80" t="s">
        <v>741</v>
      </c>
      <c r="R208" s="80"/>
      <c r="S208" s="80"/>
      <c r="T208" s="80" t="s">
        <v>948</v>
      </c>
      <c r="U208" s="83" t="s">
        <v>1229</v>
      </c>
      <c r="V208" s="83" t="s">
        <v>1229</v>
      </c>
      <c r="W208" s="82">
        <v>43493.65267361111</v>
      </c>
      <c r="X208" s="83" t="s">
        <v>1627</v>
      </c>
      <c r="Y208" s="80"/>
      <c r="Z208" s="80"/>
      <c r="AA208" s="86" t="s">
        <v>1983</v>
      </c>
      <c r="AB208" s="80"/>
      <c r="AC208" s="80" t="b">
        <v>0</v>
      </c>
      <c r="AD208" s="80">
        <v>3</v>
      </c>
      <c r="AE208" s="86" t="s">
        <v>2052</v>
      </c>
      <c r="AF208" s="80" t="b">
        <v>0</v>
      </c>
      <c r="AG208" s="80" t="s">
        <v>2064</v>
      </c>
      <c r="AH208" s="80"/>
      <c r="AI208" s="86" t="s">
        <v>2052</v>
      </c>
      <c r="AJ208" s="80" t="b">
        <v>0</v>
      </c>
      <c r="AK208" s="80">
        <v>5</v>
      </c>
      <c r="AL208" s="86" t="s">
        <v>2052</v>
      </c>
      <c r="AM208" s="80" t="s">
        <v>2071</v>
      </c>
      <c r="AN208" s="80" t="b">
        <v>0</v>
      </c>
      <c r="AO208" s="86" t="s">
        <v>1983</v>
      </c>
      <c r="AP208" s="80" t="s">
        <v>207</v>
      </c>
      <c r="AQ208" s="80">
        <v>0</v>
      </c>
      <c r="AR208" s="80">
        <v>0</v>
      </c>
      <c r="AS208" s="80"/>
      <c r="AT208" s="80"/>
      <c r="AU208" s="80"/>
      <c r="AV208" s="80"/>
      <c r="AW208" s="80"/>
      <c r="AX208" s="80"/>
      <c r="AY208" s="80"/>
      <c r="AZ208" s="80"/>
      <c r="BA208">
        <v>1</v>
      </c>
      <c r="BB208" s="79" t="str">
        <f>REPLACE(INDEX(GroupVertices[Group],MATCH(Edges24[[#This Row],[Vertex 1]],GroupVertices[Vertex],0)),1,1,"")</f>
        <v>6</v>
      </c>
      <c r="BC208" s="79" t="str">
        <f>REPLACE(INDEX(GroupVertices[Group],MATCH(Edges24[[#This Row],[Vertex 2]],GroupVertices[Vertex],0)),1,1,"")</f>
        <v>6</v>
      </c>
      <c r="BD208" s="48">
        <v>0</v>
      </c>
      <c r="BE208" s="49">
        <v>0</v>
      </c>
      <c r="BF208" s="48">
        <v>0</v>
      </c>
      <c r="BG208" s="49">
        <v>0</v>
      </c>
      <c r="BH208" s="48">
        <v>0</v>
      </c>
      <c r="BI208" s="49">
        <v>0</v>
      </c>
      <c r="BJ208" s="48">
        <v>30</v>
      </c>
      <c r="BK208" s="49">
        <v>100</v>
      </c>
      <c r="BL208" s="48">
        <v>30</v>
      </c>
    </row>
    <row r="209" spans="1:64" ht="15">
      <c r="A209" s="65" t="s">
        <v>306</v>
      </c>
      <c r="B209" s="83" t="s">
        <v>1022</v>
      </c>
      <c r="C209" s="66"/>
      <c r="D209" s="67"/>
      <c r="E209" s="68"/>
      <c r="F209" s="69"/>
      <c r="G209" s="66"/>
      <c r="H209" s="70"/>
      <c r="I209" s="71"/>
      <c r="J209" s="71"/>
      <c r="K209" s="34" t="s">
        <v>65</v>
      </c>
      <c r="L209" s="78">
        <v>209</v>
      </c>
      <c r="M209" s="78"/>
      <c r="N209" s="73" t="s">
        <v>324</v>
      </c>
      <c r="O209" s="80" t="s">
        <v>461</v>
      </c>
      <c r="P209" s="82">
        <v>43498.649560185186</v>
      </c>
      <c r="Q209" s="80" t="s">
        <v>528</v>
      </c>
      <c r="R209" s="83" t="s">
        <v>830</v>
      </c>
      <c r="S209" s="80" t="s">
        <v>850</v>
      </c>
      <c r="T209" s="80" t="s">
        <v>886</v>
      </c>
      <c r="U209" s="83" t="s">
        <v>1022</v>
      </c>
      <c r="V209" s="83" t="s">
        <v>1022</v>
      </c>
      <c r="W209" s="82">
        <v>43498.649560185186</v>
      </c>
      <c r="X209" s="83" t="s">
        <v>1409</v>
      </c>
      <c r="Y209" s="80"/>
      <c r="Z209" s="80"/>
      <c r="AA209" s="86" t="s">
        <v>1759</v>
      </c>
      <c r="AB209" s="80"/>
      <c r="AC209" s="80" t="b">
        <v>0</v>
      </c>
      <c r="AD209" s="80">
        <v>24</v>
      </c>
      <c r="AE209" s="86" t="s">
        <v>2052</v>
      </c>
      <c r="AF209" s="80" t="b">
        <v>0</v>
      </c>
      <c r="AG209" s="80" t="s">
        <v>2064</v>
      </c>
      <c r="AH209" s="80"/>
      <c r="AI209" s="86" t="s">
        <v>2052</v>
      </c>
      <c r="AJ209" s="80" t="b">
        <v>0</v>
      </c>
      <c r="AK209" s="80">
        <v>13</v>
      </c>
      <c r="AL209" s="86" t="s">
        <v>2052</v>
      </c>
      <c r="AM209" s="80" t="s">
        <v>2074</v>
      </c>
      <c r="AN209" s="80" t="b">
        <v>0</v>
      </c>
      <c r="AO209" s="86" t="s">
        <v>1759</v>
      </c>
      <c r="AP209" s="80" t="s">
        <v>207</v>
      </c>
      <c r="AQ209" s="80">
        <v>0</v>
      </c>
      <c r="AR209" s="80">
        <v>0</v>
      </c>
      <c r="AS209" s="80"/>
      <c r="AT209" s="80"/>
      <c r="AU209" s="80"/>
      <c r="AV209" s="80"/>
      <c r="AW209" s="80"/>
      <c r="AX209" s="80"/>
      <c r="AY209" s="80"/>
      <c r="AZ209" s="80"/>
      <c r="BA209">
        <v>1</v>
      </c>
      <c r="BB209" s="79" t="str">
        <f>REPLACE(INDEX(GroupVertices[Group],MATCH(Edges24[[#This Row],[Vertex 1]],GroupVertices[Vertex],0)),1,1,"")</f>
        <v>27</v>
      </c>
      <c r="BC209" s="79" t="str">
        <f>REPLACE(INDEX(GroupVertices[Group],MATCH(Edges24[[#This Row],[Vertex 2]],GroupVertices[Vertex],0)),1,1,"")</f>
        <v>27</v>
      </c>
      <c r="BD209" s="48">
        <v>2</v>
      </c>
      <c r="BE209" s="49">
        <v>8.695652173913043</v>
      </c>
      <c r="BF209" s="48">
        <v>0</v>
      </c>
      <c r="BG209" s="49">
        <v>0</v>
      </c>
      <c r="BH209" s="48">
        <v>0</v>
      </c>
      <c r="BI209" s="49">
        <v>0</v>
      </c>
      <c r="BJ209" s="48">
        <v>21</v>
      </c>
      <c r="BK209" s="49">
        <v>91.30434782608695</v>
      </c>
      <c r="BL209" s="48">
        <v>23</v>
      </c>
    </row>
    <row r="210" spans="1:64" ht="15">
      <c r="A210" s="65" t="s">
        <v>355</v>
      </c>
      <c r="B210" s="83" t="s">
        <v>1288</v>
      </c>
      <c r="C210" s="66"/>
      <c r="D210" s="67"/>
      <c r="E210" s="68"/>
      <c r="F210" s="69"/>
      <c r="G210" s="66"/>
      <c r="H210" s="70"/>
      <c r="I210" s="71"/>
      <c r="J210" s="71"/>
      <c r="K210" s="34" t="s">
        <v>65</v>
      </c>
      <c r="L210" s="78">
        <v>210</v>
      </c>
      <c r="M210" s="78"/>
      <c r="N210" s="73" t="s">
        <v>273</v>
      </c>
      <c r="O210" s="80" t="s">
        <v>461</v>
      </c>
      <c r="P210" s="82">
        <v>43498.735289351855</v>
      </c>
      <c r="Q210" s="80" t="s">
        <v>801</v>
      </c>
      <c r="R210" s="83" t="s">
        <v>817</v>
      </c>
      <c r="S210" s="80" t="s">
        <v>850</v>
      </c>
      <c r="T210" s="80" t="s">
        <v>942</v>
      </c>
      <c r="U210" s="83" t="s">
        <v>1288</v>
      </c>
      <c r="V210" s="83" t="s">
        <v>1288</v>
      </c>
      <c r="W210" s="82">
        <v>43498.735289351855</v>
      </c>
      <c r="X210" s="83" t="s">
        <v>1687</v>
      </c>
      <c r="Y210" s="80"/>
      <c r="Z210" s="80"/>
      <c r="AA210" s="86" t="s">
        <v>2043</v>
      </c>
      <c r="AB210" s="80"/>
      <c r="AC210" s="80" t="b">
        <v>0</v>
      </c>
      <c r="AD210" s="80">
        <v>3</v>
      </c>
      <c r="AE210" s="86" t="s">
        <v>2052</v>
      </c>
      <c r="AF210" s="80" t="b">
        <v>0</v>
      </c>
      <c r="AG210" s="80" t="s">
        <v>2064</v>
      </c>
      <c r="AH210" s="80"/>
      <c r="AI210" s="86" t="s">
        <v>2052</v>
      </c>
      <c r="AJ210" s="80" t="b">
        <v>0</v>
      </c>
      <c r="AK210" s="80">
        <v>2</v>
      </c>
      <c r="AL210" s="86" t="s">
        <v>2052</v>
      </c>
      <c r="AM210" s="80" t="s">
        <v>2071</v>
      </c>
      <c r="AN210" s="80" t="b">
        <v>0</v>
      </c>
      <c r="AO210" s="86" t="s">
        <v>2043</v>
      </c>
      <c r="AP210" s="80" t="s">
        <v>207</v>
      </c>
      <c r="AQ210" s="80">
        <v>0</v>
      </c>
      <c r="AR210" s="80">
        <v>0</v>
      </c>
      <c r="AS210" s="80"/>
      <c r="AT210" s="80"/>
      <c r="AU210" s="80"/>
      <c r="AV210" s="80"/>
      <c r="AW210" s="80"/>
      <c r="AX210" s="80"/>
      <c r="AY210" s="80"/>
      <c r="AZ210" s="80"/>
      <c r="BA210">
        <v>1</v>
      </c>
      <c r="BB210" s="79" t="str">
        <f>REPLACE(INDEX(GroupVertices[Group],MATCH(Edges24[[#This Row],[Vertex 1]],GroupVertices[Vertex],0)),1,1,"")</f>
        <v>5</v>
      </c>
      <c r="BC210" s="79" t="str">
        <f>REPLACE(INDEX(GroupVertices[Group],MATCH(Edges24[[#This Row],[Vertex 2]],GroupVertices[Vertex],0)),1,1,"")</f>
        <v>5</v>
      </c>
      <c r="BD210" s="48">
        <v>0</v>
      </c>
      <c r="BE210" s="49">
        <v>0</v>
      </c>
      <c r="BF210" s="48">
        <v>0</v>
      </c>
      <c r="BG210" s="49">
        <v>0</v>
      </c>
      <c r="BH210" s="48">
        <v>0</v>
      </c>
      <c r="BI210" s="49">
        <v>0</v>
      </c>
      <c r="BJ210" s="48">
        <v>36</v>
      </c>
      <c r="BK210" s="49">
        <v>100</v>
      </c>
      <c r="BL210" s="48">
        <v>36</v>
      </c>
    </row>
    <row r="211" spans="1:64" ht="15">
      <c r="A211" s="65" t="s">
        <v>332</v>
      </c>
      <c r="B211" s="83" t="s">
        <v>1096</v>
      </c>
      <c r="C211" s="66"/>
      <c r="D211" s="67"/>
      <c r="E211" s="68"/>
      <c r="F211" s="69"/>
      <c r="G211" s="66"/>
      <c r="H211" s="70"/>
      <c r="I211" s="71"/>
      <c r="J211" s="71"/>
      <c r="K211" s="34" t="s">
        <v>65</v>
      </c>
      <c r="L211" s="78">
        <v>211</v>
      </c>
      <c r="M211" s="78"/>
      <c r="N211" s="73" t="s">
        <v>374</v>
      </c>
      <c r="O211" s="80" t="s">
        <v>461</v>
      </c>
      <c r="P211" s="82">
        <v>43498.73900462963</v>
      </c>
      <c r="Q211" s="80" t="s">
        <v>606</v>
      </c>
      <c r="R211" s="80"/>
      <c r="S211" s="80"/>
      <c r="T211" s="80" t="s">
        <v>923</v>
      </c>
      <c r="U211" s="83" t="s">
        <v>1096</v>
      </c>
      <c r="V211" s="83" t="s">
        <v>1096</v>
      </c>
      <c r="W211" s="82">
        <v>43498.73900462963</v>
      </c>
      <c r="X211" s="83" t="s">
        <v>1492</v>
      </c>
      <c r="Y211" s="80"/>
      <c r="Z211" s="80"/>
      <c r="AA211" s="86" t="s">
        <v>1848</v>
      </c>
      <c r="AB211" s="80"/>
      <c r="AC211" s="80" t="b">
        <v>0</v>
      </c>
      <c r="AD211" s="80">
        <v>5</v>
      </c>
      <c r="AE211" s="86" t="s">
        <v>2052</v>
      </c>
      <c r="AF211" s="80" t="b">
        <v>0</v>
      </c>
      <c r="AG211" s="80" t="s">
        <v>2064</v>
      </c>
      <c r="AH211" s="80"/>
      <c r="AI211" s="86" t="s">
        <v>2052</v>
      </c>
      <c r="AJ211" s="80" t="b">
        <v>0</v>
      </c>
      <c r="AK211" s="80">
        <v>2</v>
      </c>
      <c r="AL211" s="86" t="s">
        <v>2052</v>
      </c>
      <c r="AM211" s="80" t="s">
        <v>2071</v>
      </c>
      <c r="AN211" s="80" t="b">
        <v>0</v>
      </c>
      <c r="AO211" s="86" t="s">
        <v>1848</v>
      </c>
      <c r="AP211" s="80" t="s">
        <v>207</v>
      </c>
      <c r="AQ211" s="80">
        <v>0</v>
      </c>
      <c r="AR211" s="80">
        <v>0</v>
      </c>
      <c r="AS211" s="80"/>
      <c r="AT211" s="80"/>
      <c r="AU211" s="80"/>
      <c r="AV211" s="80"/>
      <c r="AW211" s="80"/>
      <c r="AX211" s="80"/>
      <c r="AY211" s="80"/>
      <c r="AZ211" s="80"/>
      <c r="BA211">
        <v>1</v>
      </c>
      <c r="BB211" s="79" t="str">
        <f>REPLACE(INDEX(GroupVertices[Group],MATCH(Edges24[[#This Row],[Vertex 1]],GroupVertices[Vertex],0)),1,1,"")</f>
        <v>1</v>
      </c>
      <c r="BC211" s="79" t="str">
        <f>REPLACE(INDEX(GroupVertices[Group],MATCH(Edges24[[#This Row],[Vertex 2]],GroupVertices[Vertex],0)),1,1,"")</f>
        <v>1</v>
      </c>
      <c r="BD211" s="48">
        <v>0</v>
      </c>
      <c r="BE211" s="49">
        <v>0</v>
      </c>
      <c r="BF211" s="48">
        <v>0</v>
      </c>
      <c r="BG211" s="49">
        <v>0</v>
      </c>
      <c r="BH211" s="48">
        <v>0</v>
      </c>
      <c r="BI211" s="49">
        <v>0</v>
      </c>
      <c r="BJ211" s="48">
        <v>28</v>
      </c>
      <c r="BK211" s="49">
        <v>100</v>
      </c>
      <c r="BL211" s="48">
        <v>28</v>
      </c>
    </row>
    <row r="212" spans="1:64" ht="15">
      <c r="A212" s="65" t="s">
        <v>339</v>
      </c>
      <c r="B212" s="83" t="s">
        <v>1055</v>
      </c>
      <c r="C212" s="66"/>
      <c r="D212" s="67"/>
      <c r="E212" s="68"/>
      <c r="F212" s="69"/>
      <c r="G212" s="66"/>
      <c r="H212" s="70"/>
      <c r="I212" s="71"/>
      <c r="J212" s="71"/>
      <c r="K212" s="34" t="s">
        <v>65</v>
      </c>
      <c r="L212" s="78">
        <v>212</v>
      </c>
      <c r="M212" s="78"/>
      <c r="N212" s="73" t="s">
        <v>280</v>
      </c>
      <c r="O212" s="80" t="s">
        <v>461</v>
      </c>
      <c r="P212" s="82">
        <v>43493.697071759256</v>
      </c>
      <c r="Q212" s="80" t="s">
        <v>562</v>
      </c>
      <c r="R212" s="80"/>
      <c r="S212" s="80"/>
      <c r="T212" s="80" t="s">
        <v>907</v>
      </c>
      <c r="U212" s="83" t="s">
        <v>1055</v>
      </c>
      <c r="V212" s="83" t="s">
        <v>1055</v>
      </c>
      <c r="W212" s="82">
        <v>43493.697071759256</v>
      </c>
      <c r="X212" s="83" t="s">
        <v>1443</v>
      </c>
      <c r="Y212" s="80"/>
      <c r="Z212" s="80"/>
      <c r="AA212" s="86" t="s">
        <v>1798</v>
      </c>
      <c r="AB212" s="80"/>
      <c r="AC212" s="80" t="b">
        <v>0</v>
      </c>
      <c r="AD212" s="80">
        <v>4</v>
      </c>
      <c r="AE212" s="86" t="s">
        <v>2052</v>
      </c>
      <c r="AF212" s="80" t="b">
        <v>0</v>
      </c>
      <c r="AG212" s="80" t="s">
        <v>2064</v>
      </c>
      <c r="AH212" s="80"/>
      <c r="AI212" s="86" t="s">
        <v>2052</v>
      </c>
      <c r="AJ212" s="80" t="b">
        <v>0</v>
      </c>
      <c r="AK212" s="80">
        <v>3</v>
      </c>
      <c r="AL212" s="86" t="s">
        <v>2052</v>
      </c>
      <c r="AM212" s="80" t="s">
        <v>2071</v>
      </c>
      <c r="AN212" s="80" t="b">
        <v>0</v>
      </c>
      <c r="AO212" s="86" t="s">
        <v>1798</v>
      </c>
      <c r="AP212" s="80" t="s">
        <v>207</v>
      </c>
      <c r="AQ212" s="80">
        <v>0</v>
      </c>
      <c r="AR212" s="80">
        <v>0</v>
      </c>
      <c r="AS212" s="80"/>
      <c r="AT212" s="80"/>
      <c r="AU212" s="80"/>
      <c r="AV212" s="80"/>
      <c r="AW212" s="80"/>
      <c r="AX212" s="80"/>
      <c r="AY212" s="80"/>
      <c r="AZ212" s="80"/>
      <c r="BA212">
        <v>1</v>
      </c>
      <c r="BB212" s="79" t="str">
        <f>REPLACE(INDEX(GroupVertices[Group],MATCH(Edges24[[#This Row],[Vertex 1]],GroupVertices[Vertex],0)),1,1,"")</f>
        <v>38</v>
      </c>
      <c r="BC212" s="79" t="str">
        <f>REPLACE(INDEX(GroupVertices[Group],MATCH(Edges24[[#This Row],[Vertex 2]],GroupVertices[Vertex],0)),1,1,"")</f>
        <v>38</v>
      </c>
      <c r="BD212" s="48">
        <v>1</v>
      </c>
      <c r="BE212" s="49">
        <v>4.166666666666667</v>
      </c>
      <c r="BF212" s="48">
        <v>0</v>
      </c>
      <c r="BG212" s="49">
        <v>0</v>
      </c>
      <c r="BH212" s="48">
        <v>0</v>
      </c>
      <c r="BI212" s="49">
        <v>0</v>
      </c>
      <c r="BJ212" s="48">
        <v>23</v>
      </c>
      <c r="BK212" s="49">
        <v>95.83333333333333</v>
      </c>
      <c r="BL212" s="48">
        <v>24</v>
      </c>
    </row>
    <row r="213" spans="1:64" ht="15">
      <c r="A213" s="65" t="s">
        <v>318</v>
      </c>
      <c r="B213" s="83" t="s">
        <v>1230</v>
      </c>
      <c r="C213" s="66"/>
      <c r="D213" s="67"/>
      <c r="E213" s="68"/>
      <c r="F213" s="69"/>
      <c r="G213" s="66"/>
      <c r="H213" s="70"/>
      <c r="I213" s="71"/>
      <c r="J213" s="71"/>
      <c r="K213" s="34" t="s">
        <v>65</v>
      </c>
      <c r="L213" s="78">
        <v>213</v>
      </c>
      <c r="M213" s="78"/>
      <c r="N213" s="73" t="s">
        <v>273</v>
      </c>
      <c r="O213" s="80" t="s">
        <v>461</v>
      </c>
      <c r="P213" s="82">
        <v>43493.697233796294</v>
      </c>
      <c r="Q213" s="80" t="s">
        <v>742</v>
      </c>
      <c r="R213" s="80"/>
      <c r="S213" s="80"/>
      <c r="T213" s="80" t="s">
        <v>880</v>
      </c>
      <c r="U213" s="83" t="s">
        <v>1230</v>
      </c>
      <c r="V213" s="83" t="s">
        <v>1230</v>
      </c>
      <c r="W213" s="82">
        <v>43493.697233796294</v>
      </c>
      <c r="X213" s="83" t="s">
        <v>1628</v>
      </c>
      <c r="Y213" s="80"/>
      <c r="Z213" s="80"/>
      <c r="AA213" s="86" t="s">
        <v>1984</v>
      </c>
      <c r="AB213" s="80"/>
      <c r="AC213" s="80" t="b">
        <v>0</v>
      </c>
      <c r="AD213" s="80">
        <v>1</v>
      </c>
      <c r="AE213" s="86" t="s">
        <v>2052</v>
      </c>
      <c r="AF213" s="80" t="b">
        <v>0</v>
      </c>
      <c r="AG213" s="80" t="s">
        <v>2064</v>
      </c>
      <c r="AH213" s="80"/>
      <c r="AI213" s="86" t="s">
        <v>2052</v>
      </c>
      <c r="AJ213" s="80" t="b">
        <v>0</v>
      </c>
      <c r="AK213" s="80">
        <v>6</v>
      </c>
      <c r="AL213" s="86" t="s">
        <v>2052</v>
      </c>
      <c r="AM213" s="80" t="s">
        <v>2071</v>
      </c>
      <c r="AN213" s="80" t="b">
        <v>0</v>
      </c>
      <c r="AO213" s="86" t="s">
        <v>1984</v>
      </c>
      <c r="AP213" s="80" t="s">
        <v>207</v>
      </c>
      <c r="AQ213" s="80">
        <v>0</v>
      </c>
      <c r="AR213" s="80">
        <v>0</v>
      </c>
      <c r="AS213" s="80"/>
      <c r="AT213" s="80"/>
      <c r="AU213" s="80"/>
      <c r="AV213" s="80"/>
      <c r="AW213" s="80"/>
      <c r="AX213" s="80"/>
      <c r="AY213" s="80"/>
      <c r="AZ213" s="80"/>
      <c r="BA213">
        <v>1</v>
      </c>
      <c r="BB213" s="79" t="str">
        <f>REPLACE(INDEX(GroupVertices[Group],MATCH(Edges24[[#This Row],[Vertex 1]],GroupVertices[Vertex],0)),1,1,"")</f>
        <v>6</v>
      </c>
      <c r="BC213" s="79" t="str">
        <f>REPLACE(INDEX(GroupVertices[Group],MATCH(Edges24[[#This Row],[Vertex 2]],GroupVertices[Vertex],0)),1,1,"")</f>
        <v>6</v>
      </c>
      <c r="BD213" s="48">
        <v>0</v>
      </c>
      <c r="BE213" s="49">
        <v>0</v>
      </c>
      <c r="BF213" s="48">
        <v>0</v>
      </c>
      <c r="BG213" s="49">
        <v>0</v>
      </c>
      <c r="BH213" s="48">
        <v>0</v>
      </c>
      <c r="BI213" s="49">
        <v>0</v>
      </c>
      <c r="BJ213" s="48">
        <v>29</v>
      </c>
      <c r="BK213" s="49">
        <v>100</v>
      </c>
      <c r="BL213" s="48">
        <v>29</v>
      </c>
    </row>
    <row r="214" spans="1:64" ht="15">
      <c r="A214" s="65" t="s">
        <v>315</v>
      </c>
      <c r="B214" s="83" t="s">
        <v>1167</v>
      </c>
      <c r="C214" s="66"/>
      <c r="D214" s="67"/>
      <c r="E214" s="68"/>
      <c r="F214" s="69"/>
      <c r="G214" s="66"/>
      <c r="H214" s="70"/>
      <c r="I214" s="71"/>
      <c r="J214" s="71"/>
      <c r="K214" s="34" t="s">
        <v>65</v>
      </c>
      <c r="L214" s="78">
        <v>214</v>
      </c>
      <c r="M214" s="78"/>
      <c r="N214" s="73" t="s">
        <v>273</v>
      </c>
      <c r="O214" s="80" t="s">
        <v>461</v>
      </c>
      <c r="P214" s="82">
        <v>43498.746412037035</v>
      </c>
      <c r="Q214" s="80" t="s">
        <v>679</v>
      </c>
      <c r="R214" s="83" t="s">
        <v>817</v>
      </c>
      <c r="S214" s="80" t="s">
        <v>850</v>
      </c>
      <c r="T214" s="80" t="s">
        <v>915</v>
      </c>
      <c r="U214" s="83" t="s">
        <v>1167</v>
      </c>
      <c r="V214" s="83" t="s">
        <v>1167</v>
      </c>
      <c r="W214" s="82">
        <v>43498.746412037035</v>
      </c>
      <c r="X214" s="83" t="s">
        <v>1565</v>
      </c>
      <c r="Y214" s="80"/>
      <c r="Z214" s="80"/>
      <c r="AA214" s="86" t="s">
        <v>1921</v>
      </c>
      <c r="AB214" s="80"/>
      <c r="AC214" s="80" t="b">
        <v>0</v>
      </c>
      <c r="AD214" s="80">
        <v>3</v>
      </c>
      <c r="AE214" s="86" t="s">
        <v>2052</v>
      </c>
      <c r="AF214" s="80" t="b">
        <v>0</v>
      </c>
      <c r="AG214" s="80" t="s">
        <v>2064</v>
      </c>
      <c r="AH214" s="80"/>
      <c r="AI214" s="86" t="s">
        <v>2052</v>
      </c>
      <c r="AJ214" s="80" t="b">
        <v>0</v>
      </c>
      <c r="AK214" s="80">
        <v>0</v>
      </c>
      <c r="AL214" s="86" t="s">
        <v>2052</v>
      </c>
      <c r="AM214" s="80" t="s">
        <v>2071</v>
      </c>
      <c r="AN214" s="80" t="b">
        <v>0</v>
      </c>
      <c r="AO214" s="86" t="s">
        <v>1921</v>
      </c>
      <c r="AP214" s="80" t="s">
        <v>207</v>
      </c>
      <c r="AQ214" s="80">
        <v>0</v>
      </c>
      <c r="AR214" s="80">
        <v>0</v>
      </c>
      <c r="AS214" s="80"/>
      <c r="AT214" s="80"/>
      <c r="AU214" s="80"/>
      <c r="AV214" s="80"/>
      <c r="AW214" s="80"/>
      <c r="AX214" s="80"/>
      <c r="AY214" s="80"/>
      <c r="AZ214" s="80"/>
      <c r="BA214">
        <v>1</v>
      </c>
      <c r="BB214" s="79" t="str">
        <f>REPLACE(INDEX(GroupVertices[Group],MATCH(Edges24[[#This Row],[Vertex 1]],GroupVertices[Vertex],0)),1,1,"")</f>
        <v>3</v>
      </c>
      <c r="BC214" s="79" t="str">
        <f>REPLACE(INDEX(GroupVertices[Group],MATCH(Edges24[[#This Row],[Vertex 2]],GroupVertices[Vertex],0)),1,1,"")</f>
        <v>3</v>
      </c>
      <c r="BD214" s="48">
        <v>0</v>
      </c>
      <c r="BE214" s="49">
        <v>0</v>
      </c>
      <c r="BF214" s="48">
        <v>0</v>
      </c>
      <c r="BG214" s="49">
        <v>0</v>
      </c>
      <c r="BH214" s="48">
        <v>0</v>
      </c>
      <c r="BI214" s="49">
        <v>0</v>
      </c>
      <c r="BJ214" s="48">
        <v>37</v>
      </c>
      <c r="BK214" s="49">
        <v>100</v>
      </c>
      <c r="BL214" s="48">
        <v>37</v>
      </c>
    </row>
    <row r="215" spans="1:64" ht="15">
      <c r="A215" s="65" t="s">
        <v>301</v>
      </c>
      <c r="B215" s="83" t="s">
        <v>1115</v>
      </c>
      <c r="C215" s="66"/>
      <c r="D215" s="67"/>
      <c r="E215" s="68"/>
      <c r="F215" s="69"/>
      <c r="G215" s="66"/>
      <c r="H215" s="70"/>
      <c r="I215" s="71"/>
      <c r="J215" s="71"/>
      <c r="K215" s="34" t="s">
        <v>65</v>
      </c>
      <c r="L215" s="78">
        <v>215</v>
      </c>
      <c r="M215" s="78"/>
      <c r="N215" s="73" t="s">
        <v>374</v>
      </c>
      <c r="O215" s="80" t="s">
        <v>461</v>
      </c>
      <c r="P215" s="82">
        <v>43498.94934027778</v>
      </c>
      <c r="Q215" s="80" t="s">
        <v>625</v>
      </c>
      <c r="R215" s="80"/>
      <c r="S215" s="80"/>
      <c r="T215" s="80" t="s">
        <v>948</v>
      </c>
      <c r="U215" s="83" t="s">
        <v>1115</v>
      </c>
      <c r="V215" s="83" t="s">
        <v>1115</v>
      </c>
      <c r="W215" s="82">
        <v>43498.94934027778</v>
      </c>
      <c r="X215" s="83" t="s">
        <v>1511</v>
      </c>
      <c r="Y215" s="80"/>
      <c r="Z215" s="80"/>
      <c r="AA215" s="86" t="s">
        <v>1867</v>
      </c>
      <c r="AB215" s="80"/>
      <c r="AC215" s="80" t="b">
        <v>0</v>
      </c>
      <c r="AD215" s="80">
        <v>2</v>
      </c>
      <c r="AE215" s="86" t="s">
        <v>2052</v>
      </c>
      <c r="AF215" s="80" t="b">
        <v>0</v>
      </c>
      <c r="AG215" s="80" t="s">
        <v>2064</v>
      </c>
      <c r="AH215" s="80"/>
      <c r="AI215" s="86" t="s">
        <v>2052</v>
      </c>
      <c r="AJ215" s="80" t="b">
        <v>0</v>
      </c>
      <c r="AK215" s="80">
        <v>0</v>
      </c>
      <c r="AL215" s="86" t="s">
        <v>2052</v>
      </c>
      <c r="AM215" s="80" t="s">
        <v>2071</v>
      </c>
      <c r="AN215" s="80" t="b">
        <v>0</v>
      </c>
      <c r="AO215" s="86" t="s">
        <v>1867</v>
      </c>
      <c r="AP215" s="80" t="s">
        <v>207</v>
      </c>
      <c r="AQ215" s="80">
        <v>0</v>
      </c>
      <c r="AR215" s="80">
        <v>0</v>
      </c>
      <c r="AS215" s="80"/>
      <c r="AT215" s="80"/>
      <c r="AU215" s="80"/>
      <c r="AV215" s="80"/>
      <c r="AW215" s="80"/>
      <c r="AX215" s="80"/>
      <c r="AY215" s="80"/>
      <c r="AZ215" s="80"/>
      <c r="BA215">
        <v>1</v>
      </c>
      <c r="BB215" s="79" t="str">
        <f>REPLACE(INDEX(GroupVertices[Group],MATCH(Edges24[[#This Row],[Vertex 1]],GroupVertices[Vertex],0)),1,1,"")</f>
        <v>11</v>
      </c>
      <c r="BC215" s="79" t="str">
        <f>REPLACE(INDEX(GroupVertices[Group],MATCH(Edges24[[#This Row],[Vertex 2]],GroupVertices[Vertex],0)),1,1,"")</f>
        <v>11</v>
      </c>
      <c r="BD215" s="48">
        <v>0</v>
      </c>
      <c r="BE215" s="49">
        <v>0</v>
      </c>
      <c r="BF215" s="48">
        <v>0</v>
      </c>
      <c r="BG215" s="49">
        <v>0</v>
      </c>
      <c r="BH215" s="48">
        <v>0</v>
      </c>
      <c r="BI215" s="49">
        <v>0</v>
      </c>
      <c r="BJ215" s="48">
        <v>30</v>
      </c>
      <c r="BK215" s="49">
        <v>100</v>
      </c>
      <c r="BL215" s="48">
        <v>30</v>
      </c>
    </row>
    <row r="216" spans="1:64" ht="15">
      <c r="A216" s="65" t="s">
        <v>302</v>
      </c>
      <c r="B216" s="80" t="s">
        <v>1138</v>
      </c>
      <c r="C216" s="66"/>
      <c r="D216" s="67"/>
      <c r="E216" s="68"/>
      <c r="F216" s="69"/>
      <c r="G216" s="66"/>
      <c r="H216" s="70"/>
      <c r="I216" s="71"/>
      <c r="J216" s="71"/>
      <c r="K216" s="34" t="s">
        <v>65</v>
      </c>
      <c r="L216" s="78">
        <v>216</v>
      </c>
      <c r="M216" s="78"/>
      <c r="N216" s="73" t="s">
        <v>273</v>
      </c>
      <c r="O216" s="80" t="s">
        <v>461</v>
      </c>
      <c r="P216" s="82">
        <v>43498.95596064815</v>
      </c>
      <c r="Q216" s="80" t="s">
        <v>648</v>
      </c>
      <c r="R216" s="83" t="s">
        <v>817</v>
      </c>
      <c r="S216" s="80" t="s">
        <v>850</v>
      </c>
      <c r="T216" s="80" t="s">
        <v>893</v>
      </c>
      <c r="U216" s="80" t="s">
        <v>1138</v>
      </c>
      <c r="V216" s="80" t="s">
        <v>1138</v>
      </c>
      <c r="W216" s="82">
        <v>43498.95596064815</v>
      </c>
      <c r="X216" s="83" t="s">
        <v>1534</v>
      </c>
      <c r="Y216" s="80"/>
      <c r="Z216" s="80"/>
      <c r="AA216" s="86" t="s">
        <v>1890</v>
      </c>
      <c r="AB216" s="80"/>
      <c r="AC216" s="80" t="b">
        <v>0</v>
      </c>
      <c r="AD216" s="80">
        <v>2</v>
      </c>
      <c r="AE216" s="86" t="s">
        <v>2052</v>
      </c>
      <c r="AF216" s="80" t="b">
        <v>0</v>
      </c>
      <c r="AG216" s="80" t="s">
        <v>2064</v>
      </c>
      <c r="AH216" s="80"/>
      <c r="AI216" s="86" t="s">
        <v>2052</v>
      </c>
      <c r="AJ216" s="80" t="b">
        <v>0</v>
      </c>
      <c r="AK216" s="80">
        <v>0</v>
      </c>
      <c r="AL216" s="86" t="s">
        <v>2052</v>
      </c>
      <c r="AM216" s="80" t="s">
        <v>2071</v>
      </c>
      <c r="AN216" s="80" t="b">
        <v>0</v>
      </c>
      <c r="AO216" s="86" t="s">
        <v>1890</v>
      </c>
      <c r="AP216" s="80" t="s">
        <v>207</v>
      </c>
      <c r="AQ216" s="80">
        <v>0</v>
      </c>
      <c r="AR216" s="80">
        <v>0</v>
      </c>
      <c r="AS216" s="80"/>
      <c r="AT216" s="80"/>
      <c r="AU216" s="80"/>
      <c r="AV216" s="80"/>
      <c r="AW216" s="80"/>
      <c r="AX216" s="80"/>
      <c r="AY216" s="80"/>
      <c r="AZ216" s="80"/>
      <c r="BA216">
        <v>1</v>
      </c>
      <c r="BB216" s="79" t="str">
        <f>REPLACE(INDEX(GroupVertices[Group],MATCH(Edges24[[#This Row],[Vertex 1]],GroupVertices[Vertex],0)),1,1,"")</f>
        <v>10</v>
      </c>
      <c r="BC216" s="79" t="str">
        <f>REPLACE(INDEX(GroupVertices[Group],MATCH(Edges24[[#This Row],[Vertex 2]],GroupVertices[Vertex],0)),1,1,"")</f>
        <v>10</v>
      </c>
      <c r="BD216" s="48">
        <v>0</v>
      </c>
      <c r="BE216" s="49">
        <v>0</v>
      </c>
      <c r="BF216" s="48">
        <v>0</v>
      </c>
      <c r="BG216" s="49">
        <v>0</v>
      </c>
      <c r="BH216" s="48">
        <v>0</v>
      </c>
      <c r="BI216" s="49">
        <v>0</v>
      </c>
      <c r="BJ216" s="48">
        <v>22</v>
      </c>
      <c r="BK216" s="49">
        <v>100</v>
      </c>
      <c r="BL216" s="48">
        <v>22</v>
      </c>
    </row>
    <row r="217" spans="1:64" ht="15">
      <c r="A217" s="65" t="s">
        <v>355</v>
      </c>
      <c r="B217" s="83" t="s">
        <v>1284</v>
      </c>
      <c r="C217" s="66"/>
      <c r="D217" s="67"/>
      <c r="E217" s="68"/>
      <c r="F217" s="69"/>
      <c r="G217" s="66"/>
      <c r="H217" s="70"/>
      <c r="I217" s="71"/>
      <c r="J217" s="71"/>
      <c r="K217" s="34" t="s">
        <v>65</v>
      </c>
      <c r="L217" s="78">
        <v>217</v>
      </c>
      <c r="M217" s="78"/>
      <c r="N217" s="73" t="s">
        <v>273</v>
      </c>
      <c r="O217" s="80" t="s">
        <v>461</v>
      </c>
      <c r="P217" s="82">
        <v>43493.920127314814</v>
      </c>
      <c r="Q217" s="80" t="s">
        <v>797</v>
      </c>
      <c r="R217" s="80"/>
      <c r="S217" s="80"/>
      <c r="T217" s="80" t="s">
        <v>880</v>
      </c>
      <c r="U217" s="83" t="s">
        <v>1284</v>
      </c>
      <c r="V217" s="83" t="s">
        <v>1284</v>
      </c>
      <c r="W217" s="82">
        <v>43493.920127314814</v>
      </c>
      <c r="X217" s="83" t="s">
        <v>1683</v>
      </c>
      <c r="Y217" s="80"/>
      <c r="Z217" s="80"/>
      <c r="AA217" s="86" t="s">
        <v>2039</v>
      </c>
      <c r="AB217" s="80"/>
      <c r="AC217" s="80" t="b">
        <v>0</v>
      </c>
      <c r="AD217" s="80">
        <v>0</v>
      </c>
      <c r="AE217" s="86" t="s">
        <v>2052</v>
      </c>
      <c r="AF217" s="80" t="b">
        <v>0</v>
      </c>
      <c r="AG217" s="80" t="s">
        <v>2064</v>
      </c>
      <c r="AH217" s="80"/>
      <c r="AI217" s="86" t="s">
        <v>2052</v>
      </c>
      <c r="AJ217" s="80" t="b">
        <v>0</v>
      </c>
      <c r="AK217" s="80">
        <v>0</v>
      </c>
      <c r="AL217" s="86" t="s">
        <v>2052</v>
      </c>
      <c r="AM217" s="80" t="s">
        <v>2071</v>
      </c>
      <c r="AN217" s="80" t="b">
        <v>0</v>
      </c>
      <c r="AO217" s="86" t="s">
        <v>2039</v>
      </c>
      <c r="AP217" s="80" t="s">
        <v>207</v>
      </c>
      <c r="AQ217" s="80">
        <v>0</v>
      </c>
      <c r="AR217" s="80">
        <v>0</v>
      </c>
      <c r="AS217" s="80"/>
      <c r="AT217" s="80"/>
      <c r="AU217" s="80"/>
      <c r="AV217" s="80"/>
      <c r="AW217" s="80"/>
      <c r="AX217" s="80"/>
      <c r="AY217" s="80"/>
      <c r="AZ217" s="80"/>
      <c r="BA217">
        <v>1</v>
      </c>
      <c r="BB217" s="79" t="str">
        <f>REPLACE(INDEX(GroupVertices[Group],MATCH(Edges24[[#This Row],[Vertex 1]],GroupVertices[Vertex],0)),1,1,"")</f>
        <v>5</v>
      </c>
      <c r="BC217" s="79" t="str">
        <f>REPLACE(INDEX(GroupVertices[Group],MATCH(Edges24[[#This Row],[Vertex 2]],GroupVertices[Vertex],0)),1,1,"")</f>
        <v>5</v>
      </c>
      <c r="BD217" s="48">
        <v>0</v>
      </c>
      <c r="BE217" s="49">
        <v>0</v>
      </c>
      <c r="BF217" s="48">
        <v>0</v>
      </c>
      <c r="BG217" s="49">
        <v>0</v>
      </c>
      <c r="BH217" s="48">
        <v>0</v>
      </c>
      <c r="BI217" s="49">
        <v>0</v>
      </c>
      <c r="BJ217" s="48">
        <v>29</v>
      </c>
      <c r="BK217" s="49">
        <v>100</v>
      </c>
      <c r="BL217" s="48">
        <v>29</v>
      </c>
    </row>
    <row r="218" spans="1:64" ht="15">
      <c r="A218" s="65" t="s">
        <v>344</v>
      </c>
      <c r="B218" s="83" t="s">
        <v>1054</v>
      </c>
      <c r="C218" s="66"/>
      <c r="D218" s="67"/>
      <c r="E218" s="68"/>
      <c r="F218" s="69"/>
      <c r="G218" s="66"/>
      <c r="H218" s="70"/>
      <c r="I218" s="71"/>
      <c r="J218" s="71"/>
      <c r="K218" s="34" t="s">
        <v>65</v>
      </c>
      <c r="L218" s="78">
        <v>218</v>
      </c>
      <c r="M218" s="78"/>
      <c r="N218" s="73" t="s">
        <v>412</v>
      </c>
      <c r="O218" s="80" t="s">
        <v>461</v>
      </c>
      <c r="P218" s="82">
        <v>43498.972719907404</v>
      </c>
      <c r="Q218" s="80" t="s">
        <v>561</v>
      </c>
      <c r="R218" s="80"/>
      <c r="S218" s="80"/>
      <c r="T218" s="80" t="s">
        <v>927</v>
      </c>
      <c r="U218" s="83" t="s">
        <v>1054</v>
      </c>
      <c r="V218" s="83" t="s">
        <v>1054</v>
      </c>
      <c r="W218" s="82">
        <v>43498.972719907404</v>
      </c>
      <c r="X218" s="83" t="s">
        <v>1442</v>
      </c>
      <c r="Y218" s="80"/>
      <c r="Z218" s="80"/>
      <c r="AA218" s="86" t="s">
        <v>1797</v>
      </c>
      <c r="AB218" s="80"/>
      <c r="AC218" s="80" t="b">
        <v>0</v>
      </c>
      <c r="AD218" s="80">
        <v>3</v>
      </c>
      <c r="AE218" s="86" t="s">
        <v>2052</v>
      </c>
      <c r="AF218" s="80" t="b">
        <v>0</v>
      </c>
      <c r="AG218" s="80" t="s">
        <v>2064</v>
      </c>
      <c r="AH218" s="80"/>
      <c r="AI218" s="86" t="s">
        <v>2052</v>
      </c>
      <c r="AJ218" s="80" t="b">
        <v>0</v>
      </c>
      <c r="AK218" s="80">
        <v>3</v>
      </c>
      <c r="AL218" s="86" t="s">
        <v>2052</v>
      </c>
      <c r="AM218" s="80" t="s">
        <v>2071</v>
      </c>
      <c r="AN218" s="80" t="b">
        <v>0</v>
      </c>
      <c r="AO218" s="86" t="s">
        <v>1797</v>
      </c>
      <c r="AP218" s="80" t="s">
        <v>207</v>
      </c>
      <c r="AQ218" s="80">
        <v>0</v>
      </c>
      <c r="AR218" s="80">
        <v>0</v>
      </c>
      <c r="AS218" s="80"/>
      <c r="AT218" s="80"/>
      <c r="AU218" s="80"/>
      <c r="AV218" s="80"/>
      <c r="AW218" s="80"/>
      <c r="AX218" s="80"/>
      <c r="AY218" s="80"/>
      <c r="AZ218" s="80"/>
      <c r="BA218">
        <v>1</v>
      </c>
      <c r="BB218" s="79" t="str">
        <f>REPLACE(INDEX(GroupVertices[Group],MATCH(Edges24[[#This Row],[Vertex 1]],GroupVertices[Vertex],0)),1,1,"")</f>
        <v>7</v>
      </c>
      <c r="BC218" s="79" t="str">
        <f>REPLACE(INDEX(GroupVertices[Group],MATCH(Edges24[[#This Row],[Vertex 2]],GroupVertices[Vertex],0)),1,1,"")</f>
        <v>7</v>
      </c>
      <c r="BD218" s="48">
        <v>0</v>
      </c>
      <c r="BE218" s="49">
        <v>0</v>
      </c>
      <c r="BF218" s="48">
        <v>0</v>
      </c>
      <c r="BG218" s="49">
        <v>0</v>
      </c>
      <c r="BH218" s="48">
        <v>0</v>
      </c>
      <c r="BI218" s="49">
        <v>0</v>
      </c>
      <c r="BJ218" s="48">
        <v>25</v>
      </c>
      <c r="BK218" s="49">
        <v>100</v>
      </c>
      <c r="BL218" s="48">
        <v>25</v>
      </c>
    </row>
    <row r="219" spans="1:64" ht="15">
      <c r="A219" s="65" t="s">
        <v>302</v>
      </c>
      <c r="B219" s="83" t="s">
        <v>1135</v>
      </c>
      <c r="C219" s="66"/>
      <c r="D219" s="67"/>
      <c r="E219" s="68"/>
      <c r="F219" s="69"/>
      <c r="G219" s="66"/>
      <c r="H219" s="70"/>
      <c r="I219" s="71"/>
      <c r="J219" s="71"/>
      <c r="K219" s="34" t="s">
        <v>65</v>
      </c>
      <c r="L219" s="78">
        <v>219</v>
      </c>
      <c r="M219" s="78"/>
      <c r="N219" s="73" t="s">
        <v>374</v>
      </c>
      <c r="O219" s="80" t="s">
        <v>461</v>
      </c>
      <c r="P219" s="82">
        <v>43493.73811342593</v>
      </c>
      <c r="Q219" s="80" t="s">
        <v>645</v>
      </c>
      <c r="R219" s="80"/>
      <c r="S219" s="80"/>
      <c r="T219" s="80" t="s">
        <v>923</v>
      </c>
      <c r="U219" s="83" t="s">
        <v>1135</v>
      </c>
      <c r="V219" s="83" t="s">
        <v>1135</v>
      </c>
      <c r="W219" s="82">
        <v>43493.73811342593</v>
      </c>
      <c r="X219" s="83" t="s">
        <v>1531</v>
      </c>
      <c r="Y219" s="80"/>
      <c r="Z219" s="80"/>
      <c r="AA219" s="86" t="s">
        <v>1887</v>
      </c>
      <c r="AB219" s="80"/>
      <c r="AC219" s="80" t="b">
        <v>0</v>
      </c>
      <c r="AD219" s="80">
        <v>1</v>
      </c>
      <c r="AE219" s="86" t="s">
        <v>2052</v>
      </c>
      <c r="AF219" s="80" t="b">
        <v>0</v>
      </c>
      <c r="AG219" s="80" t="s">
        <v>2064</v>
      </c>
      <c r="AH219" s="80"/>
      <c r="AI219" s="86" t="s">
        <v>2052</v>
      </c>
      <c r="AJ219" s="80" t="b">
        <v>0</v>
      </c>
      <c r="AK219" s="80">
        <v>0</v>
      </c>
      <c r="AL219" s="86" t="s">
        <v>2052</v>
      </c>
      <c r="AM219" s="80" t="s">
        <v>2071</v>
      </c>
      <c r="AN219" s="80" t="b">
        <v>0</v>
      </c>
      <c r="AO219" s="86" t="s">
        <v>1887</v>
      </c>
      <c r="AP219" s="80" t="s">
        <v>207</v>
      </c>
      <c r="AQ219" s="80">
        <v>0</v>
      </c>
      <c r="AR219" s="80">
        <v>0</v>
      </c>
      <c r="AS219" s="80"/>
      <c r="AT219" s="80"/>
      <c r="AU219" s="80"/>
      <c r="AV219" s="80"/>
      <c r="AW219" s="80"/>
      <c r="AX219" s="80"/>
      <c r="AY219" s="80"/>
      <c r="AZ219" s="80"/>
      <c r="BA219">
        <v>1</v>
      </c>
      <c r="BB219" s="79" t="str">
        <f>REPLACE(INDEX(GroupVertices[Group],MATCH(Edges24[[#This Row],[Vertex 1]],GroupVertices[Vertex],0)),1,1,"")</f>
        <v>10</v>
      </c>
      <c r="BC219" s="79" t="str">
        <f>REPLACE(INDEX(GroupVertices[Group],MATCH(Edges24[[#This Row],[Vertex 2]],GroupVertices[Vertex],0)),1,1,"")</f>
        <v>10</v>
      </c>
      <c r="BD219" s="48">
        <v>0</v>
      </c>
      <c r="BE219" s="49">
        <v>0</v>
      </c>
      <c r="BF219" s="48">
        <v>0</v>
      </c>
      <c r="BG219" s="49">
        <v>0</v>
      </c>
      <c r="BH219" s="48">
        <v>0</v>
      </c>
      <c r="BI219" s="49">
        <v>0</v>
      </c>
      <c r="BJ219" s="48">
        <v>28</v>
      </c>
      <c r="BK219" s="49">
        <v>100</v>
      </c>
      <c r="BL219" s="48">
        <v>28</v>
      </c>
    </row>
    <row r="220" spans="1:64" ht="15">
      <c r="A220" s="65" t="s">
        <v>284</v>
      </c>
      <c r="B220" s="83" t="s">
        <v>1038</v>
      </c>
      <c r="C220" s="66"/>
      <c r="D220" s="67"/>
      <c r="E220" s="68"/>
      <c r="F220" s="69"/>
      <c r="G220" s="66"/>
      <c r="H220" s="70"/>
      <c r="I220" s="71"/>
      <c r="J220" s="71"/>
      <c r="K220" s="34" t="s">
        <v>65</v>
      </c>
      <c r="L220" s="78">
        <v>220</v>
      </c>
      <c r="M220" s="78"/>
      <c r="N220" s="73" t="s">
        <v>451</v>
      </c>
      <c r="O220" s="80" t="s">
        <v>461</v>
      </c>
      <c r="P220" s="82">
        <v>43498.81607638889</v>
      </c>
      <c r="Q220" s="80" t="s">
        <v>545</v>
      </c>
      <c r="R220" s="83" t="s">
        <v>832</v>
      </c>
      <c r="S220" s="80" t="s">
        <v>850</v>
      </c>
      <c r="T220" s="80" t="s">
        <v>909</v>
      </c>
      <c r="U220" s="83" t="s">
        <v>1038</v>
      </c>
      <c r="V220" s="83" t="s">
        <v>1038</v>
      </c>
      <c r="W220" s="82">
        <v>43498.81607638889</v>
      </c>
      <c r="X220" s="83" t="s">
        <v>1426</v>
      </c>
      <c r="Y220" s="80"/>
      <c r="Z220" s="80"/>
      <c r="AA220" s="86" t="s">
        <v>1778</v>
      </c>
      <c r="AB220" s="86" t="s">
        <v>1779</v>
      </c>
      <c r="AC220" s="80" t="b">
        <v>0</v>
      </c>
      <c r="AD220" s="80">
        <v>6</v>
      </c>
      <c r="AE220" s="86" t="s">
        <v>2054</v>
      </c>
      <c r="AF220" s="80" t="b">
        <v>0</v>
      </c>
      <c r="AG220" s="80" t="s">
        <v>2064</v>
      </c>
      <c r="AH220" s="80"/>
      <c r="AI220" s="86" t="s">
        <v>2052</v>
      </c>
      <c r="AJ220" s="80" t="b">
        <v>0</v>
      </c>
      <c r="AK220" s="80">
        <v>6</v>
      </c>
      <c r="AL220" s="86" t="s">
        <v>2052</v>
      </c>
      <c r="AM220" s="80" t="s">
        <v>2074</v>
      </c>
      <c r="AN220" s="80" t="b">
        <v>0</v>
      </c>
      <c r="AO220" s="86" t="s">
        <v>1779</v>
      </c>
      <c r="AP220" s="80" t="s">
        <v>207</v>
      </c>
      <c r="AQ220" s="80">
        <v>0</v>
      </c>
      <c r="AR220" s="80">
        <v>0</v>
      </c>
      <c r="AS220" s="80"/>
      <c r="AT220" s="80"/>
      <c r="AU220" s="80"/>
      <c r="AV220" s="80"/>
      <c r="AW220" s="80"/>
      <c r="AX220" s="80"/>
      <c r="AY220" s="80"/>
      <c r="AZ220" s="80"/>
      <c r="BA220">
        <v>1</v>
      </c>
      <c r="BB220" s="79" t="str">
        <f>REPLACE(INDEX(GroupVertices[Group],MATCH(Edges24[[#This Row],[Vertex 1]],GroupVertices[Vertex],0)),1,1,"")</f>
        <v>26</v>
      </c>
      <c r="BC220" s="79" t="str">
        <f>REPLACE(INDEX(GroupVertices[Group],MATCH(Edges24[[#This Row],[Vertex 2]],GroupVertices[Vertex],0)),1,1,"")</f>
        <v>26</v>
      </c>
      <c r="BD220" s="48">
        <v>1</v>
      </c>
      <c r="BE220" s="49">
        <v>2.6315789473684212</v>
      </c>
      <c r="BF220" s="48">
        <v>0</v>
      </c>
      <c r="BG220" s="49">
        <v>0</v>
      </c>
      <c r="BH220" s="48">
        <v>0</v>
      </c>
      <c r="BI220" s="49">
        <v>0</v>
      </c>
      <c r="BJ220" s="48">
        <v>37</v>
      </c>
      <c r="BK220" s="49">
        <v>97.36842105263158</v>
      </c>
      <c r="BL220" s="48">
        <v>38</v>
      </c>
    </row>
    <row r="221" spans="1:64" ht="15">
      <c r="A221" s="65" t="s">
        <v>315</v>
      </c>
      <c r="B221" s="83" t="s">
        <v>1168</v>
      </c>
      <c r="C221" s="66"/>
      <c r="D221" s="67"/>
      <c r="E221" s="68"/>
      <c r="F221" s="69"/>
      <c r="G221" s="66"/>
      <c r="H221" s="70"/>
      <c r="I221" s="71"/>
      <c r="J221" s="71"/>
      <c r="K221" s="34" t="s">
        <v>65</v>
      </c>
      <c r="L221" s="78">
        <v>221</v>
      </c>
      <c r="M221" s="78"/>
      <c r="N221" s="73" t="s">
        <v>374</v>
      </c>
      <c r="O221" s="80" t="s">
        <v>461</v>
      </c>
      <c r="P221" s="82">
        <v>43498.900358796294</v>
      </c>
      <c r="Q221" s="80" t="s">
        <v>680</v>
      </c>
      <c r="R221" s="80"/>
      <c r="S221" s="80"/>
      <c r="T221" s="80" t="s">
        <v>948</v>
      </c>
      <c r="U221" s="83" t="s">
        <v>1168</v>
      </c>
      <c r="V221" s="83" t="s">
        <v>1168</v>
      </c>
      <c r="W221" s="82">
        <v>43498.900358796294</v>
      </c>
      <c r="X221" s="83" t="s">
        <v>1566</v>
      </c>
      <c r="Y221" s="80"/>
      <c r="Z221" s="80"/>
      <c r="AA221" s="86" t="s">
        <v>1922</v>
      </c>
      <c r="AB221" s="80"/>
      <c r="AC221" s="80" t="b">
        <v>0</v>
      </c>
      <c r="AD221" s="80">
        <v>4</v>
      </c>
      <c r="AE221" s="86" t="s">
        <v>2052</v>
      </c>
      <c r="AF221" s="80" t="b">
        <v>0</v>
      </c>
      <c r="AG221" s="80" t="s">
        <v>2064</v>
      </c>
      <c r="AH221" s="80"/>
      <c r="AI221" s="86" t="s">
        <v>2052</v>
      </c>
      <c r="AJ221" s="80" t="b">
        <v>0</v>
      </c>
      <c r="AK221" s="80">
        <v>0</v>
      </c>
      <c r="AL221" s="86" t="s">
        <v>2052</v>
      </c>
      <c r="AM221" s="80" t="s">
        <v>2071</v>
      </c>
      <c r="AN221" s="80" t="b">
        <v>0</v>
      </c>
      <c r="AO221" s="86" t="s">
        <v>1922</v>
      </c>
      <c r="AP221" s="80" t="s">
        <v>207</v>
      </c>
      <c r="AQ221" s="80">
        <v>0</v>
      </c>
      <c r="AR221" s="80">
        <v>0</v>
      </c>
      <c r="AS221" s="80"/>
      <c r="AT221" s="80"/>
      <c r="AU221" s="80"/>
      <c r="AV221" s="80"/>
      <c r="AW221" s="80"/>
      <c r="AX221" s="80"/>
      <c r="AY221" s="80"/>
      <c r="AZ221" s="80"/>
      <c r="BA221">
        <v>1</v>
      </c>
      <c r="BB221" s="79" t="str">
        <f>REPLACE(INDEX(GroupVertices[Group],MATCH(Edges24[[#This Row],[Vertex 1]],GroupVertices[Vertex],0)),1,1,"")</f>
        <v>3</v>
      </c>
      <c r="BC221" s="79" t="str">
        <f>REPLACE(INDEX(GroupVertices[Group],MATCH(Edges24[[#This Row],[Vertex 2]],GroupVertices[Vertex],0)),1,1,"")</f>
        <v>3</v>
      </c>
      <c r="BD221" s="48">
        <v>0</v>
      </c>
      <c r="BE221" s="49">
        <v>0</v>
      </c>
      <c r="BF221" s="48">
        <v>0</v>
      </c>
      <c r="BG221" s="49">
        <v>0</v>
      </c>
      <c r="BH221" s="48">
        <v>0</v>
      </c>
      <c r="BI221" s="49">
        <v>0</v>
      </c>
      <c r="BJ221" s="48">
        <v>30</v>
      </c>
      <c r="BK221" s="49">
        <v>100</v>
      </c>
      <c r="BL221" s="48">
        <v>30</v>
      </c>
    </row>
    <row r="222" spans="1:64" ht="15">
      <c r="A222" s="65" t="s">
        <v>301</v>
      </c>
      <c r="B222" s="83" t="s">
        <v>1001</v>
      </c>
      <c r="C222" s="66"/>
      <c r="D222" s="67"/>
      <c r="E222" s="68"/>
      <c r="F222" s="69"/>
      <c r="G222" s="66"/>
      <c r="H222" s="70"/>
      <c r="I222" s="71"/>
      <c r="J222" s="71"/>
      <c r="K222" s="34" t="s">
        <v>65</v>
      </c>
      <c r="L222" s="78">
        <v>222</v>
      </c>
      <c r="M222" s="78"/>
      <c r="N222" s="73" t="s">
        <v>422</v>
      </c>
      <c r="O222" s="80" t="s">
        <v>461</v>
      </c>
      <c r="P222" s="82">
        <v>43498.82162037037</v>
      </c>
      <c r="Q222" s="80" t="s">
        <v>506</v>
      </c>
      <c r="R222" s="80"/>
      <c r="S222" s="80"/>
      <c r="T222" s="80" t="s">
        <v>915</v>
      </c>
      <c r="U222" s="83" t="s">
        <v>1001</v>
      </c>
      <c r="V222" s="83" t="s">
        <v>1001</v>
      </c>
      <c r="W222" s="82">
        <v>43498.82162037037</v>
      </c>
      <c r="X222" s="83" t="s">
        <v>1387</v>
      </c>
      <c r="Y222" s="80"/>
      <c r="Z222" s="80"/>
      <c r="AA222" s="86" t="s">
        <v>1737</v>
      </c>
      <c r="AB222" s="80"/>
      <c r="AC222" s="80" t="b">
        <v>0</v>
      </c>
      <c r="AD222" s="80">
        <v>5</v>
      </c>
      <c r="AE222" s="86" t="s">
        <v>2052</v>
      </c>
      <c r="AF222" s="80" t="b">
        <v>0</v>
      </c>
      <c r="AG222" s="80" t="s">
        <v>2064</v>
      </c>
      <c r="AH222" s="80"/>
      <c r="AI222" s="86" t="s">
        <v>2052</v>
      </c>
      <c r="AJ222" s="80" t="b">
        <v>0</v>
      </c>
      <c r="AK222" s="80">
        <v>5</v>
      </c>
      <c r="AL222" s="86" t="s">
        <v>2052</v>
      </c>
      <c r="AM222" s="80" t="s">
        <v>2071</v>
      </c>
      <c r="AN222" s="80" t="b">
        <v>0</v>
      </c>
      <c r="AO222" s="86" t="s">
        <v>1737</v>
      </c>
      <c r="AP222" s="80" t="s">
        <v>207</v>
      </c>
      <c r="AQ222" s="80">
        <v>0</v>
      </c>
      <c r="AR222" s="80">
        <v>0</v>
      </c>
      <c r="AS222" s="80"/>
      <c r="AT222" s="80"/>
      <c r="AU222" s="80"/>
      <c r="AV222" s="80"/>
      <c r="AW222" s="80"/>
      <c r="AX222" s="80"/>
      <c r="AY222" s="80"/>
      <c r="AZ222" s="80"/>
      <c r="BA222">
        <v>1</v>
      </c>
      <c r="BB222" s="79" t="str">
        <f>REPLACE(INDEX(GroupVertices[Group],MATCH(Edges24[[#This Row],[Vertex 1]],GroupVertices[Vertex],0)),1,1,"")</f>
        <v>11</v>
      </c>
      <c r="BC222" s="79" t="str">
        <f>REPLACE(INDEX(GroupVertices[Group],MATCH(Edges24[[#This Row],[Vertex 2]],GroupVertices[Vertex],0)),1,1,"")</f>
        <v>11</v>
      </c>
      <c r="BD222" s="48">
        <v>0</v>
      </c>
      <c r="BE222" s="49">
        <v>0</v>
      </c>
      <c r="BF222" s="48">
        <v>0</v>
      </c>
      <c r="BG222" s="49">
        <v>0</v>
      </c>
      <c r="BH222" s="48">
        <v>0</v>
      </c>
      <c r="BI222" s="49">
        <v>0</v>
      </c>
      <c r="BJ222" s="48">
        <v>38</v>
      </c>
      <c r="BK222" s="49">
        <v>100</v>
      </c>
      <c r="BL222" s="48">
        <v>38</v>
      </c>
    </row>
    <row r="223" spans="1:64" ht="15">
      <c r="A223" s="65" t="s">
        <v>318</v>
      </c>
      <c r="B223" s="83" t="s">
        <v>1231</v>
      </c>
      <c r="C223" s="66"/>
      <c r="D223" s="67"/>
      <c r="E223" s="68"/>
      <c r="F223" s="69"/>
      <c r="G223" s="66"/>
      <c r="H223" s="70"/>
      <c r="I223" s="71"/>
      <c r="J223" s="71"/>
      <c r="K223" s="34" t="s">
        <v>65</v>
      </c>
      <c r="L223" s="78">
        <v>223</v>
      </c>
      <c r="M223" s="78"/>
      <c r="N223" s="73" t="s">
        <v>273</v>
      </c>
      <c r="O223" s="80" t="s">
        <v>461</v>
      </c>
      <c r="P223" s="82">
        <v>43493.86678240741</v>
      </c>
      <c r="Q223" s="80" t="s">
        <v>743</v>
      </c>
      <c r="R223" s="83" t="s">
        <v>810</v>
      </c>
      <c r="S223" s="80" t="s">
        <v>850</v>
      </c>
      <c r="T223" s="80" t="s">
        <v>949</v>
      </c>
      <c r="U223" s="83" t="s">
        <v>1231</v>
      </c>
      <c r="V223" s="83" t="s">
        <v>1231</v>
      </c>
      <c r="W223" s="82">
        <v>43493.86678240741</v>
      </c>
      <c r="X223" s="83" t="s">
        <v>1629</v>
      </c>
      <c r="Y223" s="80"/>
      <c r="Z223" s="80"/>
      <c r="AA223" s="86" t="s">
        <v>1985</v>
      </c>
      <c r="AB223" s="80"/>
      <c r="AC223" s="80" t="b">
        <v>0</v>
      </c>
      <c r="AD223" s="80">
        <v>2</v>
      </c>
      <c r="AE223" s="86" t="s">
        <v>2052</v>
      </c>
      <c r="AF223" s="80" t="b">
        <v>0</v>
      </c>
      <c r="AG223" s="80" t="s">
        <v>2064</v>
      </c>
      <c r="AH223" s="80"/>
      <c r="AI223" s="86" t="s">
        <v>2052</v>
      </c>
      <c r="AJ223" s="80" t="b">
        <v>0</v>
      </c>
      <c r="AK223" s="80">
        <v>9</v>
      </c>
      <c r="AL223" s="86" t="s">
        <v>2052</v>
      </c>
      <c r="AM223" s="80" t="s">
        <v>2071</v>
      </c>
      <c r="AN223" s="80" t="b">
        <v>0</v>
      </c>
      <c r="AO223" s="86" t="s">
        <v>1985</v>
      </c>
      <c r="AP223" s="80" t="s">
        <v>207</v>
      </c>
      <c r="AQ223" s="80">
        <v>0</v>
      </c>
      <c r="AR223" s="80">
        <v>0</v>
      </c>
      <c r="AS223" s="80"/>
      <c r="AT223" s="80"/>
      <c r="AU223" s="80"/>
      <c r="AV223" s="80"/>
      <c r="AW223" s="80"/>
      <c r="AX223" s="80"/>
      <c r="AY223" s="80"/>
      <c r="AZ223" s="80"/>
      <c r="BA223">
        <v>1</v>
      </c>
      <c r="BB223" s="79" t="str">
        <f>REPLACE(INDEX(GroupVertices[Group],MATCH(Edges24[[#This Row],[Vertex 1]],GroupVertices[Vertex],0)),1,1,"")</f>
        <v>6</v>
      </c>
      <c r="BC223" s="79" t="str">
        <f>REPLACE(INDEX(GroupVertices[Group],MATCH(Edges24[[#This Row],[Vertex 2]],GroupVertices[Vertex],0)),1,1,"")</f>
        <v>6</v>
      </c>
      <c r="BD223" s="48">
        <v>0</v>
      </c>
      <c r="BE223" s="49">
        <v>0</v>
      </c>
      <c r="BF223" s="48">
        <v>0</v>
      </c>
      <c r="BG223" s="49">
        <v>0</v>
      </c>
      <c r="BH223" s="48">
        <v>0</v>
      </c>
      <c r="BI223" s="49">
        <v>0</v>
      </c>
      <c r="BJ223" s="48">
        <v>26</v>
      </c>
      <c r="BK223" s="49">
        <v>100</v>
      </c>
      <c r="BL223" s="48">
        <v>26</v>
      </c>
    </row>
    <row r="224" spans="1:64" ht="15">
      <c r="A224" s="65" t="s">
        <v>340</v>
      </c>
      <c r="B224" s="83" t="s">
        <v>1200</v>
      </c>
      <c r="C224" s="66"/>
      <c r="D224" s="67"/>
      <c r="E224" s="68"/>
      <c r="F224" s="69"/>
      <c r="G224" s="66"/>
      <c r="H224" s="70"/>
      <c r="I224" s="71"/>
      <c r="J224" s="71"/>
      <c r="K224" s="34" t="s">
        <v>65</v>
      </c>
      <c r="L224" s="78">
        <v>224</v>
      </c>
      <c r="M224" s="78"/>
      <c r="N224" s="73" t="s">
        <v>374</v>
      </c>
      <c r="O224" s="80" t="s">
        <v>461</v>
      </c>
      <c r="P224" s="82">
        <v>43493.8722337963</v>
      </c>
      <c r="Q224" s="80" t="s">
        <v>712</v>
      </c>
      <c r="R224" s="80"/>
      <c r="S224" s="80"/>
      <c r="T224" s="80" t="s">
        <v>923</v>
      </c>
      <c r="U224" s="83" t="s">
        <v>1200</v>
      </c>
      <c r="V224" s="83" t="s">
        <v>1200</v>
      </c>
      <c r="W224" s="82">
        <v>43493.8722337963</v>
      </c>
      <c r="X224" s="83" t="s">
        <v>1598</v>
      </c>
      <c r="Y224" s="80"/>
      <c r="Z224" s="80"/>
      <c r="AA224" s="86" t="s">
        <v>1954</v>
      </c>
      <c r="AB224" s="80"/>
      <c r="AC224" s="80" t="b">
        <v>0</v>
      </c>
      <c r="AD224" s="80">
        <v>4</v>
      </c>
      <c r="AE224" s="86" t="s">
        <v>2052</v>
      </c>
      <c r="AF224" s="80" t="b">
        <v>0</v>
      </c>
      <c r="AG224" s="80" t="s">
        <v>2064</v>
      </c>
      <c r="AH224" s="80"/>
      <c r="AI224" s="86" t="s">
        <v>2052</v>
      </c>
      <c r="AJ224" s="80" t="b">
        <v>0</v>
      </c>
      <c r="AK224" s="80">
        <v>7</v>
      </c>
      <c r="AL224" s="86" t="s">
        <v>2052</v>
      </c>
      <c r="AM224" s="80" t="s">
        <v>2071</v>
      </c>
      <c r="AN224" s="80" t="b">
        <v>0</v>
      </c>
      <c r="AO224" s="86" t="s">
        <v>1954</v>
      </c>
      <c r="AP224" s="80" t="s">
        <v>207</v>
      </c>
      <c r="AQ224" s="80">
        <v>0</v>
      </c>
      <c r="AR224" s="80">
        <v>0</v>
      </c>
      <c r="AS224" s="80"/>
      <c r="AT224" s="80"/>
      <c r="AU224" s="80"/>
      <c r="AV224" s="80"/>
      <c r="AW224" s="80"/>
      <c r="AX224" s="80"/>
      <c r="AY224" s="80"/>
      <c r="AZ224" s="80"/>
      <c r="BA224">
        <v>1</v>
      </c>
      <c r="BB224" s="79" t="str">
        <f>REPLACE(INDEX(GroupVertices[Group],MATCH(Edges24[[#This Row],[Vertex 1]],GroupVertices[Vertex],0)),1,1,"")</f>
        <v>12</v>
      </c>
      <c r="BC224" s="79" t="str">
        <f>REPLACE(INDEX(GroupVertices[Group],MATCH(Edges24[[#This Row],[Vertex 2]],GroupVertices[Vertex],0)),1,1,"")</f>
        <v>12</v>
      </c>
      <c r="BD224" s="48">
        <v>0</v>
      </c>
      <c r="BE224" s="49">
        <v>0</v>
      </c>
      <c r="BF224" s="48">
        <v>0</v>
      </c>
      <c r="BG224" s="49">
        <v>0</v>
      </c>
      <c r="BH224" s="48">
        <v>0</v>
      </c>
      <c r="BI224" s="49">
        <v>0</v>
      </c>
      <c r="BJ224" s="48">
        <v>30</v>
      </c>
      <c r="BK224" s="49">
        <v>100</v>
      </c>
      <c r="BL224" s="48">
        <v>30</v>
      </c>
    </row>
    <row r="225" spans="1:64" ht="15">
      <c r="A225" s="65" t="s">
        <v>342</v>
      </c>
      <c r="B225" s="83" t="s">
        <v>1123</v>
      </c>
      <c r="C225" s="66"/>
      <c r="D225" s="67"/>
      <c r="E225" s="68"/>
      <c r="F225" s="69"/>
      <c r="G225" s="66"/>
      <c r="H225" s="70"/>
      <c r="I225" s="71"/>
      <c r="J225" s="71"/>
      <c r="K225" s="34" t="s">
        <v>65</v>
      </c>
      <c r="L225" s="78">
        <v>225</v>
      </c>
      <c r="M225" s="78"/>
      <c r="N225" s="73" t="s">
        <v>273</v>
      </c>
      <c r="O225" s="80" t="s">
        <v>461</v>
      </c>
      <c r="P225" s="82">
        <v>43493.89319444444</v>
      </c>
      <c r="Q225" s="80" t="s">
        <v>633</v>
      </c>
      <c r="R225" s="83" t="s">
        <v>846</v>
      </c>
      <c r="S225" s="80" t="s">
        <v>850</v>
      </c>
      <c r="T225" s="80" t="s">
        <v>952</v>
      </c>
      <c r="U225" s="83" t="s">
        <v>1123</v>
      </c>
      <c r="V225" s="83" t="s">
        <v>1123</v>
      </c>
      <c r="W225" s="82">
        <v>43493.89319444444</v>
      </c>
      <c r="X225" s="83" t="s">
        <v>1519</v>
      </c>
      <c r="Y225" s="80"/>
      <c r="Z225" s="80"/>
      <c r="AA225" s="86" t="s">
        <v>1875</v>
      </c>
      <c r="AB225" s="80"/>
      <c r="AC225" s="80" t="b">
        <v>0</v>
      </c>
      <c r="AD225" s="80">
        <v>0</v>
      </c>
      <c r="AE225" s="86" t="s">
        <v>2052</v>
      </c>
      <c r="AF225" s="80" t="b">
        <v>0</v>
      </c>
      <c r="AG225" s="80" t="s">
        <v>2064</v>
      </c>
      <c r="AH225" s="80"/>
      <c r="AI225" s="86" t="s">
        <v>2052</v>
      </c>
      <c r="AJ225" s="80" t="b">
        <v>0</v>
      </c>
      <c r="AK225" s="80">
        <v>0</v>
      </c>
      <c r="AL225" s="86" t="s">
        <v>2052</v>
      </c>
      <c r="AM225" s="80" t="s">
        <v>2071</v>
      </c>
      <c r="AN225" s="80" t="b">
        <v>0</v>
      </c>
      <c r="AO225" s="86" t="s">
        <v>1875</v>
      </c>
      <c r="AP225" s="80" t="s">
        <v>207</v>
      </c>
      <c r="AQ225" s="80">
        <v>0</v>
      </c>
      <c r="AR225" s="80">
        <v>0</v>
      </c>
      <c r="AS225" s="80"/>
      <c r="AT225" s="80"/>
      <c r="AU225" s="80"/>
      <c r="AV225" s="80"/>
      <c r="AW225" s="80"/>
      <c r="AX225" s="80"/>
      <c r="AY225" s="80"/>
      <c r="AZ225" s="80"/>
      <c r="BA225">
        <v>1</v>
      </c>
      <c r="BB225" s="79" t="str">
        <f>REPLACE(INDEX(GroupVertices[Group],MATCH(Edges24[[#This Row],[Vertex 1]],GroupVertices[Vertex],0)),1,1,"")</f>
        <v>14</v>
      </c>
      <c r="BC225" s="79" t="str">
        <f>REPLACE(INDEX(GroupVertices[Group],MATCH(Edges24[[#This Row],[Vertex 2]],GroupVertices[Vertex],0)),1,1,"")</f>
        <v>14</v>
      </c>
      <c r="BD225" s="48">
        <v>1</v>
      </c>
      <c r="BE225" s="49">
        <v>5.2631578947368425</v>
      </c>
      <c r="BF225" s="48">
        <v>0</v>
      </c>
      <c r="BG225" s="49">
        <v>0</v>
      </c>
      <c r="BH225" s="48">
        <v>0</v>
      </c>
      <c r="BI225" s="49">
        <v>0</v>
      </c>
      <c r="BJ225" s="48">
        <v>18</v>
      </c>
      <c r="BK225" s="49">
        <v>94.73684210526316</v>
      </c>
      <c r="BL225" s="48">
        <v>19</v>
      </c>
    </row>
    <row r="226" spans="1:64" ht="15">
      <c r="A226" s="65" t="s">
        <v>267</v>
      </c>
      <c r="B226" s="83" t="s">
        <v>982</v>
      </c>
      <c r="C226" s="66"/>
      <c r="D226" s="67"/>
      <c r="E226" s="68"/>
      <c r="F226" s="69"/>
      <c r="G226" s="66"/>
      <c r="H226" s="70"/>
      <c r="I226" s="71"/>
      <c r="J226" s="71"/>
      <c r="K226" s="34" t="s">
        <v>65</v>
      </c>
      <c r="L226" s="78">
        <v>226</v>
      </c>
      <c r="M226" s="78"/>
      <c r="N226" s="73" t="s">
        <v>397</v>
      </c>
      <c r="O226" s="80" t="s">
        <v>461</v>
      </c>
      <c r="P226" s="82">
        <v>43499.34204861111</v>
      </c>
      <c r="Q226" s="80" t="s">
        <v>484</v>
      </c>
      <c r="R226" s="80"/>
      <c r="S226" s="80"/>
      <c r="T226" s="80" t="s">
        <v>898</v>
      </c>
      <c r="U226" s="83" t="s">
        <v>982</v>
      </c>
      <c r="V226" s="83" t="s">
        <v>982</v>
      </c>
      <c r="W226" s="82">
        <v>43499.34204861111</v>
      </c>
      <c r="X226" s="83" t="s">
        <v>1365</v>
      </c>
      <c r="Y226" s="80"/>
      <c r="Z226" s="80"/>
      <c r="AA226" s="86" t="s">
        <v>1715</v>
      </c>
      <c r="AB226" s="80"/>
      <c r="AC226" s="80" t="b">
        <v>0</v>
      </c>
      <c r="AD226" s="80">
        <v>5</v>
      </c>
      <c r="AE226" s="86" t="s">
        <v>2052</v>
      </c>
      <c r="AF226" s="80" t="b">
        <v>0</v>
      </c>
      <c r="AG226" s="80" t="s">
        <v>2064</v>
      </c>
      <c r="AH226" s="80"/>
      <c r="AI226" s="86" t="s">
        <v>2052</v>
      </c>
      <c r="AJ226" s="80" t="b">
        <v>0</v>
      </c>
      <c r="AK226" s="80">
        <v>3</v>
      </c>
      <c r="AL226" s="86" t="s">
        <v>2052</v>
      </c>
      <c r="AM226" s="80" t="s">
        <v>2072</v>
      </c>
      <c r="AN226" s="80" t="b">
        <v>0</v>
      </c>
      <c r="AO226" s="86" t="s">
        <v>1715</v>
      </c>
      <c r="AP226" s="80" t="s">
        <v>2082</v>
      </c>
      <c r="AQ226" s="80">
        <v>0</v>
      </c>
      <c r="AR226" s="80">
        <v>0</v>
      </c>
      <c r="AS226" s="80"/>
      <c r="AT226" s="80"/>
      <c r="AU226" s="80"/>
      <c r="AV226" s="80"/>
      <c r="AW226" s="80"/>
      <c r="AX226" s="80"/>
      <c r="AY226" s="80"/>
      <c r="AZ226" s="80"/>
      <c r="BA226">
        <v>1</v>
      </c>
      <c r="BB226" s="79" t="str">
        <f>REPLACE(INDEX(GroupVertices[Group],MATCH(Edges24[[#This Row],[Vertex 1]],GroupVertices[Vertex],0)),1,1,"")</f>
        <v>37</v>
      </c>
      <c r="BC226" s="79" t="str">
        <f>REPLACE(INDEX(GroupVertices[Group],MATCH(Edges24[[#This Row],[Vertex 2]],GroupVertices[Vertex],0)),1,1,"")</f>
        <v>37</v>
      </c>
      <c r="BD226" s="48">
        <v>0</v>
      </c>
      <c r="BE226" s="49">
        <v>0</v>
      </c>
      <c r="BF226" s="48">
        <v>0</v>
      </c>
      <c r="BG226" s="49">
        <v>0</v>
      </c>
      <c r="BH226" s="48">
        <v>0</v>
      </c>
      <c r="BI226" s="49">
        <v>0</v>
      </c>
      <c r="BJ226" s="48">
        <v>27</v>
      </c>
      <c r="BK226" s="49">
        <v>100</v>
      </c>
      <c r="BL226" s="48">
        <v>27</v>
      </c>
    </row>
    <row r="227" spans="1:64" ht="15">
      <c r="A227" s="65" t="s">
        <v>332</v>
      </c>
      <c r="B227" s="83" t="s">
        <v>1097</v>
      </c>
      <c r="C227" s="66"/>
      <c r="D227" s="67"/>
      <c r="E227" s="68"/>
      <c r="F227" s="69"/>
      <c r="G227" s="66"/>
      <c r="H227" s="70"/>
      <c r="I227" s="71"/>
      <c r="J227" s="71"/>
      <c r="K227" s="34" t="s">
        <v>65</v>
      </c>
      <c r="L227" s="78">
        <v>227</v>
      </c>
      <c r="M227" s="78"/>
      <c r="N227" s="73" t="s">
        <v>273</v>
      </c>
      <c r="O227" s="80" t="s">
        <v>461</v>
      </c>
      <c r="P227" s="82">
        <v>43499.024502314816</v>
      </c>
      <c r="Q227" s="80" t="s">
        <v>607</v>
      </c>
      <c r="R227" s="83" t="s">
        <v>810</v>
      </c>
      <c r="S227" s="80" t="s">
        <v>850</v>
      </c>
      <c r="T227" s="80" t="s">
        <v>949</v>
      </c>
      <c r="U227" s="83" t="s">
        <v>1097</v>
      </c>
      <c r="V227" s="83" t="s">
        <v>1097</v>
      </c>
      <c r="W227" s="82">
        <v>43499.024502314816</v>
      </c>
      <c r="X227" s="83" t="s">
        <v>1493</v>
      </c>
      <c r="Y227" s="80"/>
      <c r="Z227" s="80"/>
      <c r="AA227" s="86" t="s">
        <v>1849</v>
      </c>
      <c r="AB227" s="80"/>
      <c r="AC227" s="80" t="b">
        <v>0</v>
      </c>
      <c r="AD227" s="80">
        <v>0</v>
      </c>
      <c r="AE227" s="86" t="s">
        <v>2052</v>
      </c>
      <c r="AF227" s="80" t="b">
        <v>0</v>
      </c>
      <c r="AG227" s="80" t="s">
        <v>2064</v>
      </c>
      <c r="AH227" s="80"/>
      <c r="AI227" s="86" t="s">
        <v>2052</v>
      </c>
      <c r="AJ227" s="80" t="b">
        <v>0</v>
      </c>
      <c r="AK227" s="80">
        <v>0</v>
      </c>
      <c r="AL227" s="86" t="s">
        <v>2052</v>
      </c>
      <c r="AM227" s="80" t="s">
        <v>2071</v>
      </c>
      <c r="AN227" s="80" t="b">
        <v>0</v>
      </c>
      <c r="AO227" s="86" t="s">
        <v>1849</v>
      </c>
      <c r="AP227" s="80" t="s">
        <v>207</v>
      </c>
      <c r="AQ227" s="80">
        <v>0</v>
      </c>
      <c r="AR227" s="80">
        <v>0</v>
      </c>
      <c r="AS227" s="80"/>
      <c r="AT227" s="80"/>
      <c r="AU227" s="80"/>
      <c r="AV227" s="80"/>
      <c r="AW227" s="80"/>
      <c r="AX227" s="80"/>
      <c r="AY227" s="80"/>
      <c r="AZ227" s="80"/>
      <c r="BA227">
        <v>1</v>
      </c>
      <c r="BB227" s="79" t="str">
        <f>REPLACE(INDEX(GroupVertices[Group],MATCH(Edges24[[#This Row],[Vertex 1]],GroupVertices[Vertex],0)),1,1,"")</f>
        <v>1</v>
      </c>
      <c r="BC227" s="79" t="str">
        <f>REPLACE(INDEX(GroupVertices[Group],MATCH(Edges24[[#This Row],[Vertex 2]],GroupVertices[Vertex],0)),1,1,"")</f>
        <v>1</v>
      </c>
      <c r="BD227" s="48">
        <v>0</v>
      </c>
      <c r="BE227" s="49">
        <v>0</v>
      </c>
      <c r="BF227" s="48">
        <v>0</v>
      </c>
      <c r="BG227" s="49">
        <v>0</v>
      </c>
      <c r="BH227" s="48">
        <v>0</v>
      </c>
      <c r="BI227" s="49">
        <v>0</v>
      </c>
      <c r="BJ227" s="48">
        <v>26</v>
      </c>
      <c r="BK227" s="49">
        <v>100</v>
      </c>
      <c r="BL227" s="48">
        <v>26</v>
      </c>
    </row>
    <row r="228" spans="1:64" ht="15">
      <c r="A228" s="65" t="s">
        <v>330</v>
      </c>
      <c r="B228" s="83" t="s">
        <v>1183</v>
      </c>
      <c r="C228" s="66"/>
      <c r="D228" s="67"/>
      <c r="E228" s="68"/>
      <c r="F228" s="69"/>
      <c r="G228" s="66"/>
      <c r="H228" s="70"/>
      <c r="I228" s="71"/>
      <c r="J228" s="71"/>
      <c r="K228" s="34" t="s">
        <v>65</v>
      </c>
      <c r="L228" s="78">
        <v>228</v>
      </c>
      <c r="M228" s="78"/>
      <c r="N228" s="73" t="s">
        <v>374</v>
      </c>
      <c r="O228" s="80" t="s">
        <v>461</v>
      </c>
      <c r="P228" s="82">
        <v>43494.085914351854</v>
      </c>
      <c r="Q228" s="80" t="s">
        <v>695</v>
      </c>
      <c r="R228" s="80"/>
      <c r="S228" s="80"/>
      <c r="T228" s="80" t="s">
        <v>948</v>
      </c>
      <c r="U228" s="83" t="s">
        <v>1183</v>
      </c>
      <c r="V228" s="83" t="s">
        <v>1183</v>
      </c>
      <c r="W228" s="82">
        <v>43494.085914351854</v>
      </c>
      <c r="X228" s="83" t="s">
        <v>1581</v>
      </c>
      <c r="Y228" s="80"/>
      <c r="Z228" s="80"/>
      <c r="AA228" s="86" t="s">
        <v>1937</v>
      </c>
      <c r="AB228" s="80"/>
      <c r="AC228" s="80" t="b">
        <v>0</v>
      </c>
      <c r="AD228" s="80">
        <v>7</v>
      </c>
      <c r="AE228" s="86" t="s">
        <v>2052</v>
      </c>
      <c r="AF228" s="80" t="b">
        <v>0</v>
      </c>
      <c r="AG228" s="80" t="s">
        <v>2064</v>
      </c>
      <c r="AH228" s="80"/>
      <c r="AI228" s="86" t="s">
        <v>2052</v>
      </c>
      <c r="AJ228" s="80" t="b">
        <v>0</v>
      </c>
      <c r="AK228" s="80">
        <v>2</v>
      </c>
      <c r="AL228" s="86" t="s">
        <v>2052</v>
      </c>
      <c r="AM228" s="80" t="s">
        <v>2071</v>
      </c>
      <c r="AN228" s="80" t="b">
        <v>0</v>
      </c>
      <c r="AO228" s="86" t="s">
        <v>1937</v>
      </c>
      <c r="AP228" s="80" t="s">
        <v>207</v>
      </c>
      <c r="AQ228" s="80">
        <v>0</v>
      </c>
      <c r="AR228" s="80">
        <v>0</v>
      </c>
      <c r="AS228" s="80"/>
      <c r="AT228" s="80"/>
      <c r="AU228" s="80"/>
      <c r="AV228" s="80"/>
      <c r="AW228" s="80"/>
      <c r="AX228" s="80"/>
      <c r="AY228" s="80"/>
      <c r="AZ228" s="80"/>
      <c r="BA228">
        <v>1</v>
      </c>
      <c r="BB228" s="79" t="str">
        <f>REPLACE(INDEX(GroupVertices[Group],MATCH(Edges24[[#This Row],[Vertex 1]],GroupVertices[Vertex],0)),1,1,"")</f>
        <v>2</v>
      </c>
      <c r="BC228" s="79" t="str">
        <f>REPLACE(INDEX(GroupVertices[Group],MATCH(Edges24[[#This Row],[Vertex 2]],GroupVertices[Vertex],0)),1,1,"")</f>
        <v>2</v>
      </c>
      <c r="BD228" s="48">
        <v>0</v>
      </c>
      <c r="BE228" s="49">
        <v>0</v>
      </c>
      <c r="BF228" s="48">
        <v>0</v>
      </c>
      <c r="BG228" s="49">
        <v>0</v>
      </c>
      <c r="BH228" s="48">
        <v>0</v>
      </c>
      <c r="BI228" s="49">
        <v>0</v>
      </c>
      <c r="BJ228" s="48">
        <v>30</v>
      </c>
      <c r="BK228" s="49">
        <v>100</v>
      </c>
      <c r="BL228" s="48">
        <v>30</v>
      </c>
    </row>
    <row r="229" spans="1:64" ht="15">
      <c r="A229" s="65" t="s">
        <v>344</v>
      </c>
      <c r="B229" s="83" t="s">
        <v>1264</v>
      </c>
      <c r="C229" s="66"/>
      <c r="D229" s="67"/>
      <c r="E229" s="68"/>
      <c r="F229" s="69"/>
      <c r="G229" s="66"/>
      <c r="H229" s="70"/>
      <c r="I229" s="71"/>
      <c r="J229" s="71"/>
      <c r="K229" s="34" t="s">
        <v>65</v>
      </c>
      <c r="L229" s="78">
        <v>229</v>
      </c>
      <c r="M229" s="78"/>
      <c r="N229" s="73" t="s">
        <v>374</v>
      </c>
      <c r="O229" s="80" t="s">
        <v>461</v>
      </c>
      <c r="P229" s="82">
        <v>43499.28039351852</v>
      </c>
      <c r="Q229" s="80" t="s">
        <v>776</v>
      </c>
      <c r="R229" s="80"/>
      <c r="S229" s="80"/>
      <c r="T229" s="80" t="s">
        <v>923</v>
      </c>
      <c r="U229" s="83" t="s">
        <v>1264</v>
      </c>
      <c r="V229" s="83" t="s">
        <v>1264</v>
      </c>
      <c r="W229" s="82">
        <v>43499.28039351852</v>
      </c>
      <c r="X229" s="83" t="s">
        <v>1662</v>
      </c>
      <c r="Y229" s="80"/>
      <c r="Z229" s="80"/>
      <c r="AA229" s="86" t="s">
        <v>2018</v>
      </c>
      <c r="AB229" s="80"/>
      <c r="AC229" s="80" t="b">
        <v>0</v>
      </c>
      <c r="AD229" s="80">
        <v>8</v>
      </c>
      <c r="AE229" s="86" t="s">
        <v>2052</v>
      </c>
      <c r="AF229" s="80" t="b">
        <v>0</v>
      </c>
      <c r="AG229" s="80" t="s">
        <v>2064</v>
      </c>
      <c r="AH229" s="80"/>
      <c r="AI229" s="86" t="s">
        <v>2052</v>
      </c>
      <c r="AJ229" s="80" t="b">
        <v>0</v>
      </c>
      <c r="AK229" s="80">
        <v>5</v>
      </c>
      <c r="AL229" s="86" t="s">
        <v>2052</v>
      </c>
      <c r="AM229" s="80" t="s">
        <v>2071</v>
      </c>
      <c r="AN229" s="80" t="b">
        <v>0</v>
      </c>
      <c r="AO229" s="86" t="s">
        <v>2018</v>
      </c>
      <c r="AP229" s="80" t="s">
        <v>2082</v>
      </c>
      <c r="AQ229" s="80">
        <v>0</v>
      </c>
      <c r="AR229" s="80">
        <v>0</v>
      </c>
      <c r="AS229" s="80"/>
      <c r="AT229" s="80"/>
      <c r="AU229" s="80"/>
      <c r="AV229" s="80"/>
      <c r="AW229" s="80"/>
      <c r="AX229" s="80"/>
      <c r="AY229" s="80"/>
      <c r="AZ229" s="80"/>
      <c r="BA229">
        <v>1</v>
      </c>
      <c r="BB229" s="79" t="str">
        <f>REPLACE(INDEX(GroupVertices[Group],MATCH(Edges24[[#This Row],[Vertex 1]],GroupVertices[Vertex],0)),1,1,"")</f>
        <v>7</v>
      </c>
      <c r="BC229" s="79" t="str">
        <f>REPLACE(INDEX(GroupVertices[Group],MATCH(Edges24[[#This Row],[Vertex 2]],GroupVertices[Vertex],0)),1,1,"")</f>
        <v>7</v>
      </c>
      <c r="BD229" s="48">
        <v>0</v>
      </c>
      <c r="BE229" s="49">
        <v>0</v>
      </c>
      <c r="BF229" s="48">
        <v>0</v>
      </c>
      <c r="BG229" s="49">
        <v>0</v>
      </c>
      <c r="BH229" s="48">
        <v>0</v>
      </c>
      <c r="BI229" s="49">
        <v>0</v>
      </c>
      <c r="BJ229" s="48">
        <v>28</v>
      </c>
      <c r="BK229" s="49">
        <v>100</v>
      </c>
      <c r="BL229" s="48">
        <v>28</v>
      </c>
    </row>
    <row r="230" spans="1:64" ht="15">
      <c r="A230" s="65" t="s">
        <v>318</v>
      </c>
      <c r="B230" s="83" t="s">
        <v>1232</v>
      </c>
      <c r="C230" s="66"/>
      <c r="D230" s="67"/>
      <c r="E230" s="68"/>
      <c r="F230" s="69"/>
      <c r="G230" s="66"/>
      <c r="H230" s="70"/>
      <c r="I230" s="71"/>
      <c r="J230" s="71"/>
      <c r="K230" s="34" t="s">
        <v>65</v>
      </c>
      <c r="L230" s="78">
        <v>230</v>
      </c>
      <c r="M230" s="78"/>
      <c r="N230" s="73" t="s">
        <v>374</v>
      </c>
      <c r="O230" s="80" t="s">
        <v>461</v>
      </c>
      <c r="P230" s="82">
        <v>43494.15384259259</v>
      </c>
      <c r="Q230" s="80" t="s">
        <v>744</v>
      </c>
      <c r="R230" s="80"/>
      <c r="S230" s="80"/>
      <c r="T230" s="80" t="s">
        <v>923</v>
      </c>
      <c r="U230" s="83" t="s">
        <v>1232</v>
      </c>
      <c r="V230" s="83" t="s">
        <v>1232</v>
      </c>
      <c r="W230" s="82">
        <v>43494.15384259259</v>
      </c>
      <c r="X230" s="83" t="s">
        <v>1630</v>
      </c>
      <c r="Y230" s="80"/>
      <c r="Z230" s="80"/>
      <c r="AA230" s="86" t="s">
        <v>1986</v>
      </c>
      <c r="AB230" s="80"/>
      <c r="AC230" s="80" t="b">
        <v>0</v>
      </c>
      <c r="AD230" s="80">
        <v>6</v>
      </c>
      <c r="AE230" s="86" t="s">
        <v>2052</v>
      </c>
      <c r="AF230" s="80" t="b">
        <v>0</v>
      </c>
      <c r="AG230" s="80" t="s">
        <v>2064</v>
      </c>
      <c r="AH230" s="80"/>
      <c r="AI230" s="86" t="s">
        <v>2052</v>
      </c>
      <c r="AJ230" s="80" t="b">
        <v>0</v>
      </c>
      <c r="AK230" s="80">
        <v>2</v>
      </c>
      <c r="AL230" s="86" t="s">
        <v>2052</v>
      </c>
      <c r="AM230" s="80" t="s">
        <v>2071</v>
      </c>
      <c r="AN230" s="80" t="b">
        <v>0</v>
      </c>
      <c r="AO230" s="86" t="s">
        <v>1986</v>
      </c>
      <c r="AP230" s="80" t="s">
        <v>207</v>
      </c>
      <c r="AQ230" s="80">
        <v>0</v>
      </c>
      <c r="AR230" s="80">
        <v>0</v>
      </c>
      <c r="AS230" s="80"/>
      <c r="AT230" s="80"/>
      <c r="AU230" s="80"/>
      <c r="AV230" s="80"/>
      <c r="AW230" s="80"/>
      <c r="AX230" s="80"/>
      <c r="AY230" s="80"/>
      <c r="AZ230" s="80"/>
      <c r="BA230">
        <v>1</v>
      </c>
      <c r="BB230" s="79" t="str">
        <f>REPLACE(INDEX(GroupVertices[Group],MATCH(Edges24[[#This Row],[Vertex 1]],GroupVertices[Vertex],0)),1,1,"")</f>
        <v>6</v>
      </c>
      <c r="BC230" s="79" t="str">
        <f>REPLACE(INDEX(GroupVertices[Group],MATCH(Edges24[[#This Row],[Vertex 2]],GroupVertices[Vertex],0)),1,1,"")</f>
        <v>6</v>
      </c>
      <c r="BD230" s="48">
        <v>0</v>
      </c>
      <c r="BE230" s="49">
        <v>0</v>
      </c>
      <c r="BF230" s="48">
        <v>0</v>
      </c>
      <c r="BG230" s="49">
        <v>0</v>
      </c>
      <c r="BH230" s="48">
        <v>0</v>
      </c>
      <c r="BI230" s="49">
        <v>0</v>
      </c>
      <c r="BJ230" s="48">
        <v>28</v>
      </c>
      <c r="BK230" s="49">
        <v>100</v>
      </c>
      <c r="BL230" s="48">
        <v>28</v>
      </c>
    </row>
    <row r="231" spans="1:64" ht="15">
      <c r="A231" s="65" t="s">
        <v>302</v>
      </c>
      <c r="B231" s="83" t="s">
        <v>1129</v>
      </c>
      <c r="C231" s="66"/>
      <c r="D231" s="67"/>
      <c r="E231" s="68"/>
      <c r="F231" s="69"/>
      <c r="G231" s="66"/>
      <c r="H231" s="70"/>
      <c r="I231" s="71"/>
      <c r="J231" s="71"/>
      <c r="K231" s="34" t="s">
        <v>65</v>
      </c>
      <c r="L231" s="78">
        <v>231</v>
      </c>
      <c r="M231" s="78"/>
      <c r="N231" s="73" t="s">
        <v>374</v>
      </c>
      <c r="O231" s="80" t="s">
        <v>461</v>
      </c>
      <c r="P231" s="82">
        <v>43499.23170138889</v>
      </c>
      <c r="Q231" s="80" t="s">
        <v>639</v>
      </c>
      <c r="R231" s="80"/>
      <c r="S231" s="80"/>
      <c r="T231" s="80" t="s">
        <v>923</v>
      </c>
      <c r="U231" s="83" t="s">
        <v>1129</v>
      </c>
      <c r="V231" s="83" t="s">
        <v>1129</v>
      </c>
      <c r="W231" s="82">
        <v>43499.23170138889</v>
      </c>
      <c r="X231" s="83" t="s">
        <v>1525</v>
      </c>
      <c r="Y231" s="80"/>
      <c r="Z231" s="80"/>
      <c r="AA231" s="86" t="s">
        <v>1881</v>
      </c>
      <c r="AB231" s="80"/>
      <c r="AC231" s="80" t="b">
        <v>0</v>
      </c>
      <c r="AD231" s="80">
        <v>6</v>
      </c>
      <c r="AE231" s="86" t="s">
        <v>2052</v>
      </c>
      <c r="AF231" s="80" t="b">
        <v>0</v>
      </c>
      <c r="AG231" s="80" t="s">
        <v>2064</v>
      </c>
      <c r="AH231" s="80"/>
      <c r="AI231" s="86" t="s">
        <v>2052</v>
      </c>
      <c r="AJ231" s="80" t="b">
        <v>0</v>
      </c>
      <c r="AK231" s="80">
        <v>3</v>
      </c>
      <c r="AL231" s="86" t="s">
        <v>2052</v>
      </c>
      <c r="AM231" s="80" t="s">
        <v>2071</v>
      </c>
      <c r="AN231" s="80" t="b">
        <v>0</v>
      </c>
      <c r="AO231" s="86" t="s">
        <v>1881</v>
      </c>
      <c r="AP231" s="80" t="s">
        <v>2082</v>
      </c>
      <c r="AQ231" s="80">
        <v>0</v>
      </c>
      <c r="AR231" s="80">
        <v>0</v>
      </c>
      <c r="AS231" s="80"/>
      <c r="AT231" s="80"/>
      <c r="AU231" s="80"/>
      <c r="AV231" s="80"/>
      <c r="AW231" s="80"/>
      <c r="AX231" s="80"/>
      <c r="AY231" s="80"/>
      <c r="AZ231" s="80"/>
      <c r="BA231">
        <v>1</v>
      </c>
      <c r="BB231" s="79" t="str">
        <f>REPLACE(INDEX(GroupVertices[Group],MATCH(Edges24[[#This Row],[Vertex 1]],GroupVertices[Vertex],0)),1,1,"")</f>
        <v>10</v>
      </c>
      <c r="BC231" s="79" t="str">
        <f>REPLACE(INDEX(GroupVertices[Group],MATCH(Edges24[[#This Row],[Vertex 2]],GroupVertices[Vertex],0)),1,1,"")</f>
        <v>10</v>
      </c>
      <c r="BD231" s="48">
        <v>0</v>
      </c>
      <c r="BE231" s="49">
        <v>0</v>
      </c>
      <c r="BF231" s="48">
        <v>0</v>
      </c>
      <c r="BG231" s="49">
        <v>0</v>
      </c>
      <c r="BH231" s="48">
        <v>0</v>
      </c>
      <c r="BI231" s="49">
        <v>0</v>
      </c>
      <c r="BJ231" s="48">
        <v>28</v>
      </c>
      <c r="BK231" s="49">
        <v>100</v>
      </c>
      <c r="BL231" s="48">
        <v>28</v>
      </c>
    </row>
    <row r="232" spans="1:64" ht="15">
      <c r="A232" s="65" t="s">
        <v>298</v>
      </c>
      <c r="B232" s="83" t="s">
        <v>1144</v>
      </c>
      <c r="C232" s="66"/>
      <c r="D232" s="67"/>
      <c r="E232" s="68"/>
      <c r="F232" s="69"/>
      <c r="G232" s="66"/>
      <c r="H232" s="70"/>
      <c r="I232" s="71"/>
      <c r="J232" s="71"/>
      <c r="K232" s="34" t="s">
        <v>65</v>
      </c>
      <c r="L232" s="78">
        <v>232</v>
      </c>
      <c r="M232" s="78"/>
      <c r="N232" s="73" t="s">
        <v>374</v>
      </c>
      <c r="O232" s="80" t="s">
        <v>461</v>
      </c>
      <c r="P232" s="82">
        <v>43499.323796296296</v>
      </c>
      <c r="Q232" s="80" t="s">
        <v>654</v>
      </c>
      <c r="R232" s="80"/>
      <c r="S232" s="80"/>
      <c r="T232" s="80" t="s">
        <v>923</v>
      </c>
      <c r="U232" s="83" t="s">
        <v>1144</v>
      </c>
      <c r="V232" s="83" t="s">
        <v>1144</v>
      </c>
      <c r="W232" s="82">
        <v>43499.323796296296</v>
      </c>
      <c r="X232" s="83" t="s">
        <v>1540</v>
      </c>
      <c r="Y232" s="80"/>
      <c r="Z232" s="80"/>
      <c r="AA232" s="86" t="s">
        <v>1896</v>
      </c>
      <c r="AB232" s="80"/>
      <c r="AC232" s="80" t="b">
        <v>0</v>
      </c>
      <c r="AD232" s="80">
        <v>9</v>
      </c>
      <c r="AE232" s="86" t="s">
        <v>2052</v>
      </c>
      <c r="AF232" s="80" t="b">
        <v>0</v>
      </c>
      <c r="AG232" s="80" t="s">
        <v>2064</v>
      </c>
      <c r="AH232" s="80"/>
      <c r="AI232" s="86" t="s">
        <v>2052</v>
      </c>
      <c r="AJ232" s="80" t="b">
        <v>0</v>
      </c>
      <c r="AK232" s="80">
        <v>5</v>
      </c>
      <c r="AL232" s="86" t="s">
        <v>2052</v>
      </c>
      <c r="AM232" s="80" t="s">
        <v>2071</v>
      </c>
      <c r="AN232" s="80" t="b">
        <v>0</v>
      </c>
      <c r="AO232" s="86" t="s">
        <v>1896</v>
      </c>
      <c r="AP232" s="80" t="s">
        <v>2082</v>
      </c>
      <c r="AQ232" s="80">
        <v>0</v>
      </c>
      <c r="AR232" s="80">
        <v>0</v>
      </c>
      <c r="AS232" s="80"/>
      <c r="AT232" s="80"/>
      <c r="AU232" s="80"/>
      <c r="AV232" s="80"/>
      <c r="AW232" s="80"/>
      <c r="AX232" s="80"/>
      <c r="AY232" s="80"/>
      <c r="AZ232" s="80"/>
      <c r="BA232">
        <v>1</v>
      </c>
      <c r="BB232" s="79" t="str">
        <f>REPLACE(INDEX(GroupVertices[Group],MATCH(Edges24[[#This Row],[Vertex 1]],GroupVertices[Vertex],0)),1,1,"")</f>
        <v>8</v>
      </c>
      <c r="BC232" s="79" t="str">
        <f>REPLACE(INDEX(GroupVertices[Group],MATCH(Edges24[[#This Row],[Vertex 2]],GroupVertices[Vertex],0)),1,1,"")</f>
        <v>8</v>
      </c>
      <c r="BD232" s="48">
        <v>0</v>
      </c>
      <c r="BE232" s="49">
        <v>0</v>
      </c>
      <c r="BF232" s="48">
        <v>0</v>
      </c>
      <c r="BG232" s="49">
        <v>0</v>
      </c>
      <c r="BH232" s="48">
        <v>0</v>
      </c>
      <c r="BI232" s="49">
        <v>0</v>
      </c>
      <c r="BJ232" s="48">
        <v>28</v>
      </c>
      <c r="BK232" s="49">
        <v>100</v>
      </c>
      <c r="BL232" s="48">
        <v>28</v>
      </c>
    </row>
    <row r="233" spans="1:64" ht="15">
      <c r="A233" s="65" t="s">
        <v>355</v>
      </c>
      <c r="B233" s="83" t="s">
        <v>1271</v>
      </c>
      <c r="C233" s="66"/>
      <c r="D233" s="67"/>
      <c r="E233" s="68"/>
      <c r="F233" s="69"/>
      <c r="G233" s="66"/>
      <c r="H233" s="70"/>
      <c r="I233" s="71"/>
      <c r="J233" s="71"/>
      <c r="K233" s="34" t="s">
        <v>65</v>
      </c>
      <c r="L233" s="78">
        <v>233</v>
      </c>
      <c r="M233" s="78"/>
      <c r="N233" s="73" t="s">
        <v>374</v>
      </c>
      <c r="O233" s="80" t="s">
        <v>461</v>
      </c>
      <c r="P233" s="82">
        <v>43499.53090277778</v>
      </c>
      <c r="Q233" s="80" t="s">
        <v>783</v>
      </c>
      <c r="R233" s="80"/>
      <c r="S233" s="80"/>
      <c r="T233" s="80" t="s">
        <v>923</v>
      </c>
      <c r="U233" s="83" t="s">
        <v>1271</v>
      </c>
      <c r="V233" s="83" t="s">
        <v>1271</v>
      </c>
      <c r="W233" s="82">
        <v>43499.53090277778</v>
      </c>
      <c r="X233" s="83" t="s">
        <v>1669</v>
      </c>
      <c r="Y233" s="80"/>
      <c r="Z233" s="80"/>
      <c r="AA233" s="86" t="s">
        <v>2025</v>
      </c>
      <c r="AB233" s="80"/>
      <c r="AC233" s="80" t="b">
        <v>0</v>
      </c>
      <c r="AD233" s="80">
        <v>7</v>
      </c>
      <c r="AE233" s="86" t="s">
        <v>2052</v>
      </c>
      <c r="AF233" s="80" t="b">
        <v>0</v>
      </c>
      <c r="AG233" s="80" t="s">
        <v>2064</v>
      </c>
      <c r="AH233" s="80"/>
      <c r="AI233" s="86" t="s">
        <v>2052</v>
      </c>
      <c r="AJ233" s="80" t="b">
        <v>0</v>
      </c>
      <c r="AK233" s="80">
        <v>4</v>
      </c>
      <c r="AL233" s="86" t="s">
        <v>2052</v>
      </c>
      <c r="AM233" s="80" t="s">
        <v>2071</v>
      </c>
      <c r="AN233" s="80" t="b">
        <v>0</v>
      </c>
      <c r="AO233" s="86" t="s">
        <v>2025</v>
      </c>
      <c r="AP233" s="80" t="s">
        <v>2082</v>
      </c>
      <c r="AQ233" s="80">
        <v>0</v>
      </c>
      <c r="AR233" s="80">
        <v>0</v>
      </c>
      <c r="AS233" s="80"/>
      <c r="AT233" s="80"/>
      <c r="AU233" s="80"/>
      <c r="AV233" s="80"/>
      <c r="AW233" s="80"/>
      <c r="AX233" s="80"/>
      <c r="AY233" s="80"/>
      <c r="AZ233" s="80"/>
      <c r="BA233">
        <v>1</v>
      </c>
      <c r="BB233" s="79" t="str">
        <f>REPLACE(INDEX(GroupVertices[Group],MATCH(Edges24[[#This Row],[Vertex 1]],GroupVertices[Vertex],0)),1,1,"")</f>
        <v>5</v>
      </c>
      <c r="BC233" s="79" t="str">
        <f>REPLACE(INDEX(GroupVertices[Group],MATCH(Edges24[[#This Row],[Vertex 2]],GroupVertices[Vertex],0)),1,1,"")</f>
        <v>5</v>
      </c>
      <c r="BD233" s="48">
        <v>0</v>
      </c>
      <c r="BE233" s="49">
        <v>0</v>
      </c>
      <c r="BF233" s="48">
        <v>0</v>
      </c>
      <c r="BG233" s="49">
        <v>0</v>
      </c>
      <c r="BH233" s="48">
        <v>0</v>
      </c>
      <c r="BI233" s="49">
        <v>0</v>
      </c>
      <c r="BJ233" s="48">
        <v>28</v>
      </c>
      <c r="BK233" s="49">
        <v>100</v>
      </c>
      <c r="BL233" s="48">
        <v>28</v>
      </c>
    </row>
    <row r="234" spans="1:64" ht="15">
      <c r="A234" s="65" t="s">
        <v>342</v>
      </c>
      <c r="B234" s="83" t="s">
        <v>1067</v>
      </c>
      <c r="C234" s="66"/>
      <c r="D234" s="67"/>
      <c r="E234" s="68"/>
      <c r="F234" s="69"/>
      <c r="G234" s="66"/>
      <c r="H234" s="70"/>
      <c r="I234" s="71"/>
      <c r="J234" s="71"/>
      <c r="K234" s="34" t="s">
        <v>65</v>
      </c>
      <c r="L234" s="78">
        <v>234</v>
      </c>
      <c r="M234" s="78"/>
      <c r="N234" s="73" t="s">
        <v>347</v>
      </c>
      <c r="O234" s="80" t="s">
        <v>461</v>
      </c>
      <c r="P234" s="82">
        <v>43499.535208333335</v>
      </c>
      <c r="Q234" s="80" t="s">
        <v>577</v>
      </c>
      <c r="R234" s="83" t="s">
        <v>831</v>
      </c>
      <c r="S234" s="80" t="s">
        <v>850</v>
      </c>
      <c r="T234" s="80" t="s">
        <v>944</v>
      </c>
      <c r="U234" s="83" t="s">
        <v>1067</v>
      </c>
      <c r="V234" s="83" t="s">
        <v>1067</v>
      </c>
      <c r="W234" s="82">
        <v>43499.535208333335</v>
      </c>
      <c r="X234" s="83" t="s">
        <v>1463</v>
      </c>
      <c r="Y234" s="80"/>
      <c r="Z234" s="80"/>
      <c r="AA234" s="86" t="s">
        <v>1818</v>
      </c>
      <c r="AB234" s="80"/>
      <c r="AC234" s="80" t="b">
        <v>0</v>
      </c>
      <c r="AD234" s="80">
        <v>12</v>
      </c>
      <c r="AE234" s="86" t="s">
        <v>2052</v>
      </c>
      <c r="AF234" s="80" t="b">
        <v>0</v>
      </c>
      <c r="AG234" s="80" t="s">
        <v>2064</v>
      </c>
      <c r="AH234" s="80"/>
      <c r="AI234" s="86" t="s">
        <v>2052</v>
      </c>
      <c r="AJ234" s="80" t="b">
        <v>0</v>
      </c>
      <c r="AK234" s="80">
        <v>1</v>
      </c>
      <c r="AL234" s="86" t="s">
        <v>2052</v>
      </c>
      <c r="AM234" s="80" t="s">
        <v>2071</v>
      </c>
      <c r="AN234" s="80" t="b">
        <v>0</v>
      </c>
      <c r="AO234" s="86" t="s">
        <v>1818</v>
      </c>
      <c r="AP234" s="80" t="s">
        <v>2082</v>
      </c>
      <c r="AQ234" s="80">
        <v>0</v>
      </c>
      <c r="AR234" s="80">
        <v>0</v>
      </c>
      <c r="AS234" s="80"/>
      <c r="AT234" s="80"/>
      <c r="AU234" s="80"/>
      <c r="AV234" s="80"/>
      <c r="AW234" s="80"/>
      <c r="AX234" s="80"/>
      <c r="AY234" s="80"/>
      <c r="AZ234" s="80"/>
      <c r="BA234">
        <v>1</v>
      </c>
      <c r="BB234" s="79" t="str">
        <f>REPLACE(INDEX(GroupVertices[Group],MATCH(Edges24[[#This Row],[Vertex 1]],GroupVertices[Vertex],0)),1,1,"")</f>
        <v>14</v>
      </c>
      <c r="BC234" s="79" t="str">
        <f>REPLACE(INDEX(GroupVertices[Group],MATCH(Edges24[[#This Row],[Vertex 2]],GroupVertices[Vertex],0)),1,1,"")</f>
        <v>14</v>
      </c>
      <c r="BD234" s="48">
        <v>0</v>
      </c>
      <c r="BE234" s="49">
        <v>0</v>
      </c>
      <c r="BF234" s="48">
        <v>0</v>
      </c>
      <c r="BG234" s="49">
        <v>0</v>
      </c>
      <c r="BH234" s="48">
        <v>0</v>
      </c>
      <c r="BI234" s="49">
        <v>0</v>
      </c>
      <c r="BJ234" s="48">
        <v>13</v>
      </c>
      <c r="BK234" s="49">
        <v>100</v>
      </c>
      <c r="BL234" s="48">
        <v>13</v>
      </c>
    </row>
    <row r="235" spans="1:64" ht="15">
      <c r="A235" s="65" t="s">
        <v>309</v>
      </c>
      <c r="B235" s="83" t="s">
        <v>1236</v>
      </c>
      <c r="C235" s="66"/>
      <c r="D235" s="67"/>
      <c r="E235" s="68"/>
      <c r="F235" s="69"/>
      <c r="G235" s="66"/>
      <c r="H235" s="70"/>
      <c r="I235" s="71"/>
      <c r="J235" s="71"/>
      <c r="K235" s="34" t="s">
        <v>65</v>
      </c>
      <c r="L235" s="78">
        <v>235</v>
      </c>
      <c r="M235" s="78"/>
      <c r="N235" s="73" t="s">
        <v>374</v>
      </c>
      <c r="O235" s="80" t="s">
        <v>461</v>
      </c>
      <c r="P235" s="82">
        <v>43499.545023148145</v>
      </c>
      <c r="Q235" s="80" t="s">
        <v>748</v>
      </c>
      <c r="R235" s="80"/>
      <c r="S235" s="80"/>
      <c r="T235" s="80" t="s">
        <v>923</v>
      </c>
      <c r="U235" s="83" t="s">
        <v>1236</v>
      </c>
      <c r="V235" s="83" t="s">
        <v>1236</v>
      </c>
      <c r="W235" s="82">
        <v>43499.545023148145</v>
      </c>
      <c r="X235" s="83" t="s">
        <v>1634</v>
      </c>
      <c r="Y235" s="80"/>
      <c r="Z235" s="80"/>
      <c r="AA235" s="86" t="s">
        <v>1990</v>
      </c>
      <c r="AB235" s="80"/>
      <c r="AC235" s="80" t="b">
        <v>0</v>
      </c>
      <c r="AD235" s="80">
        <v>9</v>
      </c>
      <c r="AE235" s="86" t="s">
        <v>2052</v>
      </c>
      <c r="AF235" s="80" t="b">
        <v>0</v>
      </c>
      <c r="AG235" s="80" t="s">
        <v>2064</v>
      </c>
      <c r="AH235" s="80"/>
      <c r="AI235" s="86" t="s">
        <v>2052</v>
      </c>
      <c r="AJ235" s="80" t="b">
        <v>0</v>
      </c>
      <c r="AK235" s="80">
        <v>10</v>
      </c>
      <c r="AL235" s="86" t="s">
        <v>2052</v>
      </c>
      <c r="AM235" s="80" t="s">
        <v>2071</v>
      </c>
      <c r="AN235" s="80" t="b">
        <v>0</v>
      </c>
      <c r="AO235" s="86" t="s">
        <v>1990</v>
      </c>
      <c r="AP235" s="80" t="s">
        <v>2082</v>
      </c>
      <c r="AQ235" s="80">
        <v>0</v>
      </c>
      <c r="AR235" s="80">
        <v>0</v>
      </c>
      <c r="AS235" s="80"/>
      <c r="AT235" s="80"/>
      <c r="AU235" s="80"/>
      <c r="AV235" s="80"/>
      <c r="AW235" s="80"/>
      <c r="AX235" s="80"/>
      <c r="AY235" s="80"/>
      <c r="AZ235" s="80"/>
      <c r="BA235">
        <v>1</v>
      </c>
      <c r="BB235" s="79" t="str">
        <f>REPLACE(INDEX(GroupVertices[Group],MATCH(Edges24[[#This Row],[Vertex 1]],GroupVertices[Vertex],0)),1,1,"")</f>
        <v>13</v>
      </c>
      <c r="BC235" s="79" t="str">
        <f>REPLACE(INDEX(GroupVertices[Group],MATCH(Edges24[[#This Row],[Vertex 2]],GroupVertices[Vertex],0)),1,1,"")</f>
        <v>13</v>
      </c>
      <c r="BD235" s="48">
        <v>0</v>
      </c>
      <c r="BE235" s="49">
        <v>0</v>
      </c>
      <c r="BF235" s="48">
        <v>0</v>
      </c>
      <c r="BG235" s="49">
        <v>0</v>
      </c>
      <c r="BH235" s="48">
        <v>0</v>
      </c>
      <c r="BI235" s="49">
        <v>0</v>
      </c>
      <c r="BJ235" s="48">
        <v>28</v>
      </c>
      <c r="BK235" s="49">
        <v>100</v>
      </c>
      <c r="BL235" s="48">
        <v>28</v>
      </c>
    </row>
    <row r="236" spans="1:64" ht="15">
      <c r="A236" s="65" t="s">
        <v>344</v>
      </c>
      <c r="B236" s="83" t="s">
        <v>1263</v>
      </c>
      <c r="C236" s="66"/>
      <c r="D236" s="67"/>
      <c r="E236" s="68"/>
      <c r="F236" s="69"/>
      <c r="G236" s="66"/>
      <c r="H236" s="70"/>
      <c r="I236" s="71"/>
      <c r="J236" s="71"/>
      <c r="K236" s="34" t="s">
        <v>65</v>
      </c>
      <c r="L236" s="78">
        <v>236</v>
      </c>
      <c r="M236" s="78"/>
      <c r="N236" s="73" t="s">
        <v>374</v>
      </c>
      <c r="O236" s="80" t="s">
        <v>461</v>
      </c>
      <c r="P236" s="82">
        <v>43499.547627314816</v>
      </c>
      <c r="Q236" s="80" t="s">
        <v>775</v>
      </c>
      <c r="R236" s="80"/>
      <c r="S236" s="80"/>
      <c r="T236" s="80" t="s">
        <v>923</v>
      </c>
      <c r="U236" s="83" t="s">
        <v>1263</v>
      </c>
      <c r="V236" s="83" t="s">
        <v>1263</v>
      </c>
      <c r="W236" s="82">
        <v>43499.547627314816</v>
      </c>
      <c r="X236" s="83" t="s">
        <v>1661</v>
      </c>
      <c r="Y236" s="80"/>
      <c r="Z236" s="80"/>
      <c r="AA236" s="86" t="s">
        <v>2017</v>
      </c>
      <c r="AB236" s="80"/>
      <c r="AC236" s="80" t="b">
        <v>0</v>
      </c>
      <c r="AD236" s="80">
        <v>17</v>
      </c>
      <c r="AE236" s="86" t="s">
        <v>2052</v>
      </c>
      <c r="AF236" s="80" t="b">
        <v>0</v>
      </c>
      <c r="AG236" s="80" t="s">
        <v>2064</v>
      </c>
      <c r="AH236" s="80"/>
      <c r="AI236" s="86" t="s">
        <v>2052</v>
      </c>
      <c r="AJ236" s="80" t="b">
        <v>0</v>
      </c>
      <c r="AK236" s="80">
        <v>13</v>
      </c>
      <c r="AL236" s="86" t="s">
        <v>2052</v>
      </c>
      <c r="AM236" s="80" t="s">
        <v>2071</v>
      </c>
      <c r="AN236" s="80" t="b">
        <v>0</v>
      </c>
      <c r="AO236" s="86" t="s">
        <v>2017</v>
      </c>
      <c r="AP236" s="80" t="s">
        <v>2082</v>
      </c>
      <c r="AQ236" s="80">
        <v>0</v>
      </c>
      <c r="AR236" s="80">
        <v>0</v>
      </c>
      <c r="AS236" s="80"/>
      <c r="AT236" s="80"/>
      <c r="AU236" s="80"/>
      <c r="AV236" s="80"/>
      <c r="AW236" s="80"/>
      <c r="AX236" s="80"/>
      <c r="AY236" s="80"/>
      <c r="AZ236" s="80"/>
      <c r="BA236">
        <v>1</v>
      </c>
      <c r="BB236" s="79" t="str">
        <f>REPLACE(INDEX(GroupVertices[Group],MATCH(Edges24[[#This Row],[Vertex 1]],GroupVertices[Vertex],0)),1,1,"")</f>
        <v>7</v>
      </c>
      <c r="BC236" s="79" t="str">
        <f>REPLACE(INDEX(GroupVertices[Group],MATCH(Edges24[[#This Row],[Vertex 2]],GroupVertices[Vertex],0)),1,1,"")</f>
        <v>7</v>
      </c>
      <c r="BD236" s="48">
        <v>0</v>
      </c>
      <c r="BE236" s="49">
        <v>0</v>
      </c>
      <c r="BF236" s="48">
        <v>0</v>
      </c>
      <c r="BG236" s="49">
        <v>0</v>
      </c>
      <c r="BH236" s="48">
        <v>0</v>
      </c>
      <c r="BI236" s="49">
        <v>0</v>
      </c>
      <c r="BJ236" s="48">
        <v>28</v>
      </c>
      <c r="BK236" s="49">
        <v>100</v>
      </c>
      <c r="BL236" s="48">
        <v>28</v>
      </c>
    </row>
    <row r="237" spans="1:64" ht="15">
      <c r="A237" s="65" t="s">
        <v>301</v>
      </c>
      <c r="B237" s="83" t="s">
        <v>1106</v>
      </c>
      <c r="C237" s="66"/>
      <c r="D237" s="67"/>
      <c r="E237" s="68"/>
      <c r="F237" s="69"/>
      <c r="G237" s="66"/>
      <c r="H237" s="70"/>
      <c r="I237" s="71"/>
      <c r="J237" s="71"/>
      <c r="K237" s="34" t="s">
        <v>65</v>
      </c>
      <c r="L237" s="78">
        <v>237</v>
      </c>
      <c r="M237" s="78"/>
      <c r="N237" s="73" t="s">
        <v>304</v>
      </c>
      <c r="O237" s="80" t="s">
        <v>461</v>
      </c>
      <c r="P237" s="82">
        <v>43499.46942129629</v>
      </c>
      <c r="Q237" s="80" t="s">
        <v>616</v>
      </c>
      <c r="R237" s="80"/>
      <c r="S237" s="80"/>
      <c r="T237" s="80" t="s">
        <v>923</v>
      </c>
      <c r="U237" s="83" t="s">
        <v>1106</v>
      </c>
      <c r="V237" s="83" t="s">
        <v>1106</v>
      </c>
      <c r="W237" s="82">
        <v>43499.46942129629</v>
      </c>
      <c r="X237" s="83" t="s">
        <v>1502</v>
      </c>
      <c r="Y237" s="80"/>
      <c r="Z237" s="80"/>
      <c r="AA237" s="86" t="s">
        <v>1858</v>
      </c>
      <c r="AB237" s="80"/>
      <c r="AC237" s="80" t="b">
        <v>0</v>
      </c>
      <c r="AD237" s="80">
        <v>8</v>
      </c>
      <c r="AE237" s="86" t="s">
        <v>2052</v>
      </c>
      <c r="AF237" s="80" t="b">
        <v>0</v>
      </c>
      <c r="AG237" s="80" t="s">
        <v>2064</v>
      </c>
      <c r="AH237" s="80"/>
      <c r="AI237" s="86" t="s">
        <v>2052</v>
      </c>
      <c r="AJ237" s="80" t="b">
        <v>0</v>
      </c>
      <c r="AK237" s="80">
        <v>9</v>
      </c>
      <c r="AL237" s="86" t="s">
        <v>2052</v>
      </c>
      <c r="AM237" s="80" t="s">
        <v>2071</v>
      </c>
      <c r="AN237" s="80" t="b">
        <v>0</v>
      </c>
      <c r="AO237" s="86" t="s">
        <v>1858</v>
      </c>
      <c r="AP237" s="80" t="s">
        <v>2082</v>
      </c>
      <c r="AQ237" s="80">
        <v>0</v>
      </c>
      <c r="AR237" s="80">
        <v>0</v>
      </c>
      <c r="AS237" s="80"/>
      <c r="AT237" s="80"/>
      <c r="AU237" s="80"/>
      <c r="AV237" s="80"/>
      <c r="AW237" s="80"/>
      <c r="AX237" s="80"/>
      <c r="AY237" s="80"/>
      <c r="AZ237" s="80"/>
      <c r="BA237">
        <v>1</v>
      </c>
      <c r="BB237" s="79" t="str">
        <f>REPLACE(INDEX(GroupVertices[Group],MATCH(Edges24[[#This Row],[Vertex 1]],GroupVertices[Vertex],0)),1,1,"")</f>
        <v>11</v>
      </c>
      <c r="BC237" s="79" t="str">
        <f>REPLACE(INDEX(GroupVertices[Group],MATCH(Edges24[[#This Row],[Vertex 2]],GroupVertices[Vertex],0)),1,1,"")</f>
        <v>11</v>
      </c>
      <c r="BD237" s="48">
        <v>0</v>
      </c>
      <c r="BE237" s="49">
        <v>0</v>
      </c>
      <c r="BF237" s="48">
        <v>0</v>
      </c>
      <c r="BG237" s="49">
        <v>0</v>
      </c>
      <c r="BH237" s="48">
        <v>0</v>
      </c>
      <c r="BI237" s="49">
        <v>0</v>
      </c>
      <c r="BJ237" s="48">
        <v>28</v>
      </c>
      <c r="BK237" s="49">
        <v>100</v>
      </c>
      <c r="BL237" s="48">
        <v>28</v>
      </c>
    </row>
    <row r="238" spans="1:64" ht="15">
      <c r="A238" s="65" t="s">
        <v>314</v>
      </c>
      <c r="B238" s="83" t="s">
        <v>1011</v>
      </c>
      <c r="C238" s="66"/>
      <c r="D238" s="67"/>
      <c r="E238" s="68"/>
      <c r="F238" s="69"/>
      <c r="G238" s="66"/>
      <c r="H238" s="70"/>
      <c r="I238" s="71"/>
      <c r="J238" s="71"/>
      <c r="K238" s="34" t="s">
        <v>65</v>
      </c>
      <c r="L238" s="78">
        <v>238</v>
      </c>
      <c r="M238" s="78"/>
      <c r="N238" s="73" t="s">
        <v>428</v>
      </c>
      <c r="O238" s="80" t="s">
        <v>461</v>
      </c>
      <c r="P238" s="82">
        <v>43499.40122685185</v>
      </c>
      <c r="Q238" s="80" t="s">
        <v>516</v>
      </c>
      <c r="R238" s="80"/>
      <c r="S238" s="80"/>
      <c r="T238" s="80" t="s">
        <v>923</v>
      </c>
      <c r="U238" s="83" t="s">
        <v>1011</v>
      </c>
      <c r="V238" s="83" t="s">
        <v>1011</v>
      </c>
      <c r="W238" s="82">
        <v>43499.40122685185</v>
      </c>
      <c r="X238" s="83" t="s">
        <v>1397</v>
      </c>
      <c r="Y238" s="80"/>
      <c r="Z238" s="80"/>
      <c r="AA238" s="86" t="s">
        <v>1747</v>
      </c>
      <c r="AB238" s="80"/>
      <c r="AC238" s="80" t="b">
        <v>0</v>
      </c>
      <c r="AD238" s="80">
        <v>5</v>
      </c>
      <c r="AE238" s="86" t="s">
        <v>2052</v>
      </c>
      <c r="AF238" s="80" t="b">
        <v>0</v>
      </c>
      <c r="AG238" s="80" t="s">
        <v>2064</v>
      </c>
      <c r="AH238" s="80"/>
      <c r="AI238" s="86" t="s">
        <v>2052</v>
      </c>
      <c r="AJ238" s="80" t="b">
        <v>0</v>
      </c>
      <c r="AK238" s="80">
        <v>5</v>
      </c>
      <c r="AL238" s="86" t="s">
        <v>2052</v>
      </c>
      <c r="AM238" s="80" t="s">
        <v>2071</v>
      </c>
      <c r="AN238" s="80" t="b">
        <v>0</v>
      </c>
      <c r="AO238" s="86" t="s">
        <v>1747</v>
      </c>
      <c r="AP238" s="80" t="s">
        <v>2082</v>
      </c>
      <c r="AQ238" s="80">
        <v>0</v>
      </c>
      <c r="AR238" s="80">
        <v>0</v>
      </c>
      <c r="AS238" s="80"/>
      <c r="AT238" s="80"/>
      <c r="AU238" s="80"/>
      <c r="AV238" s="80"/>
      <c r="AW238" s="80"/>
      <c r="AX238" s="80"/>
      <c r="AY238" s="80"/>
      <c r="AZ238" s="80"/>
      <c r="BA238">
        <v>1</v>
      </c>
      <c r="BB238" s="79" t="str">
        <f>REPLACE(INDEX(GroupVertices[Group],MATCH(Edges24[[#This Row],[Vertex 1]],GroupVertices[Vertex],0)),1,1,"")</f>
        <v>4</v>
      </c>
      <c r="BC238" s="79" t="str">
        <f>REPLACE(INDEX(GroupVertices[Group],MATCH(Edges24[[#This Row],[Vertex 2]],GroupVertices[Vertex],0)),1,1,"")</f>
        <v>4</v>
      </c>
      <c r="BD238" s="48">
        <v>0</v>
      </c>
      <c r="BE238" s="49">
        <v>0</v>
      </c>
      <c r="BF238" s="48">
        <v>0</v>
      </c>
      <c r="BG238" s="49">
        <v>0</v>
      </c>
      <c r="BH238" s="48">
        <v>0</v>
      </c>
      <c r="BI238" s="49">
        <v>0</v>
      </c>
      <c r="BJ238" s="48">
        <v>28</v>
      </c>
      <c r="BK238" s="49">
        <v>100</v>
      </c>
      <c r="BL238" s="48">
        <v>28</v>
      </c>
    </row>
    <row r="239" spans="1:64" ht="15">
      <c r="A239" s="65" t="s">
        <v>314</v>
      </c>
      <c r="B239" s="83" t="s">
        <v>1013</v>
      </c>
      <c r="C239" s="66"/>
      <c r="D239" s="67"/>
      <c r="E239" s="68"/>
      <c r="F239" s="69"/>
      <c r="G239" s="66"/>
      <c r="H239" s="70"/>
      <c r="I239" s="71"/>
      <c r="J239" s="71"/>
      <c r="K239" s="34" t="s">
        <v>65</v>
      </c>
      <c r="L239" s="78">
        <v>239</v>
      </c>
      <c r="M239" s="78"/>
      <c r="N239" s="73" t="s">
        <v>427</v>
      </c>
      <c r="O239" s="80" t="s">
        <v>461</v>
      </c>
      <c r="P239" s="82">
        <v>43499.75576388889</v>
      </c>
      <c r="Q239" s="80" t="s">
        <v>518</v>
      </c>
      <c r="R239" s="80"/>
      <c r="S239" s="80"/>
      <c r="T239" s="80" t="s">
        <v>925</v>
      </c>
      <c r="U239" s="83" t="s">
        <v>1013</v>
      </c>
      <c r="V239" s="83" t="s">
        <v>1013</v>
      </c>
      <c r="W239" s="82">
        <v>43499.75576388889</v>
      </c>
      <c r="X239" s="83" t="s">
        <v>1399</v>
      </c>
      <c r="Y239" s="80"/>
      <c r="Z239" s="80"/>
      <c r="AA239" s="86" t="s">
        <v>1749</v>
      </c>
      <c r="AB239" s="80"/>
      <c r="AC239" s="80" t="b">
        <v>0</v>
      </c>
      <c r="AD239" s="80">
        <v>4</v>
      </c>
      <c r="AE239" s="86" t="s">
        <v>2052</v>
      </c>
      <c r="AF239" s="80" t="b">
        <v>0</v>
      </c>
      <c r="AG239" s="80" t="s">
        <v>2064</v>
      </c>
      <c r="AH239" s="80"/>
      <c r="AI239" s="86" t="s">
        <v>2052</v>
      </c>
      <c r="AJ239" s="80" t="b">
        <v>0</v>
      </c>
      <c r="AK239" s="80">
        <v>3</v>
      </c>
      <c r="AL239" s="86" t="s">
        <v>2052</v>
      </c>
      <c r="AM239" s="80" t="s">
        <v>2071</v>
      </c>
      <c r="AN239" s="80" t="b">
        <v>0</v>
      </c>
      <c r="AO239" s="86" t="s">
        <v>1749</v>
      </c>
      <c r="AP239" s="80" t="s">
        <v>207</v>
      </c>
      <c r="AQ239" s="80">
        <v>0</v>
      </c>
      <c r="AR239" s="80">
        <v>0</v>
      </c>
      <c r="AS239" s="80"/>
      <c r="AT239" s="80"/>
      <c r="AU239" s="80"/>
      <c r="AV239" s="80"/>
      <c r="AW239" s="80"/>
      <c r="AX239" s="80"/>
      <c r="AY239" s="80"/>
      <c r="AZ239" s="80"/>
      <c r="BA239">
        <v>1</v>
      </c>
      <c r="BB239" s="79" t="str">
        <f>REPLACE(INDEX(GroupVertices[Group],MATCH(Edges24[[#This Row],[Vertex 1]],GroupVertices[Vertex],0)),1,1,"")</f>
        <v>4</v>
      </c>
      <c r="BC239" s="79" t="str">
        <f>REPLACE(INDEX(GroupVertices[Group],MATCH(Edges24[[#This Row],[Vertex 2]],GroupVertices[Vertex],0)),1,1,"")</f>
        <v>4</v>
      </c>
      <c r="BD239" s="48">
        <v>2</v>
      </c>
      <c r="BE239" s="49">
        <v>9.090909090909092</v>
      </c>
      <c r="BF239" s="48">
        <v>0</v>
      </c>
      <c r="BG239" s="49">
        <v>0</v>
      </c>
      <c r="BH239" s="48">
        <v>0</v>
      </c>
      <c r="BI239" s="49">
        <v>0</v>
      </c>
      <c r="BJ239" s="48">
        <v>20</v>
      </c>
      <c r="BK239" s="49">
        <v>90.9090909090909</v>
      </c>
      <c r="BL239" s="48">
        <v>22</v>
      </c>
    </row>
    <row r="240" spans="1:64" ht="15">
      <c r="A240" s="65" t="s">
        <v>355</v>
      </c>
      <c r="B240" s="83" t="s">
        <v>1285</v>
      </c>
      <c r="C240" s="66"/>
      <c r="D240" s="67"/>
      <c r="E240" s="68"/>
      <c r="F240" s="69"/>
      <c r="G240" s="66"/>
      <c r="H240" s="70"/>
      <c r="I240" s="71"/>
      <c r="J240" s="71"/>
      <c r="K240" s="34" t="s">
        <v>65</v>
      </c>
      <c r="L240" s="78">
        <v>240</v>
      </c>
      <c r="M240" s="78"/>
      <c r="N240" s="73" t="s">
        <v>273</v>
      </c>
      <c r="O240" s="80" t="s">
        <v>461</v>
      </c>
      <c r="P240" s="82">
        <v>43494.680439814816</v>
      </c>
      <c r="Q240" s="80" t="s">
        <v>798</v>
      </c>
      <c r="R240" s="83" t="s">
        <v>810</v>
      </c>
      <c r="S240" s="80" t="s">
        <v>850</v>
      </c>
      <c r="T240" s="80" t="s">
        <v>949</v>
      </c>
      <c r="U240" s="83" t="s">
        <v>1285</v>
      </c>
      <c r="V240" s="83" t="s">
        <v>1285</v>
      </c>
      <c r="W240" s="82">
        <v>43494.680439814816</v>
      </c>
      <c r="X240" s="83" t="s">
        <v>1684</v>
      </c>
      <c r="Y240" s="80"/>
      <c r="Z240" s="80"/>
      <c r="AA240" s="86" t="s">
        <v>2040</v>
      </c>
      <c r="AB240" s="80"/>
      <c r="AC240" s="80" t="b">
        <v>0</v>
      </c>
      <c r="AD240" s="80">
        <v>4</v>
      </c>
      <c r="AE240" s="86" t="s">
        <v>2052</v>
      </c>
      <c r="AF240" s="80" t="b">
        <v>0</v>
      </c>
      <c r="AG240" s="80" t="s">
        <v>2064</v>
      </c>
      <c r="AH240" s="80"/>
      <c r="AI240" s="86" t="s">
        <v>2052</v>
      </c>
      <c r="AJ240" s="80" t="b">
        <v>0</v>
      </c>
      <c r="AK240" s="80">
        <v>3</v>
      </c>
      <c r="AL240" s="86" t="s">
        <v>2052</v>
      </c>
      <c r="AM240" s="80" t="s">
        <v>2071</v>
      </c>
      <c r="AN240" s="80" t="b">
        <v>0</v>
      </c>
      <c r="AO240" s="86" t="s">
        <v>2040</v>
      </c>
      <c r="AP240" s="80" t="s">
        <v>207</v>
      </c>
      <c r="AQ240" s="80">
        <v>0</v>
      </c>
      <c r="AR240" s="80">
        <v>0</v>
      </c>
      <c r="AS240" s="80"/>
      <c r="AT240" s="80"/>
      <c r="AU240" s="80"/>
      <c r="AV240" s="80"/>
      <c r="AW240" s="80"/>
      <c r="AX240" s="80"/>
      <c r="AY240" s="80"/>
      <c r="AZ240" s="80"/>
      <c r="BA240">
        <v>1</v>
      </c>
      <c r="BB240" s="79" t="str">
        <f>REPLACE(INDEX(GroupVertices[Group],MATCH(Edges24[[#This Row],[Vertex 1]],GroupVertices[Vertex],0)),1,1,"")</f>
        <v>5</v>
      </c>
      <c r="BC240" s="79" t="str">
        <f>REPLACE(INDEX(GroupVertices[Group],MATCH(Edges24[[#This Row],[Vertex 2]],GroupVertices[Vertex],0)),1,1,"")</f>
        <v>5</v>
      </c>
      <c r="BD240" s="48">
        <v>0</v>
      </c>
      <c r="BE240" s="49">
        <v>0</v>
      </c>
      <c r="BF240" s="48">
        <v>0</v>
      </c>
      <c r="BG240" s="49">
        <v>0</v>
      </c>
      <c r="BH240" s="48">
        <v>0</v>
      </c>
      <c r="BI240" s="49">
        <v>0</v>
      </c>
      <c r="BJ240" s="48">
        <v>26</v>
      </c>
      <c r="BK240" s="49">
        <v>100</v>
      </c>
      <c r="BL240" s="48">
        <v>26</v>
      </c>
    </row>
    <row r="241" spans="1:64" ht="15">
      <c r="A241" s="65" t="s">
        <v>332</v>
      </c>
      <c r="B241" s="83" t="s">
        <v>1037</v>
      </c>
      <c r="C241" s="66"/>
      <c r="D241" s="67"/>
      <c r="E241" s="68"/>
      <c r="F241" s="69"/>
      <c r="G241" s="66"/>
      <c r="H241" s="70"/>
      <c r="I241" s="71"/>
      <c r="J241" s="71"/>
      <c r="K241" s="34" t="s">
        <v>65</v>
      </c>
      <c r="L241" s="78">
        <v>241</v>
      </c>
      <c r="M241" s="78"/>
      <c r="N241" s="73" t="s">
        <v>405</v>
      </c>
      <c r="O241" s="80" t="s">
        <v>461</v>
      </c>
      <c r="P241" s="82">
        <v>43494.69006944444</v>
      </c>
      <c r="Q241" s="80" t="s">
        <v>544</v>
      </c>
      <c r="R241" s="80"/>
      <c r="S241" s="80"/>
      <c r="T241" s="80" t="s">
        <v>915</v>
      </c>
      <c r="U241" s="83" t="s">
        <v>1037</v>
      </c>
      <c r="V241" s="83" t="s">
        <v>1037</v>
      </c>
      <c r="W241" s="82">
        <v>43494.69006944444</v>
      </c>
      <c r="X241" s="83" t="s">
        <v>1425</v>
      </c>
      <c r="Y241" s="80"/>
      <c r="Z241" s="80"/>
      <c r="AA241" s="86" t="s">
        <v>1777</v>
      </c>
      <c r="AB241" s="80"/>
      <c r="AC241" s="80" t="b">
        <v>0</v>
      </c>
      <c r="AD241" s="80">
        <v>2</v>
      </c>
      <c r="AE241" s="86" t="s">
        <v>2052</v>
      </c>
      <c r="AF241" s="80" t="b">
        <v>0</v>
      </c>
      <c r="AG241" s="80" t="s">
        <v>2064</v>
      </c>
      <c r="AH241" s="80"/>
      <c r="AI241" s="86" t="s">
        <v>2052</v>
      </c>
      <c r="AJ241" s="80" t="b">
        <v>0</v>
      </c>
      <c r="AK241" s="80">
        <v>4</v>
      </c>
      <c r="AL241" s="86" t="s">
        <v>2052</v>
      </c>
      <c r="AM241" s="80" t="s">
        <v>2071</v>
      </c>
      <c r="AN241" s="80" t="b">
        <v>0</v>
      </c>
      <c r="AO241" s="86" t="s">
        <v>1777</v>
      </c>
      <c r="AP241" s="80" t="s">
        <v>207</v>
      </c>
      <c r="AQ241" s="80">
        <v>0</v>
      </c>
      <c r="AR241" s="80">
        <v>0</v>
      </c>
      <c r="AS241" s="80"/>
      <c r="AT241" s="80"/>
      <c r="AU241" s="80"/>
      <c r="AV241" s="80"/>
      <c r="AW241" s="80"/>
      <c r="AX241" s="80"/>
      <c r="AY241" s="80"/>
      <c r="AZ241" s="80"/>
      <c r="BA241">
        <v>1</v>
      </c>
      <c r="BB241" s="79" t="str">
        <f>REPLACE(INDEX(GroupVertices[Group],MATCH(Edges24[[#This Row],[Vertex 1]],GroupVertices[Vertex],0)),1,1,"")</f>
        <v>1</v>
      </c>
      <c r="BC241" s="79" t="str">
        <f>REPLACE(INDEX(GroupVertices[Group],MATCH(Edges24[[#This Row],[Vertex 2]],GroupVertices[Vertex],0)),1,1,"")</f>
        <v>1</v>
      </c>
      <c r="BD241" s="48">
        <v>0</v>
      </c>
      <c r="BE241" s="49">
        <v>0</v>
      </c>
      <c r="BF241" s="48">
        <v>0</v>
      </c>
      <c r="BG241" s="49">
        <v>0</v>
      </c>
      <c r="BH241" s="48">
        <v>0</v>
      </c>
      <c r="BI241" s="49">
        <v>0</v>
      </c>
      <c r="BJ241" s="48">
        <v>38</v>
      </c>
      <c r="BK241" s="49">
        <v>100</v>
      </c>
      <c r="BL241" s="48">
        <v>38</v>
      </c>
    </row>
    <row r="242" spans="1:64" ht="15">
      <c r="A242" s="65" t="s">
        <v>301</v>
      </c>
      <c r="B242" s="83" t="s">
        <v>1112</v>
      </c>
      <c r="C242" s="66"/>
      <c r="D242" s="67"/>
      <c r="E242" s="68"/>
      <c r="F242" s="69"/>
      <c r="G242" s="66"/>
      <c r="H242" s="70"/>
      <c r="I242" s="71"/>
      <c r="J242" s="71"/>
      <c r="K242" s="34" t="s">
        <v>65</v>
      </c>
      <c r="L242" s="78">
        <v>242</v>
      </c>
      <c r="M242" s="78"/>
      <c r="N242" s="73" t="s">
        <v>374</v>
      </c>
      <c r="O242" s="80" t="s">
        <v>461</v>
      </c>
      <c r="P242" s="82">
        <v>43494.69290509259</v>
      </c>
      <c r="Q242" s="80" t="s">
        <v>622</v>
      </c>
      <c r="R242" s="80"/>
      <c r="S242" s="80"/>
      <c r="T242" s="80" t="s">
        <v>948</v>
      </c>
      <c r="U242" s="83" t="s">
        <v>1112</v>
      </c>
      <c r="V242" s="83" t="s">
        <v>1112</v>
      </c>
      <c r="W242" s="82">
        <v>43494.69290509259</v>
      </c>
      <c r="X242" s="83" t="s">
        <v>1508</v>
      </c>
      <c r="Y242" s="80"/>
      <c r="Z242" s="80"/>
      <c r="AA242" s="86" t="s">
        <v>1864</v>
      </c>
      <c r="AB242" s="80"/>
      <c r="AC242" s="80" t="b">
        <v>0</v>
      </c>
      <c r="AD242" s="80">
        <v>2</v>
      </c>
      <c r="AE242" s="86" t="s">
        <v>2052</v>
      </c>
      <c r="AF242" s="80" t="b">
        <v>0</v>
      </c>
      <c r="AG242" s="80" t="s">
        <v>2064</v>
      </c>
      <c r="AH242" s="80"/>
      <c r="AI242" s="86" t="s">
        <v>2052</v>
      </c>
      <c r="AJ242" s="80" t="b">
        <v>0</v>
      </c>
      <c r="AK242" s="80">
        <v>7</v>
      </c>
      <c r="AL242" s="86" t="s">
        <v>2052</v>
      </c>
      <c r="AM242" s="80" t="s">
        <v>2071</v>
      </c>
      <c r="AN242" s="80" t="b">
        <v>0</v>
      </c>
      <c r="AO242" s="86" t="s">
        <v>1864</v>
      </c>
      <c r="AP242" s="80" t="s">
        <v>207</v>
      </c>
      <c r="AQ242" s="80">
        <v>0</v>
      </c>
      <c r="AR242" s="80">
        <v>0</v>
      </c>
      <c r="AS242" s="80"/>
      <c r="AT242" s="80"/>
      <c r="AU242" s="80"/>
      <c r="AV242" s="80"/>
      <c r="AW242" s="80"/>
      <c r="AX242" s="80"/>
      <c r="AY242" s="80"/>
      <c r="AZ242" s="80"/>
      <c r="BA242">
        <v>1</v>
      </c>
      <c r="BB242" s="79" t="str">
        <f>REPLACE(INDEX(GroupVertices[Group],MATCH(Edges24[[#This Row],[Vertex 1]],GroupVertices[Vertex],0)),1,1,"")</f>
        <v>11</v>
      </c>
      <c r="BC242" s="79" t="str">
        <f>REPLACE(INDEX(GroupVertices[Group],MATCH(Edges24[[#This Row],[Vertex 2]],GroupVertices[Vertex],0)),1,1,"")</f>
        <v>11</v>
      </c>
      <c r="BD242" s="48">
        <v>0</v>
      </c>
      <c r="BE242" s="49">
        <v>0</v>
      </c>
      <c r="BF242" s="48">
        <v>0</v>
      </c>
      <c r="BG242" s="49">
        <v>0</v>
      </c>
      <c r="BH242" s="48">
        <v>0</v>
      </c>
      <c r="BI242" s="49">
        <v>0</v>
      </c>
      <c r="BJ242" s="48">
        <v>30</v>
      </c>
      <c r="BK242" s="49">
        <v>100</v>
      </c>
      <c r="BL242" s="48">
        <v>30</v>
      </c>
    </row>
    <row r="243" spans="1:64" ht="15">
      <c r="A243" s="65" t="s">
        <v>309</v>
      </c>
      <c r="B243" s="83" t="s">
        <v>1241</v>
      </c>
      <c r="C243" s="66"/>
      <c r="D243" s="67"/>
      <c r="E243" s="68"/>
      <c r="F243" s="69"/>
      <c r="G243" s="66"/>
      <c r="H243" s="70"/>
      <c r="I243" s="71"/>
      <c r="J243" s="71"/>
      <c r="K243" s="34" t="s">
        <v>65</v>
      </c>
      <c r="L243" s="78">
        <v>243</v>
      </c>
      <c r="M243" s="78"/>
      <c r="N243" s="73" t="s">
        <v>309</v>
      </c>
      <c r="O243" s="80" t="s">
        <v>207</v>
      </c>
      <c r="P243" s="82">
        <v>43494.55479166667</v>
      </c>
      <c r="Q243" s="80" t="s">
        <v>753</v>
      </c>
      <c r="R243" s="80"/>
      <c r="S243" s="80"/>
      <c r="T243" s="80" t="s">
        <v>960</v>
      </c>
      <c r="U243" s="83" t="s">
        <v>1241</v>
      </c>
      <c r="V243" s="83" t="s">
        <v>1241</v>
      </c>
      <c r="W243" s="82">
        <v>43494.55479166667</v>
      </c>
      <c r="X243" s="83" t="s">
        <v>1639</v>
      </c>
      <c r="Y243" s="80"/>
      <c r="Z243" s="80"/>
      <c r="AA243" s="86" t="s">
        <v>1995</v>
      </c>
      <c r="AB243" s="80"/>
      <c r="AC243" s="80" t="b">
        <v>0</v>
      </c>
      <c r="AD243" s="80">
        <v>5</v>
      </c>
      <c r="AE243" s="86" t="s">
        <v>2052</v>
      </c>
      <c r="AF243" s="80" t="b">
        <v>0</v>
      </c>
      <c r="AG243" s="80" t="s">
        <v>2064</v>
      </c>
      <c r="AH243" s="80"/>
      <c r="AI243" s="86" t="s">
        <v>2052</v>
      </c>
      <c r="AJ243" s="80" t="b">
        <v>0</v>
      </c>
      <c r="AK243" s="80">
        <v>0</v>
      </c>
      <c r="AL243" s="86" t="s">
        <v>2052</v>
      </c>
      <c r="AM243" s="80" t="s">
        <v>2071</v>
      </c>
      <c r="AN243" s="80" t="b">
        <v>0</v>
      </c>
      <c r="AO243" s="86" t="s">
        <v>1995</v>
      </c>
      <c r="AP243" s="80" t="s">
        <v>207</v>
      </c>
      <c r="AQ243" s="80">
        <v>0</v>
      </c>
      <c r="AR243" s="80">
        <v>0</v>
      </c>
      <c r="AS243" s="80"/>
      <c r="AT243" s="80"/>
      <c r="AU243" s="80"/>
      <c r="AV243" s="80"/>
      <c r="AW243" s="80"/>
      <c r="AX243" s="80"/>
      <c r="AY243" s="80"/>
      <c r="AZ243" s="80"/>
      <c r="BA243">
        <v>1</v>
      </c>
      <c r="BB243" s="79" t="str">
        <f>REPLACE(INDEX(GroupVertices[Group],MATCH(Edges24[[#This Row],[Vertex 1]],GroupVertices[Vertex],0)),1,1,"")</f>
        <v>13</v>
      </c>
      <c r="BC243" s="79" t="str">
        <f>REPLACE(INDEX(GroupVertices[Group],MATCH(Edges24[[#This Row],[Vertex 2]],GroupVertices[Vertex],0)),1,1,"")</f>
        <v>13</v>
      </c>
      <c r="BD243" s="48">
        <v>2</v>
      </c>
      <c r="BE243" s="49">
        <v>8</v>
      </c>
      <c r="BF243" s="48">
        <v>0</v>
      </c>
      <c r="BG243" s="49">
        <v>0</v>
      </c>
      <c r="BH243" s="48">
        <v>0</v>
      </c>
      <c r="BI243" s="49">
        <v>0</v>
      </c>
      <c r="BJ243" s="48">
        <v>23</v>
      </c>
      <c r="BK243" s="49">
        <v>92</v>
      </c>
      <c r="BL243" s="48">
        <v>25</v>
      </c>
    </row>
    <row r="244" spans="1:64" ht="15">
      <c r="A244" s="65" t="s">
        <v>330</v>
      </c>
      <c r="B244" s="83" t="s">
        <v>1173</v>
      </c>
      <c r="C244" s="66"/>
      <c r="D244" s="67"/>
      <c r="E244" s="68"/>
      <c r="F244" s="69"/>
      <c r="G244" s="66"/>
      <c r="H244" s="70"/>
      <c r="I244" s="71"/>
      <c r="J244" s="71"/>
      <c r="K244" s="34" t="s">
        <v>65</v>
      </c>
      <c r="L244" s="78">
        <v>244</v>
      </c>
      <c r="M244" s="78"/>
      <c r="N244" s="73" t="s">
        <v>374</v>
      </c>
      <c r="O244" s="80" t="s">
        <v>461</v>
      </c>
      <c r="P244" s="82">
        <v>43499.6840625</v>
      </c>
      <c r="Q244" s="80" t="s">
        <v>685</v>
      </c>
      <c r="R244" s="80"/>
      <c r="S244" s="80"/>
      <c r="T244" s="80" t="s">
        <v>923</v>
      </c>
      <c r="U244" s="83" t="s">
        <v>1173</v>
      </c>
      <c r="V244" s="83" t="s">
        <v>1173</v>
      </c>
      <c r="W244" s="82">
        <v>43499.6840625</v>
      </c>
      <c r="X244" s="83" t="s">
        <v>1571</v>
      </c>
      <c r="Y244" s="80"/>
      <c r="Z244" s="80"/>
      <c r="AA244" s="86" t="s">
        <v>1927</v>
      </c>
      <c r="AB244" s="80"/>
      <c r="AC244" s="80" t="b">
        <v>0</v>
      </c>
      <c r="AD244" s="80">
        <v>7</v>
      </c>
      <c r="AE244" s="86" t="s">
        <v>2052</v>
      </c>
      <c r="AF244" s="80" t="b">
        <v>0</v>
      </c>
      <c r="AG244" s="80" t="s">
        <v>2064</v>
      </c>
      <c r="AH244" s="80"/>
      <c r="AI244" s="86" t="s">
        <v>2052</v>
      </c>
      <c r="AJ244" s="80" t="b">
        <v>0</v>
      </c>
      <c r="AK244" s="80">
        <v>7</v>
      </c>
      <c r="AL244" s="86" t="s">
        <v>2052</v>
      </c>
      <c r="AM244" s="80" t="s">
        <v>2071</v>
      </c>
      <c r="AN244" s="80" t="b">
        <v>0</v>
      </c>
      <c r="AO244" s="86" t="s">
        <v>1927</v>
      </c>
      <c r="AP244" s="80" t="s">
        <v>2082</v>
      </c>
      <c r="AQ244" s="80">
        <v>0</v>
      </c>
      <c r="AR244" s="80">
        <v>0</v>
      </c>
      <c r="AS244" s="80"/>
      <c r="AT244" s="80"/>
      <c r="AU244" s="80"/>
      <c r="AV244" s="80"/>
      <c r="AW244" s="80"/>
      <c r="AX244" s="80"/>
      <c r="AY244" s="80"/>
      <c r="AZ244" s="80"/>
      <c r="BA244">
        <v>1</v>
      </c>
      <c r="BB244" s="79" t="str">
        <f>REPLACE(INDEX(GroupVertices[Group],MATCH(Edges24[[#This Row],[Vertex 1]],GroupVertices[Vertex],0)),1,1,"")</f>
        <v>2</v>
      </c>
      <c r="BC244" s="79" t="str">
        <f>REPLACE(INDEX(GroupVertices[Group],MATCH(Edges24[[#This Row],[Vertex 2]],GroupVertices[Vertex],0)),1,1,"")</f>
        <v>2</v>
      </c>
      <c r="BD244" s="48">
        <v>0</v>
      </c>
      <c r="BE244" s="49">
        <v>0</v>
      </c>
      <c r="BF244" s="48">
        <v>0</v>
      </c>
      <c r="BG244" s="49">
        <v>0</v>
      </c>
      <c r="BH244" s="48">
        <v>0</v>
      </c>
      <c r="BI244" s="49">
        <v>0</v>
      </c>
      <c r="BJ244" s="48">
        <v>28</v>
      </c>
      <c r="BK244" s="49">
        <v>100</v>
      </c>
      <c r="BL244" s="48">
        <v>28</v>
      </c>
    </row>
    <row r="245" spans="1:64" ht="15">
      <c r="A245" s="65" t="s">
        <v>314</v>
      </c>
      <c r="B245" s="83" t="s">
        <v>1206</v>
      </c>
      <c r="C245" s="66"/>
      <c r="D245" s="67"/>
      <c r="E245" s="68"/>
      <c r="F245" s="69"/>
      <c r="G245" s="66"/>
      <c r="H245" s="70"/>
      <c r="I245" s="71"/>
      <c r="J245" s="71"/>
      <c r="K245" s="34" t="s">
        <v>65</v>
      </c>
      <c r="L245" s="78">
        <v>245</v>
      </c>
      <c r="M245" s="78"/>
      <c r="N245" s="73" t="s">
        <v>374</v>
      </c>
      <c r="O245" s="80" t="s">
        <v>461</v>
      </c>
      <c r="P245" s="82">
        <v>43499.69112268519</v>
      </c>
      <c r="Q245" s="80" t="s">
        <v>718</v>
      </c>
      <c r="R245" s="80"/>
      <c r="S245" s="80"/>
      <c r="T245" s="80" t="s">
        <v>923</v>
      </c>
      <c r="U245" s="83" t="s">
        <v>1206</v>
      </c>
      <c r="V245" s="83" t="s">
        <v>1206</v>
      </c>
      <c r="W245" s="82">
        <v>43499.69112268519</v>
      </c>
      <c r="X245" s="83" t="s">
        <v>1604</v>
      </c>
      <c r="Y245" s="80"/>
      <c r="Z245" s="80"/>
      <c r="AA245" s="86" t="s">
        <v>1960</v>
      </c>
      <c r="AB245" s="80"/>
      <c r="AC245" s="80" t="b">
        <v>0</v>
      </c>
      <c r="AD245" s="80">
        <v>11</v>
      </c>
      <c r="AE245" s="86" t="s">
        <v>2052</v>
      </c>
      <c r="AF245" s="80" t="b">
        <v>0</v>
      </c>
      <c r="AG245" s="80" t="s">
        <v>2064</v>
      </c>
      <c r="AH245" s="80"/>
      <c r="AI245" s="86" t="s">
        <v>2052</v>
      </c>
      <c r="AJ245" s="80" t="b">
        <v>0</v>
      </c>
      <c r="AK245" s="80">
        <v>8</v>
      </c>
      <c r="AL245" s="86" t="s">
        <v>2052</v>
      </c>
      <c r="AM245" s="80" t="s">
        <v>2071</v>
      </c>
      <c r="AN245" s="80" t="b">
        <v>0</v>
      </c>
      <c r="AO245" s="86" t="s">
        <v>1960</v>
      </c>
      <c r="AP245" s="80" t="s">
        <v>2082</v>
      </c>
      <c r="AQ245" s="80">
        <v>0</v>
      </c>
      <c r="AR245" s="80">
        <v>0</v>
      </c>
      <c r="AS245" s="80"/>
      <c r="AT245" s="80"/>
      <c r="AU245" s="80"/>
      <c r="AV245" s="80"/>
      <c r="AW245" s="80"/>
      <c r="AX245" s="80"/>
      <c r="AY245" s="80"/>
      <c r="AZ245" s="80"/>
      <c r="BA245">
        <v>1</v>
      </c>
      <c r="BB245" s="79" t="str">
        <f>REPLACE(INDEX(GroupVertices[Group],MATCH(Edges24[[#This Row],[Vertex 1]],GroupVertices[Vertex],0)),1,1,"")</f>
        <v>4</v>
      </c>
      <c r="BC245" s="79" t="str">
        <f>REPLACE(INDEX(GroupVertices[Group],MATCH(Edges24[[#This Row],[Vertex 2]],GroupVertices[Vertex],0)),1,1,"")</f>
        <v>4</v>
      </c>
      <c r="BD245" s="48">
        <v>0</v>
      </c>
      <c r="BE245" s="49">
        <v>0</v>
      </c>
      <c r="BF245" s="48">
        <v>0</v>
      </c>
      <c r="BG245" s="49">
        <v>0</v>
      </c>
      <c r="BH245" s="48">
        <v>0</v>
      </c>
      <c r="BI245" s="49">
        <v>0</v>
      </c>
      <c r="BJ245" s="48">
        <v>28</v>
      </c>
      <c r="BK245" s="49">
        <v>100</v>
      </c>
      <c r="BL245" s="48">
        <v>28</v>
      </c>
    </row>
    <row r="246" spans="1:64" ht="15">
      <c r="A246" s="65" t="s">
        <v>315</v>
      </c>
      <c r="B246" s="83" t="s">
        <v>1163</v>
      </c>
      <c r="C246" s="66"/>
      <c r="D246" s="67"/>
      <c r="E246" s="68"/>
      <c r="F246" s="69"/>
      <c r="G246" s="66"/>
      <c r="H246" s="70"/>
      <c r="I246" s="71"/>
      <c r="J246" s="71"/>
      <c r="K246" s="34" t="s">
        <v>65</v>
      </c>
      <c r="L246" s="78">
        <v>246</v>
      </c>
      <c r="M246" s="78"/>
      <c r="N246" s="73" t="s">
        <v>374</v>
      </c>
      <c r="O246" s="80" t="s">
        <v>461</v>
      </c>
      <c r="P246" s="82">
        <v>43494.66135416667</v>
      </c>
      <c r="Q246" s="80" t="s">
        <v>675</v>
      </c>
      <c r="R246" s="80"/>
      <c r="S246" s="80"/>
      <c r="T246" s="80" t="s">
        <v>923</v>
      </c>
      <c r="U246" s="83" t="s">
        <v>1163</v>
      </c>
      <c r="V246" s="83" t="s">
        <v>1163</v>
      </c>
      <c r="W246" s="82">
        <v>43494.66135416667</v>
      </c>
      <c r="X246" s="83" t="s">
        <v>1561</v>
      </c>
      <c r="Y246" s="80"/>
      <c r="Z246" s="80"/>
      <c r="AA246" s="86" t="s">
        <v>1917</v>
      </c>
      <c r="AB246" s="80"/>
      <c r="AC246" s="80" t="b">
        <v>0</v>
      </c>
      <c r="AD246" s="80">
        <v>1</v>
      </c>
      <c r="AE246" s="86" t="s">
        <v>2052</v>
      </c>
      <c r="AF246" s="80" t="b">
        <v>0</v>
      </c>
      <c r="AG246" s="80" t="s">
        <v>2064</v>
      </c>
      <c r="AH246" s="80"/>
      <c r="AI246" s="86" t="s">
        <v>2052</v>
      </c>
      <c r="AJ246" s="80" t="b">
        <v>0</v>
      </c>
      <c r="AK246" s="80">
        <v>1</v>
      </c>
      <c r="AL246" s="86" t="s">
        <v>2052</v>
      </c>
      <c r="AM246" s="80" t="s">
        <v>2071</v>
      </c>
      <c r="AN246" s="80" t="b">
        <v>0</v>
      </c>
      <c r="AO246" s="86" t="s">
        <v>1917</v>
      </c>
      <c r="AP246" s="80" t="s">
        <v>207</v>
      </c>
      <c r="AQ246" s="80">
        <v>0</v>
      </c>
      <c r="AR246" s="80">
        <v>0</v>
      </c>
      <c r="AS246" s="80"/>
      <c r="AT246" s="80"/>
      <c r="AU246" s="80"/>
      <c r="AV246" s="80"/>
      <c r="AW246" s="80"/>
      <c r="AX246" s="80"/>
      <c r="AY246" s="80"/>
      <c r="AZ246" s="80"/>
      <c r="BA246">
        <v>1</v>
      </c>
      <c r="BB246" s="79" t="str">
        <f>REPLACE(INDEX(GroupVertices[Group],MATCH(Edges24[[#This Row],[Vertex 1]],GroupVertices[Vertex],0)),1,1,"")</f>
        <v>3</v>
      </c>
      <c r="BC246" s="79" t="str">
        <f>REPLACE(INDEX(GroupVertices[Group],MATCH(Edges24[[#This Row],[Vertex 2]],GroupVertices[Vertex],0)),1,1,"")</f>
        <v>3</v>
      </c>
      <c r="BD246" s="48">
        <v>0</v>
      </c>
      <c r="BE246" s="49">
        <v>0</v>
      </c>
      <c r="BF246" s="48">
        <v>0</v>
      </c>
      <c r="BG246" s="49">
        <v>0</v>
      </c>
      <c r="BH246" s="48">
        <v>0</v>
      </c>
      <c r="BI246" s="49">
        <v>0</v>
      </c>
      <c r="BJ246" s="48">
        <v>28</v>
      </c>
      <c r="BK246" s="49">
        <v>100</v>
      </c>
      <c r="BL246" s="48">
        <v>28</v>
      </c>
    </row>
    <row r="247" spans="1:64" ht="15">
      <c r="A247" s="65" t="s">
        <v>298</v>
      </c>
      <c r="B247" s="83" t="s">
        <v>1015</v>
      </c>
      <c r="C247" s="66"/>
      <c r="D247" s="67"/>
      <c r="E247" s="68"/>
      <c r="F247" s="69"/>
      <c r="G247" s="66"/>
      <c r="H247" s="70"/>
      <c r="I247" s="71"/>
      <c r="J247" s="71"/>
      <c r="K247" s="34" t="s">
        <v>65</v>
      </c>
      <c r="L247" s="78">
        <v>247</v>
      </c>
      <c r="M247" s="78"/>
      <c r="N247" s="73" t="s">
        <v>432</v>
      </c>
      <c r="O247" s="80" t="s">
        <v>461</v>
      </c>
      <c r="P247" s="82">
        <v>43499.71221064815</v>
      </c>
      <c r="Q247" s="80" t="s">
        <v>520</v>
      </c>
      <c r="R247" s="80"/>
      <c r="S247" s="80"/>
      <c r="T247" s="80" t="s">
        <v>926</v>
      </c>
      <c r="U247" s="83" t="s">
        <v>1015</v>
      </c>
      <c r="V247" s="83" t="s">
        <v>1015</v>
      </c>
      <c r="W247" s="82">
        <v>43499.71221064815</v>
      </c>
      <c r="X247" s="83" t="s">
        <v>1401</v>
      </c>
      <c r="Y247" s="80"/>
      <c r="Z247" s="80"/>
      <c r="AA247" s="86" t="s">
        <v>1751</v>
      </c>
      <c r="AB247" s="80"/>
      <c r="AC247" s="80" t="b">
        <v>0</v>
      </c>
      <c r="AD247" s="80">
        <v>4</v>
      </c>
      <c r="AE247" s="86" t="s">
        <v>2052</v>
      </c>
      <c r="AF247" s="80" t="b">
        <v>0</v>
      </c>
      <c r="AG247" s="80" t="s">
        <v>2064</v>
      </c>
      <c r="AH247" s="80"/>
      <c r="AI247" s="86" t="s">
        <v>2052</v>
      </c>
      <c r="AJ247" s="80" t="b">
        <v>0</v>
      </c>
      <c r="AK247" s="80">
        <v>5</v>
      </c>
      <c r="AL247" s="86" t="s">
        <v>2052</v>
      </c>
      <c r="AM247" s="80" t="s">
        <v>2071</v>
      </c>
      <c r="AN247" s="80" t="b">
        <v>0</v>
      </c>
      <c r="AO247" s="86" t="s">
        <v>1751</v>
      </c>
      <c r="AP247" s="80" t="s">
        <v>207</v>
      </c>
      <c r="AQ247" s="80">
        <v>0</v>
      </c>
      <c r="AR247" s="80">
        <v>0</v>
      </c>
      <c r="AS247" s="80"/>
      <c r="AT247" s="80"/>
      <c r="AU247" s="80"/>
      <c r="AV247" s="80"/>
      <c r="AW247" s="80"/>
      <c r="AX247" s="80"/>
      <c r="AY247" s="80"/>
      <c r="AZ247" s="80"/>
      <c r="BA247">
        <v>1</v>
      </c>
      <c r="BB247" s="79" t="str">
        <f>REPLACE(INDEX(GroupVertices[Group],MATCH(Edges24[[#This Row],[Vertex 1]],GroupVertices[Vertex],0)),1,1,"")</f>
        <v>8</v>
      </c>
      <c r="BC247" s="79" t="str">
        <f>REPLACE(INDEX(GroupVertices[Group],MATCH(Edges24[[#This Row],[Vertex 2]],GroupVertices[Vertex],0)),1,1,"")</f>
        <v>8</v>
      </c>
      <c r="BD247" s="48">
        <v>0</v>
      </c>
      <c r="BE247" s="49">
        <v>0</v>
      </c>
      <c r="BF247" s="48">
        <v>0</v>
      </c>
      <c r="BG247" s="49">
        <v>0</v>
      </c>
      <c r="BH247" s="48">
        <v>0</v>
      </c>
      <c r="BI247" s="49">
        <v>0</v>
      </c>
      <c r="BJ247" s="48">
        <v>27</v>
      </c>
      <c r="BK247" s="49">
        <v>100</v>
      </c>
      <c r="BL247" s="48">
        <v>27</v>
      </c>
    </row>
    <row r="248" spans="1:64" ht="15">
      <c r="A248" s="65" t="s">
        <v>319</v>
      </c>
      <c r="B248" s="83" t="s">
        <v>1252</v>
      </c>
      <c r="C248" s="66"/>
      <c r="D248" s="67"/>
      <c r="E248" s="68"/>
      <c r="F248" s="69"/>
      <c r="G248" s="66"/>
      <c r="H248" s="70"/>
      <c r="I248" s="71"/>
      <c r="J248" s="71"/>
      <c r="K248" s="34" t="s">
        <v>65</v>
      </c>
      <c r="L248" s="78">
        <v>248</v>
      </c>
      <c r="M248" s="78"/>
      <c r="N248" s="73" t="s">
        <v>374</v>
      </c>
      <c r="O248" s="80" t="s">
        <v>461</v>
      </c>
      <c r="P248" s="82">
        <v>43494.89922453704</v>
      </c>
      <c r="Q248" s="80" t="s">
        <v>764</v>
      </c>
      <c r="R248" s="80"/>
      <c r="S248" s="80"/>
      <c r="T248" s="80" t="s">
        <v>923</v>
      </c>
      <c r="U248" s="83" t="s">
        <v>1252</v>
      </c>
      <c r="V248" s="83" t="s">
        <v>1252</v>
      </c>
      <c r="W248" s="82">
        <v>43494.89922453704</v>
      </c>
      <c r="X248" s="83" t="s">
        <v>1650</v>
      </c>
      <c r="Y248" s="80"/>
      <c r="Z248" s="80"/>
      <c r="AA248" s="86" t="s">
        <v>2006</v>
      </c>
      <c r="AB248" s="80"/>
      <c r="AC248" s="80" t="b">
        <v>0</v>
      </c>
      <c r="AD248" s="80">
        <v>1</v>
      </c>
      <c r="AE248" s="86" t="s">
        <v>2052</v>
      </c>
      <c r="AF248" s="80" t="b">
        <v>0</v>
      </c>
      <c r="AG248" s="80" t="s">
        <v>2064</v>
      </c>
      <c r="AH248" s="80"/>
      <c r="AI248" s="86" t="s">
        <v>2052</v>
      </c>
      <c r="AJ248" s="80" t="b">
        <v>0</v>
      </c>
      <c r="AK248" s="80">
        <v>5</v>
      </c>
      <c r="AL248" s="86" t="s">
        <v>2052</v>
      </c>
      <c r="AM248" s="80" t="s">
        <v>2071</v>
      </c>
      <c r="AN248" s="80" t="b">
        <v>0</v>
      </c>
      <c r="AO248" s="86" t="s">
        <v>2006</v>
      </c>
      <c r="AP248" s="80" t="s">
        <v>207</v>
      </c>
      <c r="AQ248" s="80">
        <v>0</v>
      </c>
      <c r="AR248" s="80">
        <v>0</v>
      </c>
      <c r="AS248" s="80"/>
      <c r="AT248" s="80"/>
      <c r="AU248" s="80"/>
      <c r="AV248" s="80"/>
      <c r="AW248" s="80"/>
      <c r="AX248" s="80"/>
      <c r="AY248" s="80"/>
      <c r="AZ248" s="80"/>
      <c r="BA248">
        <v>1</v>
      </c>
      <c r="BB248" s="79" t="str">
        <f>REPLACE(INDEX(GroupVertices[Group],MATCH(Edges24[[#This Row],[Vertex 1]],GroupVertices[Vertex],0)),1,1,"")</f>
        <v>9</v>
      </c>
      <c r="BC248" s="79" t="str">
        <f>REPLACE(INDEX(GroupVertices[Group],MATCH(Edges24[[#This Row],[Vertex 2]],GroupVertices[Vertex],0)),1,1,"")</f>
        <v>9</v>
      </c>
      <c r="BD248" s="48">
        <v>0</v>
      </c>
      <c r="BE248" s="49">
        <v>0</v>
      </c>
      <c r="BF248" s="48">
        <v>0</v>
      </c>
      <c r="BG248" s="49">
        <v>0</v>
      </c>
      <c r="BH248" s="48">
        <v>0</v>
      </c>
      <c r="BI248" s="49">
        <v>0</v>
      </c>
      <c r="BJ248" s="48">
        <v>28</v>
      </c>
      <c r="BK248" s="49">
        <v>100</v>
      </c>
      <c r="BL248" s="48">
        <v>28</v>
      </c>
    </row>
    <row r="249" spans="1:64" ht="15">
      <c r="A249" s="65" t="s">
        <v>299</v>
      </c>
      <c r="B249" s="83" t="s">
        <v>999</v>
      </c>
      <c r="C249" s="66"/>
      <c r="D249" s="67"/>
      <c r="E249" s="68"/>
      <c r="F249" s="69"/>
      <c r="G249" s="66"/>
      <c r="H249" s="70"/>
      <c r="I249" s="71"/>
      <c r="J249" s="71"/>
      <c r="K249" s="34" t="s">
        <v>65</v>
      </c>
      <c r="L249" s="78">
        <v>249</v>
      </c>
      <c r="M249" s="78"/>
      <c r="N249" s="73" t="s">
        <v>271</v>
      </c>
      <c r="O249" s="80" t="s">
        <v>461</v>
      </c>
      <c r="P249" s="82">
        <v>43494.87567129629</v>
      </c>
      <c r="Q249" s="80" t="s">
        <v>504</v>
      </c>
      <c r="R249" s="83" t="s">
        <v>824</v>
      </c>
      <c r="S249" s="80" t="s">
        <v>859</v>
      </c>
      <c r="T249" s="80" t="s">
        <v>885</v>
      </c>
      <c r="U249" s="83" t="s">
        <v>999</v>
      </c>
      <c r="V249" s="83" t="s">
        <v>999</v>
      </c>
      <c r="W249" s="82">
        <v>43494.87567129629</v>
      </c>
      <c r="X249" s="83" t="s">
        <v>1385</v>
      </c>
      <c r="Y249" s="80"/>
      <c r="Z249" s="80"/>
      <c r="AA249" s="86" t="s">
        <v>1735</v>
      </c>
      <c r="AB249" s="80"/>
      <c r="AC249" s="80" t="b">
        <v>0</v>
      </c>
      <c r="AD249" s="80">
        <v>0</v>
      </c>
      <c r="AE249" s="86" t="s">
        <v>2052</v>
      </c>
      <c r="AF249" s="80" t="b">
        <v>0</v>
      </c>
      <c r="AG249" s="80" t="s">
        <v>2064</v>
      </c>
      <c r="AH249" s="80"/>
      <c r="AI249" s="86" t="s">
        <v>2052</v>
      </c>
      <c r="AJ249" s="80" t="b">
        <v>0</v>
      </c>
      <c r="AK249" s="80">
        <v>1</v>
      </c>
      <c r="AL249" s="86" t="s">
        <v>2052</v>
      </c>
      <c r="AM249" s="80" t="s">
        <v>2077</v>
      </c>
      <c r="AN249" s="80" t="b">
        <v>0</v>
      </c>
      <c r="AO249" s="86" t="s">
        <v>1735</v>
      </c>
      <c r="AP249" s="80" t="s">
        <v>207</v>
      </c>
      <c r="AQ249" s="80">
        <v>0</v>
      </c>
      <c r="AR249" s="80">
        <v>0</v>
      </c>
      <c r="AS249" s="80"/>
      <c r="AT249" s="80"/>
      <c r="AU249" s="80"/>
      <c r="AV249" s="80"/>
      <c r="AW249" s="80"/>
      <c r="AX249" s="80"/>
      <c r="AY249" s="80"/>
      <c r="AZ249" s="80"/>
      <c r="BA249">
        <v>1</v>
      </c>
      <c r="BB249" s="79" t="str">
        <f>REPLACE(INDEX(GroupVertices[Group],MATCH(Edges24[[#This Row],[Vertex 1]],GroupVertices[Vertex],0)),1,1,"")</f>
        <v>18</v>
      </c>
      <c r="BC249" s="79" t="str">
        <f>REPLACE(INDEX(GroupVertices[Group],MATCH(Edges24[[#This Row],[Vertex 2]],GroupVertices[Vertex],0)),1,1,"")</f>
        <v>18</v>
      </c>
      <c r="BD249" s="48">
        <v>0</v>
      </c>
      <c r="BE249" s="49">
        <v>0</v>
      </c>
      <c r="BF249" s="48">
        <v>0</v>
      </c>
      <c r="BG249" s="49">
        <v>0</v>
      </c>
      <c r="BH249" s="48">
        <v>0</v>
      </c>
      <c r="BI249" s="49">
        <v>0</v>
      </c>
      <c r="BJ249" s="48">
        <v>21</v>
      </c>
      <c r="BK249" s="49">
        <v>100</v>
      </c>
      <c r="BL249" s="48">
        <v>21</v>
      </c>
    </row>
    <row r="250" spans="1:64" ht="15">
      <c r="A250" s="65" t="s">
        <v>340</v>
      </c>
      <c r="B250" s="83" t="s">
        <v>1201</v>
      </c>
      <c r="C250" s="66"/>
      <c r="D250" s="67"/>
      <c r="E250" s="68"/>
      <c r="F250" s="69"/>
      <c r="G250" s="66"/>
      <c r="H250" s="70"/>
      <c r="I250" s="71"/>
      <c r="J250" s="71"/>
      <c r="K250" s="34" t="s">
        <v>65</v>
      </c>
      <c r="L250" s="78">
        <v>250</v>
      </c>
      <c r="M250" s="78"/>
      <c r="N250" s="73" t="s">
        <v>340</v>
      </c>
      <c r="O250" s="80" t="s">
        <v>207</v>
      </c>
      <c r="P250" s="82">
        <v>43494.78770833334</v>
      </c>
      <c r="Q250" s="80" t="s">
        <v>713</v>
      </c>
      <c r="R250" s="83" t="s">
        <v>845</v>
      </c>
      <c r="S250" s="80" t="s">
        <v>850</v>
      </c>
      <c r="T250" s="80" t="s">
        <v>958</v>
      </c>
      <c r="U250" s="83" t="s">
        <v>1201</v>
      </c>
      <c r="V250" s="83" t="s">
        <v>1201</v>
      </c>
      <c r="W250" s="82">
        <v>43494.78770833334</v>
      </c>
      <c r="X250" s="83" t="s">
        <v>1599</v>
      </c>
      <c r="Y250" s="80"/>
      <c r="Z250" s="80"/>
      <c r="AA250" s="86" t="s">
        <v>1955</v>
      </c>
      <c r="AB250" s="80"/>
      <c r="AC250" s="80" t="b">
        <v>0</v>
      </c>
      <c r="AD250" s="80">
        <v>2</v>
      </c>
      <c r="AE250" s="86" t="s">
        <v>2052</v>
      </c>
      <c r="AF250" s="80" t="b">
        <v>0</v>
      </c>
      <c r="AG250" s="80" t="s">
        <v>2064</v>
      </c>
      <c r="AH250" s="80"/>
      <c r="AI250" s="86" t="s">
        <v>2052</v>
      </c>
      <c r="AJ250" s="80" t="b">
        <v>0</v>
      </c>
      <c r="AK250" s="80">
        <v>3</v>
      </c>
      <c r="AL250" s="86" t="s">
        <v>2052</v>
      </c>
      <c r="AM250" s="80" t="s">
        <v>2071</v>
      </c>
      <c r="AN250" s="80" t="b">
        <v>0</v>
      </c>
      <c r="AO250" s="86" t="s">
        <v>1955</v>
      </c>
      <c r="AP250" s="80" t="s">
        <v>207</v>
      </c>
      <c r="AQ250" s="80">
        <v>0</v>
      </c>
      <c r="AR250" s="80">
        <v>0</v>
      </c>
      <c r="AS250" s="80"/>
      <c r="AT250" s="80"/>
      <c r="AU250" s="80"/>
      <c r="AV250" s="80"/>
      <c r="AW250" s="80"/>
      <c r="AX250" s="80"/>
      <c r="AY250" s="80"/>
      <c r="AZ250" s="80"/>
      <c r="BA250">
        <v>1</v>
      </c>
      <c r="BB250" s="79" t="str">
        <f>REPLACE(INDEX(GroupVertices[Group],MATCH(Edges24[[#This Row],[Vertex 1]],GroupVertices[Vertex],0)),1,1,"")</f>
        <v>12</v>
      </c>
      <c r="BC250" s="79" t="str">
        <f>REPLACE(INDEX(GroupVertices[Group],MATCH(Edges24[[#This Row],[Vertex 2]],GroupVertices[Vertex],0)),1,1,"")</f>
        <v>12</v>
      </c>
      <c r="BD250" s="48">
        <v>1</v>
      </c>
      <c r="BE250" s="49">
        <v>4</v>
      </c>
      <c r="BF250" s="48">
        <v>0</v>
      </c>
      <c r="BG250" s="49">
        <v>0</v>
      </c>
      <c r="BH250" s="48">
        <v>0</v>
      </c>
      <c r="BI250" s="49">
        <v>0</v>
      </c>
      <c r="BJ250" s="48">
        <v>24</v>
      </c>
      <c r="BK250" s="49">
        <v>96</v>
      </c>
      <c r="BL250" s="48">
        <v>25</v>
      </c>
    </row>
    <row r="251" spans="1:64" ht="15">
      <c r="A251" s="65" t="s">
        <v>318</v>
      </c>
      <c r="B251" s="83" t="s">
        <v>1234</v>
      </c>
      <c r="C251" s="66"/>
      <c r="D251" s="67"/>
      <c r="E251" s="68"/>
      <c r="F251" s="69"/>
      <c r="G251" s="66"/>
      <c r="H251" s="70"/>
      <c r="I251" s="71"/>
      <c r="J251" s="71"/>
      <c r="K251" s="34" t="s">
        <v>65</v>
      </c>
      <c r="L251" s="78">
        <v>251</v>
      </c>
      <c r="M251" s="78"/>
      <c r="N251" s="73" t="s">
        <v>273</v>
      </c>
      <c r="O251" s="80" t="s">
        <v>461</v>
      </c>
      <c r="P251" s="82">
        <v>43499.87572916667</v>
      </c>
      <c r="Q251" s="80" t="s">
        <v>746</v>
      </c>
      <c r="R251" s="80"/>
      <c r="S251" s="80"/>
      <c r="T251" s="80" t="s">
        <v>880</v>
      </c>
      <c r="U251" s="83" t="s">
        <v>1234</v>
      </c>
      <c r="V251" s="83" t="s">
        <v>1234</v>
      </c>
      <c r="W251" s="82">
        <v>43499.87572916667</v>
      </c>
      <c r="X251" s="83" t="s">
        <v>1632</v>
      </c>
      <c r="Y251" s="80"/>
      <c r="Z251" s="80"/>
      <c r="AA251" s="86" t="s">
        <v>1988</v>
      </c>
      <c r="AB251" s="80"/>
      <c r="AC251" s="80" t="b">
        <v>0</v>
      </c>
      <c r="AD251" s="80">
        <v>4</v>
      </c>
      <c r="AE251" s="86" t="s">
        <v>2052</v>
      </c>
      <c r="AF251" s="80" t="b">
        <v>0</v>
      </c>
      <c r="AG251" s="80" t="s">
        <v>2064</v>
      </c>
      <c r="AH251" s="80"/>
      <c r="AI251" s="86" t="s">
        <v>2052</v>
      </c>
      <c r="AJ251" s="80" t="b">
        <v>0</v>
      </c>
      <c r="AK251" s="80">
        <v>3</v>
      </c>
      <c r="AL251" s="86" t="s">
        <v>2052</v>
      </c>
      <c r="AM251" s="80" t="s">
        <v>2071</v>
      </c>
      <c r="AN251" s="80" t="b">
        <v>0</v>
      </c>
      <c r="AO251" s="86" t="s">
        <v>1988</v>
      </c>
      <c r="AP251" s="80" t="s">
        <v>207</v>
      </c>
      <c r="AQ251" s="80">
        <v>0</v>
      </c>
      <c r="AR251" s="80">
        <v>0</v>
      </c>
      <c r="AS251" s="80"/>
      <c r="AT251" s="80"/>
      <c r="AU251" s="80"/>
      <c r="AV251" s="80"/>
      <c r="AW251" s="80"/>
      <c r="AX251" s="80"/>
      <c r="AY251" s="80"/>
      <c r="AZ251" s="80"/>
      <c r="BA251">
        <v>1</v>
      </c>
      <c r="BB251" s="79" t="str">
        <f>REPLACE(INDEX(GroupVertices[Group],MATCH(Edges24[[#This Row],[Vertex 1]],GroupVertices[Vertex],0)),1,1,"")</f>
        <v>6</v>
      </c>
      <c r="BC251" s="79" t="str">
        <f>REPLACE(INDEX(GroupVertices[Group],MATCH(Edges24[[#This Row],[Vertex 2]],GroupVertices[Vertex],0)),1,1,"")</f>
        <v>6</v>
      </c>
      <c r="BD251" s="48">
        <v>0</v>
      </c>
      <c r="BE251" s="49">
        <v>0</v>
      </c>
      <c r="BF251" s="48">
        <v>0</v>
      </c>
      <c r="BG251" s="49">
        <v>0</v>
      </c>
      <c r="BH251" s="48">
        <v>0</v>
      </c>
      <c r="BI251" s="49">
        <v>0</v>
      </c>
      <c r="BJ251" s="48">
        <v>29</v>
      </c>
      <c r="BK251" s="49">
        <v>100</v>
      </c>
      <c r="BL251" s="48">
        <v>29</v>
      </c>
    </row>
    <row r="252" spans="1:64" ht="15">
      <c r="A252" s="65" t="s">
        <v>344</v>
      </c>
      <c r="B252" s="83" t="s">
        <v>1282</v>
      </c>
      <c r="C252" s="66"/>
      <c r="D252" s="67"/>
      <c r="E252" s="68"/>
      <c r="F252" s="69"/>
      <c r="G252" s="66"/>
      <c r="H252" s="70"/>
      <c r="I252" s="71"/>
      <c r="J252" s="71"/>
      <c r="K252" s="34" t="s">
        <v>65</v>
      </c>
      <c r="L252" s="78">
        <v>252</v>
      </c>
      <c r="M252" s="78"/>
      <c r="N252" s="73" t="s">
        <v>273</v>
      </c>
      <c r="O252" s="80" t="s">
        <v>461</v>
      </c>
      <c r="P252" s="82">
        <v>43499.87850694444</v>
      </c>
      <c r="Q252" s="80" t="s">
        <v>794</v>
      </c>
      <c r="R252" s="83" t="s">
        <v>817</v>
      </c>
      <c r="S252" s="80" t="s">
        <v>850</v>
      </c>
      <c r="T252" s="80" t="s">
        <v>915</v>
      </c>
      <c r="U252" s="83" t="s">
        <v>1282</v>
      </c>
      <c r="V252" s="83" t="s">
        <v>1282</v>
      </c>
      <c r="W252" s="82">
        <v>43499.87850694444</v>
      </c>
      <c r="X252" s="83" t="s">
        <v>1680</v>
      </c>
      <c r="Y252" s="80"/>
      <c r="Z252" s="80"/>
      <c r="AA252" s="86" t="s">
        <v>2036</v>
      </c>
      <c r="AB252" s="80"/>
      <c r="AC252" s="80" t="b">
        <v>0</v>
      </c>
      <c r="AD252" s="80">
        <v>7</v>
      </c>
      <c r="AE252" s="86" t="s">
        <v>2052</v>
      </c>
      <c r="AF252" s="80" t="b">
        <v>0</v>
      </c>
      <c r="AG252" s="80" t="s">
        <v>2064</v>
      </c>
      <c r="AH252" s="80"/>
      <c r="AI252" s="86" t="s">
        <v>2052</v>
      </c>
      <c r="AJ252" s="80" t="b">
        <v>0</v>
      </c>
      <c r="AK252" s="80">
        <v>6</v>
      </c>
      <c r="AL252" s="86" t="s">
        <v>2052</v>
      </c>
      <c r="AM252" s="80" t="s">
        <v>2071</v>
      </c>
      <c r="AN252" s="80" t="b">
        <v>0</v>
      </c>
      <c r="AO252" s="86" t="s">
        <v>2036</v>
      </c>
      <c r="AP252" s="80" t="s">
        <v>207</v>
      </c>
      <c r="AQ252" s="80">
        <v>0</v>
      </c>
      <c r="AR252" s="80">
        <v>0</v>
      </c>
      <c r="AS252" s="80"/>
      <c r="AT252" s="80"/>
      <c r="AU252" s="80"/>
      <c r="AV252" s="80"/>
      <c r="AW252" s="80"/>
      <c r="AX252" s="80"/>
      <c r="AY252" s="80"/>
      <c r="AZ252" s="80"/>
      <c r="BA252">
        <v>1</v>
      </c>
      <c r="BB252" s="79" t="str">
        <f>REPLACE(INDEX(GroupVertices[Group],MATCH(Edges24[[#This Row],[Vertex 1]],GroupVertices[Vertex],0)),1,1,"")</f>
        <v>7</v>
      </c>
      <c r="BC252" s="79" t="str">
        <f>REPLACE(INDEX(GroupVertices[Group],MATCH(Edges24[[#This Row],[Vertex 2]],GroupVertices[Vertex],0)),1,1,"")</f>
        <v>7</v>
      </c>
      <c r="BD252" s="48">
        <v>0</v>
      </c>
      <c r="BE252" s="49">
        <v>0</v>
      </c>
      <c r="BF252" s="48">
        <v>0</v>
      </c>
      <c r="BG252" s="49">
        <v>0</v>
      </c>
      <c r="BH252" s="48">
        <v>0</v>
      </c>
      <c r="BI252" s="49">
        <v>0</v>
      </c>
      <c r="BJ252" s="48">
        <v>36</v>
      </c>
      <c r="BK252" s="49">
        <v>100</v>
      </c>
      <c r="BL252" s="48">
        <v>36</v>
      </c>
    </row>
    <row r="253" spans="1:64" ht="15">
      <c r="A253" s="65" t="s">
        <v>342</v>
      </c>
      <c r="B253" s="83" t="s">
        <v>1124</v>
      </c>
      <c r="C253" s="66"/>
      <c r="D253" s="67"/>
      <c r="E253" s="68"/>
      <c r="F253" s="69"/>
      <c r="G253" s="66"/>
      <c r="H253" s="70"/>
      <c r="I253" s="71"/>
      <c r="J253" s="71"/>
      <c r="K253" s="34" t="s">
        <v>65</v>
      </c>
      <c r="L253" s="78">
        <v>253</v>
      </c>
      <c r="M253" s="78"/>
      <c r="N253" s="73" t="s">
        <v>374</v>
      </c>
      <c r="O253" s="80" t="s">
        <v>461</v>
      </c>
      <c r="P253" s="82">
        <v>43499.88376157408</v>
      </c>
      <c r="Q253" s="80" t="s">
        <v>634</v>
      </c>
      <c r="R253" s="80"/>
      <c r="S253" s="80"/>
      <c r="T253" s="80" t="s">
        <v>923</v>
      </c>
      <c r="U253" s="83" t="s">
        <v>1124</v>
      </c>
      <c r="V253" s="83" t="s">
        <v>1124</v>
      </c>
      <c r="W253" s="82">
        <v>43499.88376157408</v>
      </c>
      <c r="X253" s="83" t="s">
        <v>1520</v>
      </c>
      <c r="Y253" s="80"/>
      <c r="Z253" s="80"/>
      <c r="AA253" s="86" t="s">
        <v>1876</v>
      </c>
      <c r="AB253" s="80"/>
      <c r="AC253" s="80" t="b">
        <v>0</v>
      </c>
      <c r="AD253" s="80">
        <v>2</v>
      </c>
      <c r="AE253" s="86" t="s">
        <v>2052</v>
      </c>
      <c r="AF253" s="80" t="b">
        <v>0</v>
      </c>
      <c r="AG253" s="80" t="s">
        <v>2064</v>
      </c>
      <c r="AH253" s="80"/>
      <c r="AI253" s="86" t="s">
        <v>2052</v>
      </c>
      <c r="AJ253" s="80" t="b">
        <v>0</v>
      </c>
      <c r="AK253" s="80">
        <v>0</v>
      </c>
      <c r="AL253" s="86" t="s">
        <v>2052</v>
      </c>
      <c r="AM253" s="80" t="s">
        <v>2071</v>
      </c>
      <c r="AN253" s="80" t="b">
        <v>0</v>
      </c>
      <c r="AO253" s="86" t="s">
        <v>1876</v>
      </c>
      <c r="AP253" s="80" t="s">
        <v>207</v>
      </c>
      <c r="AQ253" s="80">
        <v>0</v>
      </c>
      <c r="AR253" s="80">
        <v>0</v>
      </c>
      <c r="AS253" s="80"/>
      <c r="AT253" s="80"/>
      <c r="AU253" s="80"/>
      <c r="AV253" s="80"/>
      <c r="AW253" s="80"/>
      <c r="AX253" s="80"/>
      <c r="AY253" s="80"/>
      <c r="AZ253" s="80"/>
      <c r="BA253">
        <v>1</v>
      </c>
      <c r="BB253" s="79" t="str">
        <f>REPLACE(INDEX(GroupVertices[Group],MATCH(Edges24[[#This Row],[Vertex 1]],GroupVertices[Vertex],0)),1,1,"")</f>
        <v>14</v>
      </c>
      <c r="BC253" s="79" t="str">
        <f>REPLACE(INDEX(GroupVertices[Group],MATCH(Edges24[[#This Row],[Vertex 2]],GroupVertices[Vertex],0)),1,1,"")</f>
        <v>14</v>
      </c>
      <c r="BD253" s="48">
        <v>0</v>
      </c>
      <c r="BE253" s="49">
        <v>0</v>
      </c>
      <c r="BF253" s="48">
        <v>0</v>
      </c>
      <c r="BG253" s="49">
        <v>0</v>
      </c>
      <c r="BH253" s="48">
        <v>0</v>
      </c>
      <c r="BI253" s="49">
        <v>0</v>
      </c>
      <c r="BJ253" s="48">
        <v>28</v>
      </c>
      <c r="BK253" s="49">
        <v>100</v>
      </c>
      <c r="BL253" s="48">
        <v>28</v>
      </c>
    </row>
    <row r="254" spans="1:64" ht="15">
      <c r="A254" s="65" t="s">
        <v>302</v>
      </c>
      <c r="B254" s="83" t="s">
        <v>1136</v>
      </c>
      <c r="C254" s="66"/>
      <c r="D254" s="67"/>
      <c r="E254" s="68"/>
      <c r="F254" s="69"/>
      <c r="G254" s="66"/>
      <c r="H254" s="70"/>
      <c r="I254" s="71"/>
      <c r="J254" s="71"/>
      <c r="K254" s="34" t="s">
        <v>65</v>
      </c>
      <c r="L254" s="78">
        <v>254</v>
      </c>
      <c r="M254" s="78"/>
      <c r="N254" s="73" t="s">
        <v>273</v>
      </c>
      <c r="O254" s="80" t="s">
        <v>461</v>
      </c>
      <c r="P254" s="82">
        <v>43494.833715277775</v>
      </c>
      <c r="Q254" s="80" t="s">
        <v>646</v>
      </c>
      <c r="R254" s="83" t="s">
        <v>826</v>
      </c>
      <c r="S254" s="80" t="s">
        <v>850</v>
      </c>
      <c r="T254" s="80" t="s">
        <v>939</v>
      </c>
      <c r="U254" s="83" t="s">
        <v>1136</v>
      </c>
      <c r="V254" s="83" t="s">
        <v>1136</v>
      </c>
      <c r="W254" s="82">
        <v>43494.833715277775</v>
      </c>
      <c r="X254" s="83" t="s">
        <v>1532</v>
      </c>
      <c r="Y254" s="80"/>
      <c r="Z254" s="80"/>
      <c r="AA254" s="86" t="s">
        <v>1888</v>
      </c>
      <c r="AB254" s="80"/>
      <c r="AC254" s="80" t="b">
        <v>0</v>
      </c>
      <c r="AD254" s="80">
        <v>1</v>
      </c>
      <c r="AE254" s="86" t="s">
        <v>2052</v>
      </c>
      <c r="AF254" s="80" t="b">
        <v>0</v>
      </c>
      <c r="AG254" s="80" t="s">
        <v>2064</v>
      </c>
      <c r="AH254" s="80"/>
      <c r="AI254" s="86" t="s">
        <v>2052</v>
      </c>
      <c r="AJ254" s="80" t="b">
        <v>0</v>
      </c>
      <c r="AK254" s="80">
        <v>0</v>
      </c>
      <c r="AL254" s="86" t="s">
        <v>2052</v>
      </c>
      <c r="AM254" s="80" t="s">
        <v>2071</v>
      </c>
      <c r="AN254" s="80" t="b">
        <v>0</v>
      </c>
      <c r="AO254" s="86" t="s">
        <v>1888</v>
      </c>
      <c r="AP254" s="80" t="s">
        <v>207</v>
      </c>
      <c r="AQ254" s="80">
        <v>0</v>
      </c>
      <c r="AR254" s="80">
        <v>0</v>
      </c>
      <c r="AS254" s="80"/>
      <c r="AT254" s="80"/>
      <c r="AU254" s="80"/>
      <c r="AV254" s="80"/>
      <c r="AW254" s="80"/>
      <c r="AX254" s="80"/>
      <c r="AY254" s="80"/>
      <c r="AZ254" s="80"/>
      <c r="BA254">
        <v>1</v>
      </c>
      <c r="BB254" s="79" t="str">
        <f>REPLACE(INDEX(GroupVertices[Group],MATCH(Edges24[[#This Row],[Vertex 1]],GroupVertices[Vertex],0)),1,1,"")</f>
        <v>10</v>
      </c>
      <c r="BC254" s="79" t="str">
        <f>REPLACE(INDEX(GroupVertices[Group],MATCH(Edges24[[#This Row],[Vertex 2]],GroupVertices[Vertex],0)),1,1,"")</f>
        <v>10</v>
      </c>
      <c r="BD254" s="48">
        <v>2</v>
      </c>
      <c r="BE254" s="49">
        <v>7.6923076923076925</v>
      </c>
      <c r="BF254" s="48">
        <v>0</v>
      </c>
      <c r="BG254" s="49">
        <v>0</v>
      </c>
      <c r="BH254" s="48">
        <v>0</v>
      </c>
      <c r="BI254" s="49">
        <v>0</v>
      </c>
      <c r="BJ254" s="48">
        <v>24</v>
      </c>
      <c r="BK254" s="49">
        <v>92.3076923076923</v>
      </c>
      <c r="BL254" s="48">
        <v>26</v>
      </c>
    </row>
    <row r="255" spans="1:64" ht="15">
      <c r="A255" s="65" t="s">
        <v>332</v>
      </c>
      <c r="B255" s="83" t="s">
        <v>1098</v>
      </c>
      <c r="C255" s="66"/>
      <c r="D255" s="67"/>
      <c r="E255" s="68"/>
      <c r="F255" s="69"/>
      <c r="G255" s="66"/>
      <c r="H255" s="70"/>
      <c r="I255" s="71"/>
      <c r="J255" s="71"/>
      <c r="K255" s="34" t="s">
        <v>65</v>
      </c>
      <c r="L255" s="78">
        <v>255</v>
      </c>
      <c r="M255" s="78"/>
      <c r="N255" s="73" t="s">
        <v>273</v>
      </c>
      <c r="O255" s="80" t="s">
        <v>461</v>
      </c>
      <c r="P255" s="82">
        <v>43499.80710648148</v>
      </c>
      <c r="Q255" s="80" t="s">
        <v>608</v>
      </c>
      <c r="R255" s="83" t="s">
        <v>810</v>
      </c>
      <c r="S255" s="80" t="s">
        <v>850</v>
      </c>
      <c r="T255" s="80" t="s">
        <v>949</v>
      </c>
      <c r="U255" s="83" t="s">
        <v>1098</v>
      </c>
      <c r="V255" s="83" t="s">
        <v>1098</v>
      </c>
      <c r="W255" s="82">
        <v>43499.80710648148</v>
      </c>
      <c r="X255" s="83" t="s">
        <v>1494</v>
      </c>
      <c r="Y255" s="80"/>
      <c r="Z255" s="80"/>
      <c r="AA255" s="86" t="s">
        <v>1850</v>
      </c>
      <c r="AB255" s="80"/>
      <c r="AC255" s="80" t="b">
        <v>0</v>
      </c>
      <c r="AD255" s="80">
        <v>3</v>
      </c>
      <c r="AE255" s="86" t="s">
        <v>2052</v>
      </c>
      <c r="AF255" s="80" t="b">
        <v>0</v>
      </c>
      <c r="AG255" s="80" t="s">
        <v>2064</v>
      </c>
      <c r="AH255" s="80"/>
      <c r="AI255" s="86" t="s">
        <v>2052</v>
      </c>
      <c r="AJ255" s="80" t="b">
        <v>0</v>
      </c>
      <c r="AK255" s="80">
        <v>5</v>
      </c>
      <c r="AL255" s="86" t="s">
        <v>2052</v>
      </c>
      <c r="AM255" s="80" t="s">
        <v>2071</v>
      </c>
      <c r="AN255" s="80" t="b">
        <v>0</v>
      </c>
      <c r="AO255" s="86" t="s">
        <v>1850</v>
      </c>
      <c r="AP255" s="80" t="s">
        <v>207</v>
      </c>
      <c r="AQ255" s="80">
        <v>0</v>
      </c>
      <c r="AR255" s="80">
        <v>0</v>
      </c>
      <c r="AS255" s="80"/>
      <c r="AT255" s="80"/>
      <c r="AU255" s="80"/>
      <c r="AV255" s="80"/>
      <c r="AW255" s="80"/>
      <c r="AX255" s="80"/>
      <c r="AY255" s="80"/>
      <c r="AZ255" s="80"/>
      <c r="BA255">
        <v>1</v>
      </c>
      <c r="BB255" s="79" t="str">
        <f>REPLACE(INDEX(GroupVertices[Group],MATCH(Edges24[[#This Row],[Vertex 1]],GroupVertices[Vertex],0)),1,1,"")</f>
        <v>1</v>
      </c>
      <c r="BC255" s="79" t="str">
        <f>REPLACE(INDEX(GroupVertices[Group],MATCH(Edges24[[#This Row],[Vertex 2]],GroupVertices[Vertex],0)),1,1,"")</f>
        <v>1</v>
      </c>
      <c r="BD255" s="48">
        <v>0</v>
      </c>
      <c r="BE255" s="49">
        <v>0</v>
      </c>
      <c r="BF255" s="48">
        <v>0</v>
      </c>
      <c r="BG255" s="49">
        <v>0</v>
      </c>
      <c r="BH255" s="48">
        <v>0</v>
      </c>
      <c r="BI255" s="49">
        <v>0</v>
      </c>
      <c r="BJ255" s="48">
        <v>26</v>
      </c>
      <c r="BK255" s="49">
        <v>100</v>
      </c>
      <c r="BL255" s="48">
        <v>26</v>
      </c>
    </row>
    <row r="256" spans="1:64" ht="15">
      <c r="A256" s="65" t="s">
        <v>298</v>
      </c>
      <c r="B256" s="83" t="s">
        <v>1151</v>
      </c>
      <c r="C256" s="66"/>
      <c r="D256" s="67"/>
      <c r="E256" s="68"/>
      <c r="F256" s="69"/>
      <c r="G256" s="66"/>
      <c r="H256" s="70"/>
      <c r="I256" s="71"/>
      <c r="J256" s="71"/>
      <c r="K256" s="34" t="s">
        <v>65</v>
      </c>
      <c r="L256" s="78">
        <v>256</v>
      </c>
      <c r="M256" s="78"/>
      <c r="N256" s="73" t="s">
        <v>273</v>
      </c>
      <c r="O256" s="80" t="s">
        <v>461</v>
      </c>
      <c r="P256" s="82">
        <v>43499.884988425925</v>
      </c>
      <c r="Q256" s="80" t="s">
        <v>662</v>
      </c>
      <c r="R256" s="80"/>
      <c r="S256" s="80"/>
      <c r="T256" s="80" t="s">
        <v>880</v>
      </c>
      <c r="U256" s="83" t="s">
        <v>1151</v>
      </c>
      <c r="V256" s="83" t="s">
        <v>1151</v>
      </c>
      <c r="W256" s="82">
        <v>43499.884988425925</v>
      </c>
      <c r="X256" s="83" t="s">
        <v>1548</v>
      </c>
      <c r="Y256" s="80"/>
      <c r="Z256" s="80"/>
      <c r="AA256" s="86" t="s">
        <v>1904</v>
      </c>
      <c r="AB256" s="80"/>
      <c r="AC256" s="80" t="b">
        <v>0</v>
      </c>
      <c r="AD256" s="80">
        <v>3</v>
      </c>
      <c r="AE256" s="86" t="s">
        <v>2052</v>
      </c>
      <c r="AF256" s="80" t="b">
        <v>0</v>
      </c>
      <c r="AG256" s="80" t="s">
        <v>2064</v>
      </c>
      <c r="AH256" s="80"/>
      <c r="AI256" s="86" t="s">
        <v>2052</v>
      </c>
      <c r="AJ256" s="80" t="b">
        <v>0</v>
      </c>
      <c r="AK256" s="80">
        <v>0</v>
      </c>
      <c r="AL256" s="86" t="s">
        <v>2052</v>
      </c>
      <c r="AM256" s="80" t="s">
        <v>2071</v>
      </c>
      <c r="AN256" s="80" t="b">
        <v>0</v>
      </c>
      <c r="AO256" s="86" t="s">
        <v>1904</v>
      </c>
      <c r="AP256" s="80" t="s">
        <v>207</v>
      </c>
      <c r="AQ256" s="80">
        <v>0</v>
      </c>
      <c r="AR256" s="80">
        <v>0</v>
      </c>
      <c r="AS256" s="80"/>
      <c r="AT256" s="80"/>
      <c r="AU256" s="80"/>
      <c r="AV256" s="80"/>
      <c r="AW256" s="80"/>
      <c r="AX256" s="80"/>
      <c r="AY256" s="80"/>
      <c r="AZ256" s="80"/>
      <c r="BA256">
        <v>1</v>
      </c>
      <c r="BB256" s="79" t="str">
        <f>REPLACE(INDEX(GroupVertices[Group],MATCH(Edges24[[#This Row],[Vertex 1]],GroupVertices[Vertex],0)),1,1,"")</f>
        <v>8</v>
      </c>
      <c r="BC256" s="79" t="str">
        <f>REPLACE(INDEX(GroupVertices[Group],MATCH(Edges24[[#This Row],[Vertex 2]],GroupVertices[Vertex],0)),1,1,"")</f>
        <v>8</v>
      </c>
      <c r="BD256" s="48">
        <v>0</v>
      </c>
      <c r="BE256" s="49">
        <v>0</v>
      </c>
      <c r="BF256" s="48">
        <v>0</v>
      </c>
      <c r="BG256" s="49">
        <v>0</v>
      </c>
      <c r="BH256" s="48">
        <v>0</v>
      </c>
      <c r="BI256" s="49">
        <v>0</v>
      </c>
      <c r="BJ256" s="48">
        <v>29</v>
      </c>
      <c r="BK256" s="49">
        <v>100</v>
      </c>
      <c r="BL256" s="48">
        <v>29</v>
      </c>
    </row>
    <row r="257" spans="1:64" ht="15">
      <c r="A257" s="65" t="s">
        <v>340</v>
      </c>
      <c r="B257" s="83" t="s">
        <v>1044</v>
      </c>
      <c r="C257" s="66"/>
      <c r="D257" s="67"/>
      <c r="E257" s="68"/>
      <c r="F257" s="69"/>
      <c r="G257" s="66"/>
      <c r="H257" s="70"/>
      <c r="I257" s="71"/>
      <c r="J257" s="71"/>
      <c r="K257" s="34" t="s">
        <v>65</v>
      </c>
      <c r="L257" s="78">
        <v>257</v>
      </c>
      <c r="M257" s="78"/>
      <c r="N257" s="73" t="s">
        <v>425</v>
      </c>
      <c r="O257" s="80" t="s">
        <v>461</v>
      </c>
      <c r="P257" s="82">
        <v>43499.88747685185</v>
      </c>
      <c r="Q257" s="80" t="s">
        <v>551</v>
      </c>
      <c r="R257" s="80"/>
      <c r="S257" s="80"/>
      <c r="T257" s="80" t="s">
        <v>936</v>
      </c>
      <c r="U257" s="83" t="s">
        <v>1044</v>
      </c>
      <c r="V257" s="83" t="s">
        <v>1044</v>
      </c>
      <c r="W257" s="82">
        <v>43499.88747685185</v>
      </c>
      <c r="X257" s="83" t="s">
        <v>1432</v>
      </c>
      <c r="Y257" s="80"/>
      <c r="Z257" s="80"/>
      <c r="AA257" s="86" t="s">
        <v>1787</v>
      </c>
      <c r="AB257" s="80"/>
      <c r="AC257" s="80" t="b">
        <v>0</v>
      </c>
      <c r="AD257" s="80">
        <v>2</v>
      </c>
      <c r="AE257" s="86" t="s">
        <v>2052</v>
      </c>
      <c r="AF257" s="80" t="b">
        <v>0</v>
      </c>
      <c r="AG257" s="80" t="s">
        <v>2064</v>
      </c>
      <c r="AH257" s="80"/>
      <c r="AI257" s="86" t="s">
        <v>2052</v>
      </c>
      <c r="AJ257" s="80" t="b">
        <v>0</v>
      </c>
      <c r="AK257" s="80">
        <v>3</v>
      </c>
      <c r="AL257" s="86" t="s">
        <v>2052</v>
      </c>
      <c r="AM257" s="80" t="s">
        <v>2071</v>
      </c>
      <c r="AN257" s="80" t="b">
        <v>0</v>
      </c>
      <c r="AO257" s="86" t="s">
        <v>1787</v>
      </c>
      <c r="AP257" s="80" t="s">
        <v>207</v>
      </c>
      <c r="AQ257" s="80">
        <v>0</v>
      </c>
      <c r="AR257" s="80">
        <v>0</v>
      </c>
      <c r="AS257" s="80"/>
      <c r="AT257" s="80"/>
      <c r="AU257" s="80"/>
      <c r="AV257" s="80"/>
      <c r="AW257" s="80"/>
      <c r="AX257" s="80"/>
      <c r="AY257" s="80"/>
      <c r="AZ257" s="80"/>
      <c r="BA257">
        <v>1</v>
      </c>
      <c r="BB257" s="79" t="str">
        <f>REPLACE(INDEX(GroupVertices[Group],MATCH(Edges24[[#This Row],[Vertex 1]],GroupVertices[Vertex],0)),1,1,"")</f>
        <v>12</v>
      </c>
      <c r="BC257" s="79" t="str">
        <f>REPLACE(INDEX(GroupVertices[Group],MATCH(Edges24[[#This Row],[Vertex 2]],GroupVertices[Vertex],0)),1,1,"")</f>
        <v>12</v>
      </c>
      <c r="BD257" s="48">
        <v>0</v>
      </c>
      <c r="BE257" s="49">
        <v>0</v>
      </c>
      <c r="BF257" s="48">
        <v>0</v>
      </c>
      <c r="BG257" s="49">
        <v>0</v>
      </c>
      <c r="BH257" s="48">
        <v>0</v>
      </c>
      <c r="BI257" s="49">
        <v>0</v>
      </c>
      <c r="BJ257" s="48">
        <v>26</v>
      </c>
      <c r="BK257" s="49">
        <v>100</v>
      </c>
      <c r="BL257" s="48">
        <v>26</v>
      </c>
    </row>
    <row r="258" spans="1:64" ht="15">
      <c r="A258" s="65" t="s">
        <v>309</v>
      </c>
      <c r="B258" s="83" t="s">
        <v>1141</v>
      </c>
      <c r="C258" s="66"/>
      <c r="D258" s="67"/>
      <c r="E258" s="68"/>
      <c r="F258" s="69"/>
      <c r="G258" s="66"/>
      <c r="H258" s="70"/>
      <c r="I258" s="71"/>
      <c r="J258" s="71"/>
      <c r="K258" s="34" t="s">
        <v>65</v>
      </c>
      <c r="L258" s="78">
        <v>258</v>
      </c>
      <c r="M258" s="78"/>
      <c r="N258" s="73" t="s">
        <v>349</v>
      </c>
      <c r="O258" s="80" t="s">
        <v>461</v>
      </c>
      <c r="P258" s="82">
        <v>43499.89710648148</v>
      </c>
      <c r="Q258" s="80" t="s">
        <v>651</v>
      </c>
      <c r="R258" s="80"/>
      <c r="S258" s="80"/>
      <c r="T258" s="80" t="s">
        <v>953</v>
      </c>
      <c r="U258" s="83" t="s">
        <v>1141</v>
      </c>
      <c r="V258" s="83" t="s">
        <v>1141</v>
      </c>
      <c r="W258" s="82">
        <v>43499.89710648148</v>
      </c>
      <c r="X258" s="83" t="s">
        <v>1537</v>
      </c>
      <c r="Y258" s="80"/>
      <c r="Z258" s="80"/>
      <c r="AA258" s="86" t="s">
        <v>1893</v>
      </c>
      <c r="AB258" s="80"/>
      <c r="AC258" s="80" t="b">
        <v>0</v>
      </c>
      <c r="AD258" s="80">
        <v>4</v>
      </c>
      <c r="AE258" s="86" t="s">
        <v>2052</v>
      </c>
      <c r="AF258" s="80" t="b">
        <v>0</v>
      </c>
      <c r="AG258" s="80" t="s">
        <v>2064</v>
      </c>
      <c r="AH258" s="80"/>
      <c r="AI258" s="86" t="s">
        <v>2052</v>
      </c>
      <c r="AJ258" s="80" t="b">
        <v>0</v>
      </c>
      <c r="AK258" s="80">
        <v>3</v>
      </c>
      <c r="AL258" s="86" t="s">
        <v>2052</v>
      </c>
      <c r="AM258" s="80" t="s">
        <v>2071</v>
      </c>
      <c r="AN258" s="80" t="b">
        <v>0</v>
      </c>
      <c r="AO258" s="86" t="s">
        <v>1893</v>
      </c>
      <c r="AP258" s="80" t="s">
        <v>207</v>
      </c>
      <c r="AQ258" s="80">
        <v>0</v>
      </c>
      <c r="AR258" s="80">
        <v>0</v>
      </c>
      <c r="AS258" s="80"/>
      <c r="AT258" s="80"/>
      <c r="AU258" s="80"/>
      <c r="AV258" s="80"/>
      <c r="AW258" s="80"/>
      <c r="AX258" s="80"/>
      <c r="AY258" s="80"/>
      <c r="AZ258" s="80"/>
      <c r="BA258">
        <v>1</v>
      </c>
      <c r="BB258" s="79" t="str">
        <f>REPLACE(INDEX(GroupVertices[Group],MATCH(Edges24[[#This Row],[Vertex 1]],GroupVertices[Vertex],0)),1,1,"")</f>
        <v>13</v>
      </c>
      <c r="BC258" s="79" t="str">
        <f>REPLACE(INDEX(GroupVertices[Group],MATCH(Edges24[[#This Row],[Vertex 2]],GroupVertices[Vertex],0)),1,1,"")</f>
        <v>13</v>
      </c>
      <c r="BD258" s="48">
        <v>0</v>
      </c>
      <c r="BE258" s="49">
        <v>0</v>
      </c>
      <c r="BF258" s="48">
        <v>0</v>
      </c>
      <c r="BG258" s="49">
        <v>0</v>
      </c>
      <c r="BH258" s="48">
        <v>0</v>
      </c>
      <c r="BI258" s="49">
        <v>0</v>
      </c>
      <c r="BJ258" s="48">
        <v>28</v>
      </c>
      <c r="BK258" s="49">
        <v>100</v>
      </c>
      <c r="BL258" s="48">
        <v>28</v>
      </c>
    </row>
    <row r="259" spans="1:64" ht="15">
      <c r="A259" s="65" t="s">
        <v>298</v>
      </c>
      <c r="B259" s="83" t="s">
        <v>1152</v>
      </c>
      <c r="C259" s="66"/>
      <c r="D259" s="67"/>
      <c r="E259" s="68"/>
      <c r="F259" s="69"/>
      <c r="G259" s="66"/>
      <c r="H259" s="70"/>
      <c r="I259" s="71"/>
      <c r="J259" s="71"/>
      <c r="K259" s="34" t="s">
        <v>65</v>
      </c>
      <c r="L259" s="78">
        <v>259</v>
      </c>
      <c r="M259" s="78"/>
      <c r="N259" s="73" t="s">
        <v>273</v>
      </c>
      <c r="O259" s="80" t="s">
        <v>461</v>
      </c>
      <c r="P259" s="82">
        <v>43499.8984375</v>
      </c>
      <c r="Q259" s="80" t="s">
        <v>663</v>
      </c>
      <c r="R259" s="80"/>
      <c r="S259" s="80"/>
      <c r="T259" s="80" t="s">
        <v>880</v>
      </c>
      <c r="U259" s="83" t="s">
        <v>1152</v>
      </c>
      <c r="V259" s="83" t="s">
        <v>1152</v>
      </c>
      <c r="W259" s="82">
        <v>43499.8984375</v>
      </c>
      <c r="X259" s="83" t="s">
        <v>1549</v>
      </c>
      <c r="Y259" s="80"/>
      <c r="Z259" s="80"/>
      <c r="AA259" s="86" t="s">
        <v>1905</v>
      </c>
      <c r="AB259" s="80"/>
      <c r="AC259" s="80" t="b">
        <v>0</v>
      </c>
      <c r="AD259" s="80">
        <v>5</v>
      </c>
      <c r="AE259" s="86" t="s">
        <v>2052</v>
      </c>
      <c r="AF259" s="80" t="b">
        <v>0</v>
      </c>
      <c r="AG259" s="80" t="s">
        <v>2064</v>
      </c>
      <c r="AH259" s="80"/>
      <c r="AI259" s="86" t="s">
        <v>2052</v>
      </c>
      <c r="AJ259" s="80" t="b">
        <v>0</v>
      </c>
      <c r="AK259" s="80">
        <v>11</v>
      </c>
      <c r="AL259" s="86" t="s">
        <v>2052</v>
      </c>
      <c r="AM259" s="80" t="s">
        <v>2071</v>
      </c>
      <c r="AN259" s="80" t="b">
        <v>0</v>
      </c>
      <c r="AO259" s="86" t="s">
        <v>1905</v>
      </c>
      <c r="AP259" s="80" t="s">
        <v>207</v>
      </c>
      <c r="AQ259" s="80">
        <v>0</v>
      </c>
      <c r="AR259" s="80">
        <v>0</v>
      </c>
      <c r="AS259" s="80"/>
      <c r="AT259" s="80"/>
      <c r="AU259" s="80"/>
      <c r="AV259" s="80"/>
      <c r="AW259" s="80"/>
      <c r="AX259" s="80"/>
      <c r="AY259" s="80"/>
      <c r="AZ259" s="80"/>
      <c r="BA259">
        <v>1</v>
      </c>
      <c r="BB259" s="79" t="str">
        <f>REPLACE(INDEX(GroupVertices[Group],MATCH(Edges24[[#This Row],[Vertex 1]],GroupVertices[Vertex],0)),1,1,"")</f>
        <v>8</v>
      </c>
      <c r="BC259" s="79" t="str">
        <f>REPLACE(INDEX(GroupVertices[Group],MATCH(Edges24[[#This Row],[Vertex 2]],GroupVertices[Vertex],0)),1,1,"")</f>
        <v>8</v>
      </c>
      <c r="BD259" s="48">
        <v>0</v>
      </c>
      <c r="BE259" s="49">
        <v>0</v>
      </c>
      <c r="BF259" s="48">
        <v>0</v>
      </c>
      <c r="BG259" s="49">
        <v>0</v>
      </c>
      <c r="BH259" s="48">
        <v>0</v>
      </c>
      <c r="BI259" s="49">
        <v>0</v>
      </c>
      <c r="BJ259" s="48">
        <v>29</v>
      </c>
      <c r="BK259" s="49">
        <v>100</v>
      </c>
      <c r="BL259" s="48">
        <v>29</v>
      </c>
    </row>
    <row r="260" spans="1:64" ht="15">
      <c r="A260" s="65" t="s">
        <v>315</v>
      </c>
      <c r="B260" s="83" t="s">
        <v>1169</v>
      </c>
      <c r="C260" s="66"/>
      <c r="D260" s="67"/>
      <c r="E260" s="68"/>
      <c r="F260" s="69"/>
      <c r="G260" s="66"/>
      <c r="H260" s="70"/>
      <c r="I260" s="71"/>
      <c r="J260" s="71"/>
      <c r="K260" s="34" t="s">
        <v>65</v>
      </c>
      <c r="L260" s="78">
        <v>260</v>
      </c>
      <c r="M260" s="78"/>
      <c r="N260" s="73" t="s">
        <v>374</v>
      </c>
      <c r="O260" s="80" t="s">
        <v>461</v>
      </c>
      <c r="P260" s="82">
        <v>43499.98024305556</v>
      </c>
      <c r="Q260" s="80" t="s">
        <v>681</v>
      </c>
      <c r="R260" s="80"/>
      <c r="S260" s="80"/>
      <c r="T260" s="80" t="s">
        <v>923</v>
      </c>
      <c r="U260" s="83" t="s">
        <v>1169</v>
      </c>
      <c r="V260" s="83" t="s">
        <v>1169</v>
      </c>
      <c r="W260" s="82">
        <v>43499.98024305556</v>
      </c>
      <c r="X260" s="83" t="s">
        <v>1567</v>
      </c>
      <c r="Y260" s="80"/>
      <c r="Z260" s="80"/>
      <c r="AA260" s="86" t="s">
        <v>1923</v>
      </c>
      <c r="AB260" s="80"/>
      <c r="AC260" s="80" t="b">
        <v>0</v>
      </c>
      <c r="AD260" s="80">
        <v>1</v>
      </c>
      <c r="AE260" s="86" t="s">
        <v>2052</v>
      </c>
      <c r="AF260" s="80" t="b">
        <v>0</v>
      </c>
      <c r="AG260" s="80" t="s">
        <v>2064</v>
      </c>
      <c r="AH260" s="80"/>
      <c r="AI260" s="86" t="s">
        <v>2052</v>
      </c>
      <c r="AJ260" s="80" t="b">
        <v>0</v>
      </c>
      <c r="AK260" s="80">
        <v>2</v>
      </c>
      <c r="AL260" s="86" t="s">
        <v>2052</v>
      </c>
      <c r="AM260" s="80" t="s">
        <v>2071</v>
      </c>
      <c r="AN260" s="80" t="b">
        <v>0</v>
      </c>
      <c r="AO260" s="86" t="s">
        <v>1923</v>
      </c>
      <c r="AP260" s="80" t="s">
        <v>207</v>
      </c>
      <c r="AQ260" s="80">
        <v>0</v>
      </c>
      <c r="AR260" s="80">
        <v>0</v>
      </c>
      <c r="AS260" s="80"/>
      <c r="AT260" s="80"/>
      <c r="AU260" s="80"/>
      <c r="AV260" s="80"/>
      <c r="AW260" s="80"/>
      <c r="AX260" s="80"/>
      <c r="AY260" s="80"/>
      <c r="AZ260" s="80"/>
      <c r="BA260">
        <v>1</v>
      </c>
      <c r="BB260" s="79" t="str">
        <f>REPLACE(INDEX(GroupVertices[Group],MATCH(Edges24[[#This Row],[Vertex 1]],GroupVertices[Vertex],0)),1,1,"")</f>
        <v>3</v>
      </c>
      <c r="BC260" s="79" t="str">
        <f>REPLACE(INDEX(GroupVertices[Group],MATCH(Edges24[[#This Row],[Vertex 2]],GroupVertices[Vertex],0)),1,1,"")</f>
        <v>3</v>
      </c>
      <c r="BD260" s="48">
        <v>0</v>
      </c>
      <c r="BE260" s="49">
        <v>0</v>
      </c>
      <c r="BF260" s="48">
        <v>0</v>
      </c>
      <c r="BG260" s="49">
        <v>0</v>
      </c>
      <c r="BH260" s="48">
        <v>0</v>
      </c>
      <c r="BI260" s="49">
        <v>0</v>
      </c>
      <c r="BJ260" s="48">
        <v>28</v>
      </c>
      <c r="BK260" s="49">
        <v>100</v>
      </c>
      <c r="BL260" s="48">
        <v>28</v>
      </c>
    </row>
    <row r="261" spans="1:64" ht="15">
      <c r="A261" s="65" t="s">
        <v>301</v>
      </c>
      <c r="B261" s="83" t="s">
        <v>1116</v>
      </c>
      <c r="C261" s="66"/>
      <c r="D261" s="67"/>
      <c r="E261" s="68"/>
      <c r="F261" s="69"/>
      <c r="G261" s="66"/>
      <c r="H261" s="70"/>
      <c r="I261" s="71"/>
      <c r="J261" s="71"/>
      <c r="K261" s="34" t="s">
        <v>65</v>
      </c>
      <c r="L261" s="78">
        <v>261</v>
      </c>
      <c r="M261" s="78"/>
      <c r="N261" s="73" t="s">
        <v>374</v>
      </c>
      <c r="O261" s="80" t="s">
        <v>461</v>
      </c>
      <c r="P261" s="82">
        <v>43499.993796296294</v>
      </c>
      <c r="Q261" s="80" t="s">
        <v>626</v>
      </c>
      <c r="R261" s="80"/>
      <c r="S261" s="80"/>
      <c r="T261" s="80" t="s">
        <v>923</v>
      </c>
      <c r="U261" s="83" t="s">
        <v>1116</v>
      </c>
      <c r="V261" s="83" t="s">
        <v>1116</v>
      </c>
      <c r="W261" s="82">
        <v>43499.993796296294</v>
      </c>
      <c r="X261" s="83" t="s">
        <v>1512</v>
      </c>
      <c r="Y261" s="80"/>
      <c r="Z261" s="80"/>
      <c r="AA261" s="86" t="s">
        <v>1868</v>
      </c>
      <c r="AB261" s="80"/>
      <c r="AC261" s="80" t="b">
        <v>0</v>
      </c>
      <c r="AD261" s="80">
        <v>1</v>
      </c>
      <c r="AE261" s="86" t="s">
        <v>2052</v>
      </c>
      <c r="AF261" s="80" t="b">
        <v>0</v>
      </c>
      <c r="AG261" s="80" t="s">
        <v>2064</v>
      </c>
      <c r="AH261" s="80"/>
      <c r="AI261" s="86" t="s">
        <v>2052</v>
      </c>
      <c r="AJ261" s="80" t="b">
        <v>0</v>
      </c>
      <c r="AK261" s="80">
        <v>1</v>
      </c>
      <c r="AL261" s="86" t="s">
        <v>2052</v>
      </c>
      <c r="AM261" s="80" t="s">
        <v>2071</v>
      </c>
      <c r="AN261" s="80" t="b">
        <v>0</v>
      </c>
      <c r="AO261" s="86" t="s">
        <v>1868</v>
      </c>
      <c r="AP261" s="80" t="s">
        <v>207</v>
      </c>
      <c r="AQ261" s="80">
        <v>0</v>
      </c>
      <c r="AR261" s="80">
        <v>0</v>
      </c>
      <c r="AS261" s="80"/>
      <c r="AT261" s="80"/>
      <c r="AU261" s="80"/>
      <c r="AV261" s="80"/>
      <c r="AW261" s="80"/>
      <c r="AX261" s="80"/>
      <c r="AY261" s="80"/>
      <c r="AZ261" s="80"/>
      <c r="BA261">
        <v>1</v>
      </c>
      <c r="BB261" s="79" t="str">
        <f>REPLACE(INDEX(GroupVertices[Group],MATCH(Edges24[[#This Row],[Vertex 1]],GroupVertices[Vertex],0)),1,1,"")</f>
        <v>11</v>
      </c>
      <c r="BC261" s="79" t="str">
        <f>REPLACE(INDEX(GroupVertices[Group],MATCH(Edges24[[#This Row],[Vertex 2]],GroupVertices[Vertex],0)),1,1,"")</f>
        <v>11</v>
      </c>
      <c r="BD261" s="48">
        <v>0</v>
      </c>
      <c r="BE261" s="49">
        <v>0</v>
      </c>
      <c r="BF261" s="48">
        <v>0</v>
      </c>
      <c r="BG261" s="49">
        <v>0</v>
      </c>
      <c r="BH261" s="48">
        <v>0</v>
      </c>
      <c r="BI261" s="49">
        <v>0</v>
      </c>
      <c r="BJ261" s="48">
        <v>28</v>
      </c>
      <c r="BK261" s="49">
        <v>100</v>
      </c>
      <c r="BL261" s="48">
        <v>28</v>
      </c>
    </row>
    <row r="262" spans="1:64" ht="15">
      <c r="A262" s="65" t="s">
        <v>302</v>
      </c>
      <c r="B262" s="83" t="s">
        <v>1139</v>
      </c>
      <c r="C262" s="66"/>
      <c r="D262" s="67"/>
      <c r="E262" s="68"/>
      <c r="F262" s="69"/>
      <c r="G262" s="66"/>
      <c r="H262" s="70"/>
      <c r="I262" s="71"/>
      <c r="J262" s="71"/>
      <c r="K262" s="34" t="s">
        <v>65</v>
      </c>
      <c r="L262" s="78">
        <v>262</v>
      </c>
      <c r="M262" s="78"/>
      <c r="N262" s="73" t="s">
        <v>374</v>
      </c>
      <c r="O262" s="80" t="s">
        <v>461</v>
      </c>
      <c r="P262" s="82">
        <v>43499.99832175926</v>
      </c>
      <c r="Q262" s="80" t="s">
        <v>649</v>
      </c>
      <c r="R262" s="80"/>
      <c r="S262" s="80"/>
      <c r="T262" s="80" t="s">
        <v>923</v>
      </c>
      <c r="U262" s="83" t="s">
        <v>1139</v>
      </c>
      <c r="V262" s="83" t="s">
        <v>1139</v>
      </c>
      <c r="W262" s="82">
        <v>43499.99832175926</v>
      </c>
      <c r="X262" s="83" t="s">
        <v>1535</v>
      </c>
      <c r="Y262" s="80"/>
      <c r="Z262" s="80"/>
      <c r="AA262" s="86" t="s">
        <v>1891</v>
      </c>
      <c r="AB262" s="80"/>
      <c r="AC262" s="80" t="b">
        <v>0</v>
      </c>
      <c r="AD262" s="80">
        <v>1</v>
      </c>
      <c r="AE262" s="86" t="s">
        <v>2052</v>
      </c>
      <c r="AF262" s="80" t="b">
        <v>0</v>
      </c>
      <c r="AG262" s="80" t="s">
        <v>2064</v>
      </c>
      <c r="AH262" s="80"/>
      <c r="AI262" s="86" t="s">
        <v>2052</v>
      </c>
      <c r="AJ262" s="80" t="b">
        <v>0</v>
      </c>
      <c r="AK262" s="80">
        <v>0</v>
      </c>
      <c r="AL262" s="86" t="s">
        <v>2052</v>
      </c>
      <c r="AM262" s="80" t="s">
        <v>2071</v>
      </c>
      <c r="AN262" s="80" t="b">
        <v>0</v>
      </c>
      <c r="AO262" s="86" t="s">
        <v>1891</v>
      </c>
      <c r="AP262" s="80" t="s">
        <v>207</v>
      </c>
      <c r="AQ262" s="80">
        <v>0</v>
      </c>
      <c r="AR262" s="80">
        <v>0</v>
      </c>
      <c r="AS262" s="80"/>
      <c r="AT262" s="80"/>
      <c r="AU262" s="80"/>
      <c r="AV262" s="80"/>
      <c r="AW262" s="80"/>
      <c r="AX262" s="80"/>
      <c r="AY262" s="80"/>
      <c r="AZ262" s="80"/>
      <c r="BA262">
        <v>1</v>
      </c>
      <c r="BB262" s="79" t="str">
        <f>REPLACE(INDEX(GroupVertices[Group],MATCH(Edges24[[#This Row],[Vertex 1]],GroupVertices[Vertex],0)),1,1,"")</f>
        <v>10</v>
      </c>
      <c r="BC262" s="79" t="str">
        <f>REPLACE(INDEX(GroupVertices[Group],MATCH(Edges24[[#This Row],[Vertex 2]],GroupVertices[Vertex],0)),1,1,"")</f>
        <v>10</v>
      </c>
      <c r="BD262" s="48">
        <v>0</v>
      </c>
      <c r="BE262" s="49">
        <v>0</v>
      </c>
      <c r="BF262" s="48">
        <v>0</v>
      </c>
      <c r="BG262" s="49">
        <v>0</v>
      </c>
      <c r="BH262" s="48">
        <v>0</v>
      </c>
      <c r="BI262" s="49">
        <v>0</v>
      </c>
      <c r="BJ262" s="48">
        <v>28</v>
      </c>
      <c r="BK262" s="49">
        <v>100</v>
      </c>
      <c r="BL262" s="48">
        <v>28</v>
      </c>
    </row>
    <row r="263" spans="1:64" ht="15">
      <c r="A263" s="65" t="s">
        <v>330</v>
      </c>
      <c r="B263" s="83" t="s">
        <v>1187</v>
      </c>
      <c r="C263" s="66"/>
      <c r="D263" s="67"/>
      <c r="E263" s="68"/>
      <c r="F263" s="69"/>
      <c r="G263" s="66"/>
      <c r="H263" s="70"/>
      <c r="I263" s="71"/>
      <c r="J263" s="71"/>
      <c r="K263" s="34" t="s">
        <v>65</v>
      </c>
      <c r="L263" s="78">
        <v>263</v>
      </c>
      <c r="M263" s="78"/>
      <c r="N263" s="73" t="s">
        <v>273</v>
      </c>
      <c r="O263" s="80" t="s">
        <v>461</v>
      </c>
      <c r="P263" s="82">
        <v>43500.016388888886</v>
      </c>
      <c r="Q263" s="80" t="s">
        <v>699</v>
      </c>
      <c r="R263" s="83" t="s">
        <v>817</v>
      </c>
      <c r="S263" s="80" t="s">
        <v>850</v>
      </c>
      <c r="T263" s="80" t="s">
        <v>915</v>
      </c>
      <c r="U263" s="83" t="s">
        <v>1187</v>
      </c>
      <c r="V263" s="83" t="s">
        <v>1187</v>
      </c>
      <c r="W263" s="82">
        <v>43500.016388888886</v>
      </c>
      <c r="X263" s="83" t="s">
        <v>1585</v>
      </c>
      <c r="Y263" s="80"/>
      <c r="Z263" s="80"/>
      <c r="AA263" s="86" t="s">
        <v>1941</v>
      </c>
      <c r="AB263" s="80"/>
      <c r="AC263" s="80" t="b">
        <v>0</v>
      </c>
      <c r="AD263" s="80">
        <v>1</v>
      </c>
      <c r="AE263" s="86" t="s">
        <v>2052</v>
      </c>
      <c r="AF263" s="80" t="b">
        <v>0</v>
      </c>
      <c r="AG263" s="80" t="s">
        <v>2064</v>
      </c>
      <c r="AH263" s="80"/>
      <c r="AI263" s="86" t="s">
        <v>2052</v>
      </c>
      <c r="AJ263" s="80" t="b">
        <v>0</v>
      </c>
      <c r="AK263" s="80">
        <v>0</v>
      </c>
      <c r="AL263" s="86" t="s">
        <v>2052</v>
      </c>
      <c r="AM263" s="80" t="s">
        <v>2071</v>
      </c>
      <c r="AN263" s="80" t="b">
        <v>0</v>
      </c>
      <c r="AO263" s="86" t="s">
        <v>1941</v>
      </c>
      <c r="AP263" s="80" t="s">
        <v>207</v>
      </c>
      <c r="AQ263" s="80">
        <v>0</v>
      </c>
      <c r="AR263" s="80">
        <v>0</v>
      </c>
      <c r="AS263" s="80"/>
      <c r="AT263" s="80"/>
      <c r="AU263" s="80"/>
      <c r="AV263" s="80"/>
      <c r="AW263" s="80"/>
      <c r="AX263" s="80"/>
      <c r="AY263" s="80"/>
      <c r="AZ263" s="80"/>
      <c r="BA263">
        <v>1</v>
      </c>
      <c r="BB263" s="79" t="str">
        <f>REPLACE(INDEX(GroupVertices[Group],MATCH(Edges24[[#This Row],[Vertex 1]],GroupVertices[Vertex],0)),1,1,"")</f>
        <v>2</v>
      </c>
      <c r="BC263" s="79" t="str">
        <f>REPLACE(INDEX(GroupVertices[Group],MATCH(Edges24[[#This Row],[Vertex 2]],GroupVertices[Vertex],0)),1,1,"")</f>
        <v>2</v>
      </c>
      <c r="BD263" s="48">
        <v>0</v>
      </c>
      <c r="BE263" s="49">
        <v>0</v>
      </c>
      <c r="BF263" s="48">
        <v>0</v>
      </c>
      <c r="BG263" s="49">
        <v>0</v>
      </c>
      <c r="BH263" s="48">
        <v>0</v>
      </c>
      <c r="BI263" s="49">
        <v>0</v>
      </c>
      <c r="BJ263" s="48">
        <v>36</v>
      </c>
      <c r="BK263" s="49">
        <v>100</v>
      </c>
      <c r="BL263" s="48">
        <v>36</v>
      </c>
    </row>
    <row r="264" spans="1:64" ht="15">
      <c r="A264" s="65" t="s">
        <v>314</v>
      </c>
      <c r="B264" s="83" t="s">
        <v>1216</v>
      </c>
      <c r="C264" s="66"/>
      <c r="D264" s="67"/>
      <c r="E264" s="68"/>
      <c r="F264" s="69"/>
      <c r="G264" s="66"/>
      <c r="H264" s="70"/>
      <c r="I264" s="71"/>
      <c r="J264" s="71"/>
      <c r="K264" s="34" t="s">
        <v>65</v>
      </c>
      <c r="L264" s="78">
        <v>264</v>
      </c>
      <c r="M264" s="78"/>
      <c r="N264" s="73" t="s">
        <v>273</v>
      </c>
      <c r="O264" s="80" t="s">
        <v>461</v>
      </c>
      <c r="P264" s="82">
        <v>43500.01880787037</v>
      </c>
      <c r="Q264" s="80" t="s">
        <v>728</v>
      </c>
      <c r="R264" s="80"/>
      <c r="S264" s="80"/>
      <c r="T264" s="80" t="s">
        <v>880</v>
      </c>
      <c r="U264" s="83" t="s">
        <v>1216</v>
      </c>
      <c r="V264" s="83" t="s">
        <v>1216</v>
      </c>
      <c r="W264" s="82">
        <v>43500.01880787037</v>
      </c>
      <c r="X264" s="83" t="s">
        <v>1614</v>
      </c>
      <c r="Y264" s="80"/>
      <c r="Z264" s="80"/>
      <c r="AA264" s="86" t="s">
        <v>1970</v>
      </c>
      <c r="AB264" s="80"/>
      <c r="AC264" s="80" t="b">
        <v>0</v>
      </c>
      <c r="AD264" s="80">
        <v>1</v>
      </c>
      <c r="AE264" s="86" t="s">
        <v>2052</v>
      </c>
      <c r="AF264" s="80" t="b">
        <v>0</v>
      </c>
      <c r="AG264" s="80" t="s">
        <v>2064</v>
      </c>
      <c r="AH264" s="80"/>
      <c r="AI264" s="86" t="s">
        <v>2052</v>
      </c>
      <c r="AJ264" s="80" t="b">
        <v>0</v>
      </c>
      <c r="AK264" s="80">
        <v>1</v>
      </c>
      <c r="AL264" s="86" t="s">
        <v>2052</v>
      </c>
      <c r="AM264" s="80" t="s">
        <v>2071</v>
      </c>
      <c r="AN264" s="80" t="b">
        <v>0</v>
      </c>
      <c r="AO264" s="86" t="s">
        <v>1970</v>
      </c>
      <c r="AP264" s="80" t="s">
        <v>207</v>
      </c>
      <c r="AQ264" s="80">
        <v>0</v>
      </c>
      <c r="AR264" s="80">
        <v>0</v>
      </c>
      <c r="AS264" s="80"/>
      <c r="AT264" s="80"/>
      <c r="AU264" s="80"/>
      <c r="AV264" s="80"/>
      <c r="AW264" s="80"/>
      <c r="AX264" s="80"/>
      <c r="AY264" s="80"/>
      <c r="AZ264" s="80"/>
      <c r="BA264">
        <v>1</v>
      </c>
      <c r="BB264" s="79" t="str">
        <f>REPLACE(INDEX(GroupVertices[Group],MATCH(Edges24[[#This Row],[Vertex 1]],GroupVertices[Vertex],0)),1,1,"")</f>
        <v>4</v>
      </c>
      <c r="BC264" s="79" t="str">
        <f>REPLACE(INDEX(GroupVertices[Group],MATCH(Edges24[[#This Row],[Vertex 2]],GroupVertices[Vertex],0)),1,1,"")</f>
        <v>4</v>
      </c>
      <c r="BD264" s="48">
        <v>0</v>
      </c>
      <c r="BE264" s="49">
        <v>0</v>
      </c>
      <c r="BF264" s="48">
        <v>0</v>
      </c>
      <c r="BG264" s="49">
        <v>0</v>
      </c>
      <c r="BH264" s="48">
        <v>0</v>
      </c>
      <c r="BI264" s="49">
        <v>0</v>
      </c>
      <c r="BJ264" s="48">
        <v>29</v>
      </c>
      <c r="BK264" s="49">
        <v>100</v>
      </c>
      <c r="BL264" s="48">
        <v>29</v>
      </c>
    </row>
    <row r="265" spans="1:64" ht="15">
      <c r="A265" s="65" t="s">
        <v>314</v>
      </c>
      <c r="B265" s="83" t="s">
        <v>1213</v>
      </c>
      <c r="C265" s="66"/>
      <c r="D265" s="67"/>
      <c r="E265" s="68"/>
      <c r="F265" s="69"/>
      <c r="G265" s="66"/>
      <c r="H265" s="70"/>
      <c r="I265" s="71"/>
      <c r="J265" s="71"/>
      <c r="K265" s="34" t="s">
        <v>65</v>
      </c>
      <c r="L265" s="78">
        <v>265</v>
      </c>
      <c r="M265" s="78"/>
      <c r="N265" s="73" t="s">
        <v>374</v>
      </c>
      <c r="O265" s="80" t="s">
        <v>461</v>
      </c>
      <c r="P265" s="82">
        <v>43494.97347222222</v>
      </c>
      <c r="Q265" s="80" t="s">
        <v>725</v>
      </c>
      <c r="R265" s="80"/>
      <c r="S265" s="80"/>
      <c r="T265" s="80" t="s">
        <v>923</v>
      </c>
      <c r="U265" s="83" t="s">
        <v>1213</v>
      </c>
      <c r="V265" s="83" t="s">
        <v>1213</v>
      </c>
      <c r="W265" s="82">
        <v>43494.97347222222</v>
      </c>
      <c r="X265" s="83" t="s">
        <v>1611</v>
      </c>
      <c r="Y265" s="80"/>
      <c r="Z265" s="80"/>
      <c r="AA265" s="86" t="s">
        <v>1967</v>
      </c>
      <c r="AB265" s="80"/>
      <c r="AC265" s="80" t="b">
        <v>0</v>
      </c>
      <c r="AD265" s="80">
        <v>3</v>
      </c>
      <c r="AE265" s="86" t="s">
        <v>2052</v>
      </c>
      <c r="AF265" s="80" t="b">
        <v>0</v>
      </c>
      <c r="AG265" s="80" t="s">
        <v>2064</v>
      </c>
      <c r="AH265" s="80"/>
      <c r="AI265" s="86" t="s">
        <v>2052</v>
      </c>
      <c r="AJ265" s="80" t="b">
        <v>0</v>
      </c>
      <c r="AK265" s="80">
        <v>2</v>
      </c>
      <c r="AL265" s="86" t="s">
        <v>2052</v>
      </c>
      <c r="AM265" s="80" t="s">
        <v>2071</v>
      </c>
      <c r="AN265" s="80" t="b">
        <v>0</v>
      </c>
      <c r="AO265" s="86" t="s">
        <v>1967</v>
      </c>
      <c r="AP265" s="80" t="s">
        <v>207</v>
      </c>
      <c r="AQ265" s="80">
        <v>0</v>
      </c>
      <c r="AR265" s="80">
        <v>0</v>
      </c>
      <c r="AS265" s="80"/>
      <c r="AT265" s="80"/>
      <c r="AU265" s="80"/>
      <c r="AV265" s="80"/>
      <c r="AW265" s="80"/>
      <c r="AX265" s="80"/>
      <c r="AY265" s="80"/>
      <c r="AZ265" s="80"/>
      <c r="BA265">
        <v>1</v>
      </c>
      <c r="BB265" s="79" t="str">
        <f>REPLACE(INDEX(GroupVertices[Group],MATCH(Edges24[[#This Row],[Vertex 1]],GroupVertices[Vertex],0)),1,1,"")</f>
        <v>4</v>
      </c>
      <c r="BC265" s="79" t="str">
        <f>REPLACE(INDEX(GroupVertices[Group],MATCH(Edges24[[#This Row],[Vertex 2]],GroupVertices[Vertex],0)),1,1,"")</f>
        <v>4</v>
      </c>
      <c r="BD265" s="48">
        <v>0</v>
      </c>
      <c r="BE265" s="49">
        <v>0</v>
      </c>
      <c r="BF265" s="48">
        <v>0</v>
      </c>
      <c r="BG265" s="49">
        <v>0</v>
      </c>
      <c r="BH265" s="48">
        <v>0</v>
      </c>
      <c r="BI265" s="49">
        <v>0</v>
      </c>
      <c r="BJ265" s="48">
        <v>28</v>
      </c>
      <c r="BK265" s="49">
        <v>100</v>
      </c>
      <c r="BL265" s="48">
        <v>28</v>
      </c>
    </row>
    <row r="266" spans="1:64" ht="15">
      <c r="A266" s="65" t="s">
        <v>330</v>
      </c>
      <c r="B266" s="83" t="s">
        <v>1035</v>
      </c>
      <c r="C266" s="66"/>
      <c r="D266" s="67"/>
      <c r="E266" s="68"/>
      <c r="F266" s="69"/>
      <c r="G266" s="66"/>
      <c r="H266" s="70"/>
      <c r="I266" s="71"/>
      <c r="J266" s="71"/>
      <c r="K266" s="34" t="s">
        <v>65</v>
      </c>
      <c r="L266" s="78">
        <v>266</v>
      </c>
      <c r="M266" s="78"/>
      <c r="N266" s="73" t="s">
        <v>405</v>
      </c>
      <c r="O266" s="80" t="s">
        <v>461</v>
      </c>
      <c r="P266" s="82">
        <v>43500.2287037037</v>
      </c>
      <c r="Q266" s="80" t="s">
        <v>542</v>
      </c>
      <c r="R266" s="80"/>
      <c r="S266" s="80"/>
      <c r="T266" s="80" t="s">
        <v>915</v>
      </c>
      <c r="U266" s="83" t="s">
        <v>1035</v>
      </c>
      <c r="V266" s="83" t="s">
        <v>1035</v>
      </c>
      <c r="W266" s="82">
        <v>43500.2287037037</v>
      </c>
      <c r="X266" s="83" t="s">
        <v>1423</v>
      </c>
      <c r="Y266" s="80"/>
      <c r="Z266" s="80"/>
      <c r="AA266" s="86" t="s">
        <v>1775</v>
      </c>
      <c r="AB266" s="80"/>
      <c r="AC266" s="80" t="b">
        <v>0</v>
      </c>
      <c r="AD266" s="80">
        <v>9</v>
      </c>
      <c r="AE266" s="86" t="s">
        <v>2052</v>
      </c>
      <c r="AF266" s="80" t="b">
        <v>0</v>
      </c>
      <c r="AG266" s="80" t="s">
        <v>2064</v>
      </c>
      <c r="AH266" s="80"/>
      <c r="AI266" s="86" t="s">
        <v>2052</v>
      </c>
      <c r="AJ266" s="80" t="b">
        <v>0</v>
      </c>
      <c r="AK266" s="80">
        <v>8</v>
      </c>
      <c r="AL266" s="86" t="s">
        <v>2052</v>
      </c>
      <c r="AM266" s="80" t="s">
        <v>2071</v>
      </c>
      <c r="AN266" s="80" t="b">
        <v>0</v>
      </c>
      <c r="AO266" s="86" t="s">
        <v>1775</v>
      </c>
      <c r="AP266" s="80" t="s">
        <v>2082</v>
      </c>
      <c r="AQ266" s="80">
        <v>0</v>
      </c>
      <c r="AR266" s="80">
        <v>0</v>
      </c>
      <c r="AS266" s="80"/>
      <c r="AT266" s="80"/>
      <c r="AU266" s="80"/>
      <c r="AV266" s="80"/>
      <c r="AW266" s="80"/>
      <c r="AX266" s="80"/>
      <c r="AY266" s="80"/>
      <c r="AZ266" s="80"/>
      <c r="BA266">
        <v>1</v>
      </c>
      <c r="BB266" s="79" t="str">
        <f>REPLACE(INDEX(GroupVertices[Group],MATCH(Edges24[[#This Row],[Vertex 1]],GroupVertices[Vertex],0)),1,1,"")</f>
        <v>2</v>
      </c>
      <c r="BC266" s="79" t="str">
        <f>REPLACE(INDEX(GroupVertices[Group],MATCH(Edges24[[#This Row],[Vertex 2]],GroupVertices[Vertex],0)),1,1,"")</f>
        <v>2</v>
      </c>
      <c r="BD266" s="48">
        <v>0</v>
      </c>
      <c r="BE266" s="49">
        <v>0</v>
      </c>
      <c r="BF266" s="48">
        <v>0</v>
      </c>
      <c r="BG266" s="49">
        <v>0</v>
      </c>
      <c r="BH266" s="48">
        <v>0</v>
      </c>
      <c r="BI266" s="49">
        <v>0</v>
      </c>
      <c r="BJ266" s="48">
        <v>36</v>
      </c>
      <c r="BK266" s="49">
        <v>100</v>
      </c>
      <c r="BL266" s="48">
        <v>36</v>
      </c>
    </row>
    <row r="267" spans="1:64" ht="15">
      <c r="A267" s="65" t="s">
        <v>315</v>
      </c>
      <c r="B267" s="83" t="s">
        <v>1155</v>
      </c>
      <c r="C267" s="66"/>
      <c r="D267" s="67"/>
      <c r="E267" s="68"/>
      <c r="F267" s="69"/>
      <c r="G267" s="66"/>
      <c r="H267" s="70"/>
      <c r="I267" s="71"/>
      <c r="J267" s="71"/>
      <c r="K267" s="34" t="s">
        <v>65</v>
      </c>
      <c r="L267" s="78">
        <v>267</v>
      </c>
      <c r="M267" s="78"/>
      <c r="N267" s="73" t="s">
        <v>374</v>
      </c>
      <c r="O267" s="80" t="s">
        <v>461</v>
      </c>
      <c r="P267" s="82">
        <v>43500.15142361111</v>
      </c>
      <c r="Q267" s="80" t="s">
        <v>666</v>
      </c>
      <c r="R267" s="80"/>
      <c r="S267" s="80"/>
      <c r="T267" s="80" t="s">
        <v>948</v>
      </c>
      <c r="U267" s="83" t="s">
        <v>1155</v>
      </c>
      <c r="V267" s="83" t="s">
        <v>1155</v>
      </c>
      <c r="W267" s="82">
        <v>43500.15142361111</v>
      </c>
      <c r="X267" s="83" t="s">
        <v>1552</v>
      </c>
      <c r="Y267" s="80"/>
      <c r="Z267" s="80"/>
      <c r="AA267" s="86" t="s">
        <v>1908</v>
      </c>
      <c r="AB267" s="80"/>
      <c r="AC267" s="80" t="b">
        <v>0</v>
      </c>
      <c r="AD267" s="80">
        <v>9</v>
      </c>
      <c r="AE267" s="86" t="s">
        <v>2052</v>
      </c>
      <c r="AF267" s="80" t="b">
        <v>0</v>
      </c>
      <c r="AG267" s="80" t="s">
        <v>2064</v>
      </c>
      <c r="AH267" s="80"/>
      <c r="AI267" s="86" t="s">
        <v>2052</v>
      </c>
      <c r="AJ267" s="80" t="b">
        <v>0</v>
      </c>
      <c r="AK267" s="80">
        <v>4</v>
      </c>
      <c r="AL267" s="86" t="s">
        <v>2052</v>
      </c>
      <c r="AM267" s="80" t="s">
        <v>2071</v>
      </c>
      <c r="AN267" s="80" t="b">
        <v>0</v>
      </c>
      <c r="AO267" s="86" t="s">
        <v>1908</v>
      </c>
      <c r="AP267" s="80" t="s">
        <v>2082</v>
      </c>
      <c r="AQ267" s="80">
        <v>0</v>
      </c>
      <c r="AR267" s="80">
        <v>0</v>
      </c>
      <c r="AS267" s="80"/>
      <c r="AT267" s="80"/>
      <c r="AU267" s="80"/>
      <c r="AV267" s="80"/>
      <c r="AW267" s="80"/>
      <c r="AX267" s="80"/>
      <c r="AY267" s="80"/>
      <c r="AZ267" s="80"/>
      <c r="BA267">
        <v>1</v>
      </c>
      <c r="BB267" s="79" t="str">
        <f>REPLACE(INDEX(GroupVertices[Group],MATCH(Edges24[[#This Row],[Vertex 1]],GroupVertices[Vertex],0)),1,1,"")</f>
        <v>3</v>
      </c>
      <c r="BC267" s="79" t="str">
        <f>REPLACE(INDEX(GroupVertices[Group],MATCH(Edges24[[#This Row],[Vertex 2]],GroupVertices[Vertex],0)),1,1,"")</f>
        <v>3</v>
      </c>
      <c r="BD267" s="48">
        <v>0</v>
      </c>
      <c r="BE267" s="49">
        <v>0</v>
      </c>
      <c r="BF267" s="48">
        <v>0</v>
      </c>
      <c r="BG267" s="49">
        <v>0</v>
      </c>
      <c r="BH267" s="48">
        <v>0</v>
      </c>
      <c r="BI267" s="49">
        <v>0</v>
      </c>
      <c r="BJ267" s="48">
        <v>30</v>
      </c>
      <c r="BK267" s="49">
        <v>100</v>
      </c>
      <c r="BL267" s="48">
        <v>30</v>
      </c>
    </row>
    <row r="268" spans="1:64" ht="15">
      <c r="A268" s="65" t="s">
        <v>344</v>
      </c>
      <c r="B268" s="83" t="s">
        <v>1070</v>
      </c>
      <c r="C268" s="66"/>
      <c r="D268" s="67"/>
      <c r="E268" s="68"/>
      <c r="F268" s="69"/>
      <c r="G268" s="66"/>
      <c r="H268" s="70"/>
      <c r="I268" s="71"/>
      <c r="J268" s="71"/>
      <c r="K268" s="34" t="s">
        <v>65</v>
      </c>
      <c r="L268" s="78">
        <v>268</v>
      </c>
      <c r="M268" s="78"/>
      <c r="N268" s="73" t="s">
        <v>456</v>
      </c>
      <c r="O268" s="80" t="s">
        <v>461</v>
      </c>
      <c r="P268" s="82">
        <v>43495.471284722225</v>
      </c>
      <c r="Q268" s="80" t="s">
        <v>580</v>
      </c>
      <c r="R268" s="83" t="s">
        <v>827</v>
      </c>
      <c r="S268" s="80" t="s">
        <v>850</v>
      </c>
      <c r="T268" s="80" t="s">
        <v>945</v>
      </c>
      <c r="U268" s="83" t="s">
        <v>1070</v>
      </c>
      <c r="V268" s="83" t="s">
        <v>1070</v>
      </c>
      <c r="W268" s="82">
        <v>43495.471284722225</v>
      </c>
      <c r="X268" s="83" t="s">
        <v>1466</v>
      </c>
      <c r="Y268" s="80"/>
      <c r="Z268" s="80"/>
      <c r="AA268" s="86" t="s">
        <v>1821</v>
      </c>
      <c r="AB268" s="80"/>
      <c r="AC268" s="80" t="b">
        <v>0</v>
      </c>
      <c r="AD268" s="80">
        <v>13</v>
      </c>
      <c r="AE268" s="86" t="s">
        <v>2052</v>
      </c>
      <c r="AF268" s="80" t="b">
        <v>0</v>
      </c>
      <c r="AG268" s="80" t="s">
        <v>2064</v>
      </c>
      <c r="AH268" s="80"/>
      <c r="AI268" s="86" t="s">
        <v>2052</v>
      </c>
      <c r="AJ268" s="80" t="b">
        <v>0</v>
      </c>
      <c r="AK268" s="80">
        <v>5</v>
      </c>
      <c r="AL268" s="86" t="s">
        <v>2052</v>
      </c>
      <c r="AM268" s="80" t="s">
        <v>2071</v>
      </c>
      <c r="AN268" s="80" t="b">
        <v>0</v>
      </c>
      <c r="AO268" s="86" t="s">
        <v>1821</v>
      </c>
      <c r="AP268" s="80" t="s">
        <v>207</v>
      </c>
      <c r="AQ268" s="80">
        <v>0</v>
      </c>
      <c r="AR268" s="80">
        <v>0</v>
      </c>
      <c r="AS268" s="80"/>
      <c r="AT268" s="80"/>
      <c r="AU268" s="80"/>
      <c r="AV268" s="80"/>
      <c r="AW268" s="80"/>
      <c r="AX268" s="80"/>
      <c r="AY268" s="80"/>
      <c r="AZ268" s="80"/>
      <c r="BA268">
        <v>1</v>
      </c>
      <c r="BB268" s="79" t="str">
        <f>REPLACE(INDEX(GroupVertices[Group],MATCH(Edges24[[#This Row],[Vertex 1]],GroupVertices[Vertex],0)),1,1,"")</f>
        <v>7</v>
      </c>
      <c r="BC268" s="79" t="str">
        <f>REPLACE(INDEX(GroupVertices[Group],MATCH(Edges24[[#This Row],[Vertex 2]],GroupVertices[Vertex],0)),1,1,"")</f>
        <v>7</v>
      </c>
      <c r="BD268" s="48">
        <v>2</v>
      </c>
      <c r="BE268" s="49">
        <v>8</v>
      </c>
      <c r="BF268" s="48">
        <v>0</v>
      </c>
      <c r="BG268" s="49">
        <v>0</v>
      </c>
      <c r="BH268" s="48">
        <v>0</v>
      </c>
      <c r="BI268" s="49">
        <v>0</v>
      </c>
      <c r="BJ268" s="48">
        <v>23</v>
      </c>
      <c r="BK268" s="49">
        <v>92</v>
      </c>
      <c r="BL268" s="48">
        <v>25</v>
      </c>
    </row>
    <row r="269" spans="1:64" ht="15">
      <c r="A269" s="65" t="s">
        <v>319</v>
      </c>
      <c r="B269" s="83" t="s">
        <v>1253</v>
      </c>
      <c r="C269" s="66"/>
      <c r="D269" s="67"/>
      <c r="E269" s="68"/>
      <c r="F269" s="69"/>
      <c r="G269" s="66"/>
      <c r="H269" s="70"/>
      <c r="I269" s="71"/>
      <c r="J269" s="71"/>
      <c r="K269" s="34" t="s">
        <v>65</v>
      </c>
      <c r="L269" s="78">
        <v>269</v>
      </c>
      <c r="M269" s="78"/>
      <c r="N269" s="73" t="s">
        <v>273</v>
      </c>
      <c r="O269" s="80" t="s">
        <v>461</v>
      </c>
      <c r="P269" s="82">
        <v>43495.47560185185</v>
      </c>
      <c r="Q269" s="80" t="s">
        <v>765</v>
      </c>
      <c r="R269" s="80"/>
      <c r="S269" s="80"/>
      <c r="T269" s="80" t="s">
        <v>941</v>
      </c>
      <c r="U269" s="83" t="s">
        <v>1253</v>
      </c>
      <c r="V269" s="83" t="s">
        <v>1253</v>
      </c>
      <c r="W269" s="82">
        <v>43495.47560185185</v>
      </c>
      <c r="X269" s="83" t="s">
        <v>1651</v>
      </c>
      <c r="Y269" s="80"/>
      <c r="Z269" s="80"/>
      <c r="AA269" s="86" t="s">
        <v>2007</v>
      </c>
      <c r="AB269" s="80"/>
      <c r="AC269" s="80" t="b">
        <v>0</v>
      </c>
      <c r="AD269" s="80">
        <v>6</v>
      </c>
      <c r="AE269" s="86" t="s">
        <v>2052</v>
      </c>
      <c r="AF269" s="80" t="b">
        <v>0</v>
      </c>
      <c r="AG269" s="80" t="s">
        <v>2064</v>
      </c>
      <c r="AH269" s="80"/>
      <c r="AI269" s="86" t="s">
        <v>2052</v>
      </c>
      <c r="AJ269" s="80" t="b">
        <v>0</v>
      </c>
      <c r="AK269" s="80">
        <v>0</v>
      </c>
      <c r="AL269" s="86" t="s">
        <v>2052</v>
      </c>
      <c r="AM269" s="80" t="s">
        <v>2071</v>
      </c>
      <c r="AN269" s="80" t="b">
        <v>0</v>
      </c>
      <c r="AO269" s="86" t="s">
        <v>2007</v>
      </c>
      <c r="AP269" s="80" t="s">
        <v>207</v>
      </c>
      <c r="AQ269" s="80">
        <v>0</v>
      </c>
      <c r="AR269" s="80">
        <v>0</v>
      </c>
      <c r="AS269" s="80"/>
      <c r="AT269" s="80"/>
      <c r="AU269" s="80"/>
      <c r="AV269" s="80"/>
      <c r="AW269" s="80"/>
      <c r="AX269" s="80"/>
      <c r="AY269" s="80"/>
      <c r="AZ269" s="80"/>
      <c r="BA269">
        <v>1</v>
      </c>
      <c r="BB269" s="79" t="str">
        <f>REPLACE(INDEX(GroupVertices[Group],MATCH(Edges24[[#This Row],[Vertex 1]],GroupVertices[Vertex],0)),1,1,"")</f>
        <v>9</v>
      </c>
      <c r="BC269" s="79" t="str">
        <f>REPLACE(INDEX(GroupVertices[Group],MATCH(Edges24[[#This Row],[Vertex 2]],GroupVertices[Vertex],0)),1,1,"")</f>
        <v>9</v>
      </c>
      <c r="BD269" s="48">
        <v>0</v>
      </c>
      <c r="BE269" s="49">
        <v>0</v>
      </c>
      <c r="BF269" s="48">
        <v>0</v>
      </c>
      <c r="BG269" s="49">
        <v>0</v>
      </c>
      <c r="BH269" s="48">
        <v>0</v>
      </c>
      <c r="BI269" s="49">
        <v>0</v>
      </c>
      <c r="BJ269" s="48">
        <v>28</v>
      </c>
      <c r="BK269" s="49">
        <v>100</v>
      </c>
      <c r="BL269" s="48">
        <v>28</v>
      </c>
    </row>
    <row r="270" spans="1:64" ht="15">
      <c r="A270" s="65" t="s">
        <v>332</v>
      </c>
      <c r="B270" s="83" t="s">
        <v>1087</v>
      </c>
      <c r="C270" s="66"/>
      <c r="D270" s="67"/>
      <c r="E270" s="68"/>
      <c r="F270" s="69"/>
      <c r="G270" s="66"/>
      <c r="H270" s="70"/>
      <c r="I270" s="71"/>
      <c r="J270" s="71"/>
      <c r="K270" s="34" t="s">
        <v>65</v>
      </c>
      <c r="L270" s="78">
        <v>270</v>
      </c>
      <c r="M270" s="78"/>
      <c r="N270" s="73" t="s">
        <v>374</v>
      </c>
      <c r="O270" s="80" t="s">
        <v>461</v>
      </c>
      <c r="P270" s="82">
        <v>43500.35658564815</v>
      </c>
      <c r="Q270" s="80" t="s">
        <v>597</v>
      </c>
      <c r="R270" s="80"/>
      <c r="S270" s="80"/>
      <c r="T270" s="80" t="s">
        <v>923</v>
      </c>
      <c r="U270" s="83" t="s">
        <v>1087</v>
      </c>
      <c r="V270" s="83" t="s">
        <v>1087</v>
      </c>
      <c r="W270" s="82">
        <v>43500.35658564815</v>
      </c>
      <c r="X270" s="83" t="s">
        <v>1483</v>
      </c>
      <c r="Y270" s="80"/>
      <c r="Z270" s="80"/>
      <c r="AA270" s="86" t="s">
        <v>1838</v>
      </c>
      <c r="AB270" s="80"/>
      <c r="AC270" s="80" t="b">
        <v>0</v>
      </c>
      <c r="AD270" s="80">
        <v>5</v>
      </c>
      <c r="AE270" s="86" t="s">
        <v>2052</v>
      </c>
      <c r="AF270" s="80" t="b">
        <v>0</v>
      </c>
      <c r="AG270" s="80" t="s">
        <v>2064</v>
      </c>
      <c r="AH270" s="80"/>
      <c r="AI270" s="86" t="s">
        <v>2052</v>
      </c>
      <c r="AJ270" s="80" t="b">
        <v>0</v>
      </c>
      <c r="AK270" s="80">
        <v>5</v>
      </c>
      <c r="AL270" s="86" t="s">
        <v>2052</v>
      </c>
      <c r="AM270" s="80" t="s">
        <v>2071</v>
      </c>
      <c r="AN270" s="80" t="b">
        <v>0</v>
      </c>
      <c r="AO270" s="86" t="s">
        <v>1838</v>
      </c>
      <c r="AP270" s="80" t="s">
        <v>2082</v>
      </c>
      <c r="AQ270" s="80">
        <v>0</v>
      </c>
      <c r="AR270" s="80">
        <v>0</v>
      </c>
      <c r="AS270" s="80"/>
      <c r="AT270" s="80"/>
      <c r="AU270" s="80"/>
      <c r="AV270" s="80"/>
      <c r="AW270" s="80"/>
      <c r="AX270" s="80"/>
      <c r="AY270" s="80"/>
      <c r="AZ270" s="80"/>
      <c r="BA270">
        <v>1</v>
      </c>
      <c r="BB270" s="79" t="str">
        <f>REPLACE(INDEX(GroupVertices[Group],MATCH(Edges24[[#This Row],[Vertex 1]],GroupVertices[Vertex],0)),1,1,"")</f>
        <v>1</v>
      </c>
      <c r="BC270" s="79" t="str">
        <f>REPLACE(INDEX(GroupVertices[Group],MATCH(Edges24[[#This Row],[Vertex 2]],GroupVertices[Vertex],0)),1,1,"")</f>
        <v>1</v>
      </c>
      <c r="BD270" s="48">
        <v>0</v>
      </c>
      <c r="BE270" s="49">
        <v>0</v>
      </c>
      <c r="BF270" s="48">
        <v>0</v>
      </c>
      <c r="BG270" s="49">
        <v>0</v>
      </c>
      <c r="BH270" s="48">
        <v>0</v>
      </c>
      <c r="BI270" s="49">
        <v>0</v>
      </c>
      <c r="BJ270" s="48">
        <v>28</v>
      </c>
      <c r="BK270" s="49">
        <v>100</v>
      </c>
      <c r="BL270" s="48">
        <v>28</v>
      </c>
    </row>
    <row r="271" spans="1:64" ht="15">
      <c r="A271" s="65" t="s">
        <v>330</v>
      </c>
      <c r="B271" s="83" t="s">
        <v>1174</v>
      </c>
      <c r="C271" s="66"/>
      <c r="D271" s="67"/>
      <c r="E271" s="68"/>
      <c r="F271" s="69"/>
      <c r="G271" s="66"/>
      <c r="H271" s="70"/>
      <c r="I271" s="71"/>
      <c r="J271" s="71"/>
      <c r="K271" s="34" t="s">
        <v>65</v>
      </c>
      <c r="L271" s="78">
        <v>271</v>
      </c>
      <c r="M271" s="78"/>
      <c r="N271" s="73" t="s">
        <v>374</v>
      </c>
      <c r="O271" s="80" t="s">
        <v>461</v>
      </c>
      <c r="P271" s="82">
        <v>43500.44113425926</v>
      </c>
      <c r="Q271" s="80" t="s">
        <v>686</v>
      </c>
      <c r="R271" s="80"/>
      <c r="S271" s="80"/>
      <c r="T271" s="80" t="s">
        <v>923</v>
      </c>
      <c r="U271" s="83" t="s">
        <v>1174</v>
      </c>
      <c r="V271" s="83" t="s">
        <v>1174</v>
      </c>
      <c r="W271" s="82">
        <v>43500.44113425926</v>
      </c>
      <c r="X271" s="83" t="s">
        <v>1572</v>
      </c>
      <c r="Y271" s="80"/>
      <c r="Z271" s="80"/>
      <c r="AA271" s="86" t="s">
        <v>1928</v>
      </c>
      <c r="AB271" s="80"/>
      <c r="AC271" s="80" t="b">
        <v>0</v>
      </c>
      <c r="AD271" s="80">
        <v>9</v>
      </c>
      <c r="AE271" s="86" t="s">
        <v>2052</v>
      </c>
      <c r="AF271" s="80" t="b">
        <v>0</v>
      </c>
      <c r="AG271" s="80" t="s">
        <v>2064</v>
      </c>
      <c r="AH271" s="80"/>
      <c r="AI271" s="86" t="s">
        <v>2052</v>
      </c>
      <c r="AJ271" s="80" t="b">
        <v>0</v>
      </c>
      <c r="AK271" s="80">
        <v>6</v>
      </c>
      <c r="AL271" s="86" t="s">
        <v>2052</v>
      </c>
      <c r="AM271" s="80" t="s">
        <v>2071</v>
      </c>
      <c r="AN271" s="80" t="b">
        <v>0</v>
      </c>
      <c r="AO271" s="86" t="s">
        <v>1928</v>
      </c>
      <c r="AP271" s="80" t="s">
        <v>2082</v>
      </c>
      <c r="AQ271" s="80">
        <v>0</v>
      </c>
      <c r="AR271" s="80">
        <v>0</v>
      </c>
      <c r="AS271" s="80"/>
      <c r="AT271" s="80"/>
      <c r="AU271" s="80"/>
      <c r="AV271" s="80"/>
      <c r="AW271" s="80"/>
      <c r="AX271" s="80"/>
      <c r="AY271" s="80"/>
      <c r="AZ271" s="80"/>
      <c r="BA271">
        <v>1</v>
      </c>
      <c r="BB271" s="79" t="str">
        <f>REPLACE(INDEX(GroupVertices[Group],MATCH(Edges24[[#This Row],[Vertex 1]],GroupVertices[Vertex],0)),1,1,"")</f>
        <v>2</v>
      </c>
      <c r="BC271" s="79" t="str">
        <f>REPLACE(INDEX(GroupVertices[Group],MATCH(Edges24[[#This Row],[Vertex 2]],GroupVertices[Vertex],0)),1,1,"")</f>
        <v>2</v>
      </c>
      <c r="BD271" s="48">
        <v>0</v>
      </c>
      <c r="BE271" s="49">
        <v>0</v>
      </c>
      <c r="BF271" s="48">
        <v>0</v>
      </c>
      <c r="BG271" s="49">
        <v>0</v>
      </c>
      <c r="BH271" s="48">
        <v>0</v>
      </c>
      <c r="BI271" s="49">
        <v>0</v>
      </c>
      <c r="BJ271" s="48">
        <v>28</v>
      </c>
      <c r="BK271" s="49">
        <v>100</v>
      </c>
      <c r="BL271" s="48">
        <v>28</v>
      </c>
    </row>
    <row r="272" spans="1:64" ht="15">
      <c r="A272" s="65" t="s">
        <v>315</v>
      </c>
      <c r="B272" s="83" t="s">
        <v>1156</v>
      </c>
      <c r="C272" s="66"/>
      <c r="D272" s="67"/>
      <c r="E272" s="68"/>
      <c r="F272" s="69"/>
      <c r="G272" s="66"/>
      <c r="H272" s="70"/>
      <c r="I272" s="71"/>
      <c r="J272" s="71"/>
      <c r="K272" s="34" t="s">
        <v>65</v>
      </c>
      <c r="L272" s="78">
        <v>272</v>
      </c>
      <c r="M272" s="78"/>
      <c r="N272" s="73" t="s">
        <v>374</v>
      </c>
      <c r="O272" s="80" t="s">
        <v>461</v>
      </c>
      <c r="P272" s="82">
        <v>43500.44428240741</v>
      </c>
      <c r="Q272" s="80" t="s">
        <v>667</v>
      </c>
      <c r="R272" s="80"/>
      <c r="S272" s="80"/>
      <c r="T272" s="80" t="s">
        <v>923</v>
      </c>
      <c r="U272" s="83" t="s">
        <v>1156</v>
      </c>
      <c r="V272" s="83" t="s">
        <v>1156</v>
      </c>
      <c r="W272" s="82">
        <v>43500.44428240741</v>
      </c>
      <c r="X272" s="83" t="s">
        <v>1553</v>
      </c>
      <c r="Y272" s="80"/>
      <c r="Z272" s="80"/>
      <c r="AA272" s="86" t="s">
        <v>1909</v>
      </c>
      <c r="AB272" s="80"/>
      <c r="AC272" s="80" t="b">
        <v>0</v>
      </c>
      <c r="AD272" s="80">
        <v>10</v>
      </c>
      <c r="AE272" s="86" t="s">
        <v>2052</v>
      </c>
      <c r="AF272" s="80" t="b">
        <v>0</v>
      </c>
      <c r="AG272" s="80" t="s">
        <v>2064</v>
      </c>
      <c r="AH272" s="80"/>
      <c r="AI272" s="86" t="s">
        <v>2052</v>
      </c>
      <c r="AJ272" s="80" t="b">
        <v>0</v>
      </c>
      <c r="AK272" s="80">
        <v>10</v>
      </c>
      <c r="AL272" s="86" t="s">
        <v>2052</v>
      </c>
      <c r="AM272" s="80" t="s">
        <v>2071</v>
      </c>
      <c r="AN272" s="80" t="b">
        <v>0</v>
      </c>
      <c r="AO272" s="86" t="s">
        <v>1909</v>
      </c>
      <c r="AP272" s="80" t="s">
        <v>2082</v>
      </c>
      <c r="AQ272" s="80">
        <v>0</v>
      </c>
      <c r="AR272" s="80">
        <v>0</v>
      </c>
      <c r="AS272" s="80"/>
      <c r="AT272" s="80"/>
      <c r="AU272" s="80"/>
      <c r="AV272" s="80"/>
      <c r="AW272" s="80"/>
      <c r="AX272" s="80"/>
      <c r="AY272" s="80"/>
      <c r="AZ272" s="80"/>
      <c r="BA272">
        <v>1</v>
      </c>
      <c r="BB272" s="79" t="str">
        <f>REPLACE(INDEX(GroupVertices[Group],MATCH(Edges24[[#This Row],[Vertex 1]],GroupVertices[Vertex],0)),1,1,"")</f>
        <v>3</v>
      </c>
      <c r="BC272" s="79" t="str">
        <f>REPLACE(INDEX(GroupVertices[Group],MATCH(Edges24[[#This Row],[Vertex 2]],GroupVertices[Vertex],0)),1,1,"")</f>
        <v>3</v>
      </c>
      <c r="BD272" s="48">
        <v>0</v>
      </c>
      <c r="BE272" s="49">
        <v>0</v>
      </c>
      <c r="BF272" s="48">
        <v>0</v>
      </c>
      <c r="BG272" s="49">
        <v>0</v>
      </c>
      <c r="BH272" s="48">
        <v>0</v>
      </c>
      <c r="BI272" s="49">
        <v>0</v>
      </c>
      <c r="BJ272" s="48">
        <v>28</v>
      </c>
      <c r="BK272" s="49">
        <v>100</v>
      </c>
      <c r="BL272" s="48">
        <v>28</v>
      </c>
    </row>
    <row r="273" spans="1:64" ht="15">
      <c r="A273" s="65" t="s">
        <v>330</v>
      </c>
      <c r="B273" s="83" t="s">
        <v>1184</v>
      </c>
      <c r="C273" s="66"/>
      <c r="D273" s="67"/>
      <c r="E273" s="68"/>
      <c r="F273" s="69"/>
      <c r="G273" s="66"/>
      <c r="H273" s="70"/>
      <c r="I273" s="71"/>
      <c r="J273" s="71"/>
      <c r="K273" s="34" t="s">
        <v>65</v>
      </c>
      <c r="L273" s="78">
        <v>273</v>
      </c>
      <c r="M273" s="78"/>
      <c r="N273" s="73" t="s">
        <v>374</v>
      </c>
      <c r="O273" s="80" t="s">
        <v>461</v>
      </c>
      <c r="P273" s="82">
        <v>43495.401608796295</v>
      </c>
      <c r="Q273" s="80" t="s">
        <v>696</v>
      </c>
      <c r="R273" s="80"/>
      <c r="S273" s="80"/>
      <c r="T273" s="80" t="s">
        <v>923</v>
      </c>
      <c r="U273" s="83" t="s">
        <v>1184</v>
      </c>
      <c r="V273" s="83" t="s">
        <v>1184</v>
      </c>
      <c r="W273" s="82">
        <v>43495.401608796295</v>
      </c>
      <c r="X273" s="83" t="s">
        <v>1582</v>
      </c>
      <c r="Y273" s="80"/>
      <c r="Z273" s="80"/>
      <c r="AA273" s="86" t="s">
        <v>1938</v>
      </c>
      <c r="AB273" s="80"/>
      <c r="AC273" s="80" t="b">
        <v>0</v>
      </c>
      <c r="AD273" s="80">
        <v>5</v>
      </c>
      <c r="AE273" s="86" t="s">
        <v>2052</v>
      </c>
      <c r="AF273" s="80" t="b">
        <v>0</v>
      </c>
      <c r="AG273" s="80" t="s">
        <v>2064</v>
      </c>
      <c r="AH273" s="80"/>
      <c r="AI273" s="86" t="s">
        <v>2052</v>
      </c>
      <c r="AJ273" s="80" t="b">
        <v>0</v>
      </c>
      <c r="AK273" s="80">
        <v>4</v>
      </c>
      <c r="AL273" s="86" t="s">
        <v>2052</v>
      </c>
      <c r="AM273" s="80" t="s">
        <v>2071</v>
      </c>
      <c r="AN273" s="80" t="b">
        <v>0</v>
      </c>
      <c r="AO273" s="86" t="s">
        <v>1938</v>
      </c>
      <c r="AP273" s="80" t="s">
        <v>207</v>
      </c>
      <c r="AQ273" s="80">
        <v>0</v>
      </c>
      <c r="AR273" s="80">
        <v>0</v>
      </c>
      <c r="AS273" s="80"/>
      <c r="AT273" s="80"/>
      <c r="AU273" s="80"/>
      <c r="AV273" s="80"/>
      <c r="AW273" s="80"/>
      <c r="AX273" s="80"/>
      <c r="AY273" s="80"/>
      <c r="AZ273" s="80"/>
      <c r="BA273">
        <v>1</v>
      </c>
      <c r="BB273" s="79" t="str">
        <f>REPLACE(INDEX(GroupVertices[Group],MATCH(Edges24[[#This Row],[Vertex 1]],GroupVertices[Vertex],0)),1,1,"")</f>
        <v>2</v>
      </c>
      <c r="BC273" s="79" t="str">
        <f>REPLACE(INDEX(GroupVertices[Group],MATCH(Edges24[[#This Row],[Vertex 2]],GroupVertices[Vertex],0)),1,1,"")</f>
        <v>2</v>
      </c>
      <c r="BD273" s="48">
        <v>0</v>
      </c>
      <c r="BE273" s="49">
        <v>0</v>
      </c>
      <c r="BF273" s="48">
        <v>0</v>
      </c>
      <c r="BG273" s="49">
        <v>0</v>
      </c>
      <c r="BH273" s="48">
        <v>0</v>
      </c>
      <c r="BI273" s="49">
        <v>0</v>
      </c>
      <c r="BJ273" s="48">
        <v>28</v>
      </c>
      <c r="BK273" s="49">
        <v>100</v>
      </c>
      <c r="BL273" s="48">
        <v>28</v>
      </c>
    </row>
    <row r="274" spans="1:64" ht="15">
      <c r="A274" s="65" t="s">
        <v>355</v>
      </c>
      <c r="B274" s="83" t="s">
        <v>1286</v>
      </c>
      <c r="C274" s="66"/>
      <c r="D274" s="67"/>
      <c r="E274" s="68"/>
      <c r="F274" s="69"/>
      <c r="G274" s="66"/>
      <c r="H274" s="70"/>
      <c r="I274" s="71"/>
      <c r="J274" s="71"/>
      <c r="K274" s="34" t="s">
        <v>65</v>
      </c>
      <c r="L274" s="78">
        <v>274</v>
      </c>
      <c r="M274" s="78"/>
      <c r="N274" s="73" t="s">
        <v>273</v>
      </c>
      <c r="O274" s="80" t="s">
        <v>461</v>
      </c>
      <c r="P274" s="82">
        <v>43495.401712962965</v>
      </c>
      <c r="Q274" s="80" t="s">
        <v>799</v>
      </c>
      <c r="R274" s="80"/>
      <c r="S274" s="80"/>
      <c r="T274" s="80" t="s">
        <v>880</v>
      </c>
      <c r="U274" s="83" t="s">
        <v>1286</v>
      </c>
      <c r="V274" s="83" t="s">
        <v>1286</v>
      </c>
      <c r="W274" s="82">
        <v>43495.401712962965</v>
      </c>
      <c r="X274" s="83" t="s">
        <v>1685</v>
      </c>
      <c r="Y274" s="80"/>
      <c r="Z274" s="80"/>
      <c r="AA274" s="86" t="s">
        <v>2041</v>
      </c>
      <c r="AB274" s="80"/>
      <c r="AC274" s="80" t="b">
        <v>0</v>
      </c>
      <c r="AD274" s="80">
        <v>8</v>
      </c>
      <c r="AE274" s="86" t="s">
        <v>2052</v>
      </c>
      <c r="AF274" s="80" t="b">
        <v>0</v>
      </c>
      <c r="AG274" s="80" t="s">
        <v>2064</v>
      </c>
      <c r="AH274" s="80"/>
      <c r="AI274" s="86" t="s">
        <v>2052</v>
      </c>
      <c r="AJ274" s="80" t="b">
        <v>0</v>
      </c>
      <c r="AK274" s="80">
        <v>5</v>
      </c>
      <c r="AL274" s="86" t="s">
        <v>2052</v>
      </c>
      <c r="AM274" s="80" t="s">
        <v>2071</v>
      </c>
      <c r="AN274" s="80" t="b">
        <v>0</v>
      </c>
      <c r="AO274" s="86" t="s">
        <v>2041</v>
      </c>
      <c r="AP274" s="80" t="s">
        <v>207</v>
      </c>
      <c r="AQ274" s="80">
        <v>0</v>
      </c>
      <c r="AR274" s="80">
        <v>0</v>
      </c>
      <c r="AS274" s="80"/>
      <c r="AT274" s="80"/>
      <c r="AU274" s="80"/>
      <c r="AV274" s="80"/>
      <c r="AW274" s="80"/>
      <c r="AX274" s="80"/>
      <c r="AY274" s="80"/>
      <c r="AZ274" s="80"/>
      <c r="BA274">
        <v>1</v>
      </c>
      <c r="BB274" s="79" t="str">
        <f>REPLACE(INDEX(GroupVertices[Group],MATCH(Edges24[[#This Row],[Vertex 1]],GroupVertices[Vertex],0)),1,1,"")</f>
        <v>5</v>
      </c>
      <c r="BC274" s="79" t="str">
        <f>REPLACE(INDEX(GroupVertices[Group],MATCH(Edges24[[#This Row],[Vertex 2]],GroupVertices[Vertex],0)),1,1,"")</f>
        <v>5</v>
      </c>
      <c r="BD274" s="48">
        <v>0</v>
      </c>
      <c r="BE274" s="49">
        <v>0</v>
      </c>
      <c r="BF274" s="48">
        <v>0</v>
      </c>
      <c r="BG274" s="49">
        <v>0</v>
      </c>
      <c r="BH274" s="48">
        <v>0</v>
      </c>
      <c r="BI274" s="49">
        <v>0</v>
      </c>
      <c r="BJ274" s="48">
        <v>29</v>
      </c>
      <c r="BK274" s="49">
        <v>100</v>
      </c>
      <c r="BL274" s="48">
        <v>29</v>
      </c>
    </row>
    <row r="275" spans="1:64" ht="15">
      <c r="A275" s="65" t="s">
        <v>344</v>
      </c>
      <c r="B275" s="83" t="s">
        <v>1281</v>
      </c>
      <c r="C275" s="66"/>
      <c r="D275" s="67"/>
      <c r="E275" s="68"/>
      <c r="F275" s="69"/>
      <c r="G275" s="66"/>
      <c r="H275" s="70"/>
      <c r="I275" s="71"/>
      <c r="J275" s="71"/>
      <c r="K275" s="34" t="s">
        <v>65</v>
      </c>
      <c r="L275" s="78">
        <v>275</v>
      </c>
      <c r="M275" s="78"/>
      <c r="N275" s="73" t="s">
        <v>273</v>
      </c>
      <c r="O275" s="80" t="s">
        <v>461</v>
      </c>
      <c r="P275" s="82">
        <v>43500.373148148145</v>
      </c>
      <c r="Q275" s="80" t="s">
        <v>793</v>
      </c>
      <c r="R275" s="80"/>
      <c r="S275" s="80"/>
      <c r="T275" s="80" t="s">
        <v>880</v>
      </c>
      <c r="U275" s="83" t="s">
        <v>1281</v>
      </c>
      <c r="V275" s="83" t="s">
        <v>1281</v>
      </c>
      <c r="W275" s="82">
        <v>43500.373148148145</v>
      </c>
      <c r="X275" s="83" t="s">
        <v>1679</v>
      </c>
      <c r="Y275" s="80"/>
      <c r="Z275" s="80"/>
      <c r="AA275" s="86" t="s">
        <v>2035</v>
      </c>
      <c r="AB275" s="80"/>
      <c r="AC275" s="80" t="b">
        <v>0</v>
      </c>
      <c r="AD275" s="80">
        <v>6</v>
      </c>
      <c r="AE275" s="86" t="s">
        <v>2052</v>
      </c>
      <c r="AF275" s="80" t="b">
        <v>0</v>
      </c>
      <c r="AG275" s="80" t="s">
        <v>2064</v>
      </c>
      <c r="AH275" s="80"/>
      <c r="AI275" s="86" t="s">
        <v>2052</v>
      </c>
      <c r="AJ275" s="80" t="b">
        <v>0</v>
      </c>
      <c r="AK275" s="80">
        <v>3</v>
      </c>
      <c r="AL275" s="86" t="s">
        <v>2052</v>
      </c>
      <c r="AM275" s="80" t="s">
        <v>2071</v>
      </c>
      <c r="AN275" s="80" t="b">
        <v>0</v>
      </c>
      <c r="AO275" s="86" t="s">
        <v>2035</v>
      </c>
      <c r="AP275" s="80" t="s">
        <v>2082</v>
      </c>
      <c r="AQ275" s="80">
        <v>0</v>
      </c>
      <c r="AR275" s="80">
        <v>0</v>
      </c>
      <c r="AS275" s="80"/>
      <c r="AT275" s="80"/>
      <c r="AU275" s="80"/>
      <c r="AV275" s="80"/>
      <c r="AW275" s="80"/>
      <c r="AX275" s="80"/>
      <c r="AY275" s="80"/>
      <c r="AZ275" s="80"/>
      <c r="BA275">
        <v>1</v>
      </c>
      <c r="BB275" s="79" t="str">
        <f>REPLACE(INDEX(GroupVertices[Group],MATCH(Edges24[[#This Row],[Vertex 1]],GroupVertices[Vertex],0)),1,1,"")</f>
        <v>7</v>
      </c>
      <c r="BC275" s="79" t="str">
        <f>REPLACE(INDEX(GroupVertices[Group],MATCH(Edges24[[#This Row],[Vertex 2]],GroupVertices[Vertex],0)),1,1,"")</f>
        <v>7</v>
      </c>
      <c r="BD275" s="48">
        <v>0</v>
      </c>
      <c r="BE275" s="49">
        <v>0</v>
      </c>
      <c r="BF275" s="48">
        <v>0</v>
      </c>
      <c r="BG275" s="49">
        <v>0</v>
      </c>
      <c r="BH275" s="48">
        <v>0</v>
      </c>
      <c r="BI275" s="49">
        <v>0</v>
      </c>
      <c r="BJ275" s="48">
        <v>29</v>
      </c>
      <c r="BK275" s="49">
        <v>100</v>
      </c>
      <c r="BL275" s="48">
        <v>29</v>
      </c>
    </row>
    <row r="276" spans="1:64" ht="15">
      <c r="A276" s="65" t="s">
        <v>314</v>
      </c>
      <c r="B276" s="83" t="s">
        <v>1018</v>
      </c>
      <c r="C276" s="66"/>
      <c r="D276" s="67"/>
      <c r="E276" s="68"/>
      <c r="F276" s="69"/>
      <c r="G276" s="66"/>
      <c r="H276" s="70"/>
      <c r="I276" s="71"/>
      <c r="J276" s="71"/>
      <c r="K276" s="34" t="s">
        <v>65</v>
      </c>
      <c r="L276" s="78">
        <v>276</v>
      </c>
      <c r="M276" s="78"/>
      <c r="N276" s="73" t="s">
        <v>433</v>
      </c>
      <c r="O276" s="80" t="s">
        <v>461</v>
      </c>
      <c r="P276" s="82">
        <v>43500.374606481484</v>
      </c>
      <c r="Q276" s="80" t="s">
        <v>523</v>
      </c>
      <c r="R276" s="80"/>
      <c r="S276" s="80"/>
      <c r="T276" s="80" t="s">
        <v>927</v>
      </c>
      <c r="U276" s="83" t="s">
        <v>1018</v>
      </c>
      <c r="V276" s="83" t="s">
        <v>1018</v>
      </c>
      <c r="W276" s="82">
        <v>43500.374606481484</v>
      </c>
      <c r="X276" s="83" t="s">
        <v>1404</v>
      </c>
      <c r="Y276" s="80"/>
      <c r="Z276" s="80"/>
      <c r="AA276" s="86" t="s">
        <v>1754</v>
      </c>
      <c r="AB276" s="80"/>
      <c r="AC276" s="80" t="b">
        <v>0</v>
      </c>
      <c r="AD276" s="80">
        <v>9</v>
      </c>
      <c r="AE276" s="86" t="s">
        <v>2052</v>
      </c>
      <c r="AF276" s="80" t="b">
        <v>0</v>
      </c>
      <c r="AG276" s="80" t="s">
        <v>2064</v>
      </c>
      <c r="AH276" s="80"/>
      <c r="AI276" s="86" t="s">
        <v>2052</v>
      </c>
      <c r="AJ276" s="80" t="b">
        <v>0</v>
      </c>
      <c r="AK276" s="80">
        <v>3</v>
      </c>
      <c r="AL276" s="86" t="s">
        <v>2052</v>
      </c>
      <c r="AM276" s="80" t="s">
        <v>2071</v>
      </c>
      <c r="AN276" s="80" t="b">
        <v>0</v>
      </c>
      <c r="AO276" s="86" t="s">
        <v>1754</v>
      </c>
      <c r="AP276" s="80" t="s">
        <v>2082</v>
      </c>
      <c r="AQ276" s="80">
        <v>0</v>
      </c>
      <c r="AR276" s="80">
        <v>0</v>
      </c>
      <c r="AS276" s="80"/>
      <c r="AT276" s="80"/>
      <c r="AU276" s="80"/>
      <c r="AV276" s="80"/>
      <c r="AW276" s="80"/>
      <c r="AX276" s="80"/>
      <c r="AY276" s="80"/>
      <c r="AZ276" s="80"/>
      <c r="BA276">
        <v>1</v>
      </c>
      <c r="BB276" s="79" t="str">
        <f>REPLACE(INDEX(GroupVertices[Group],MATCH(Edges24[[#This Row],[Vertex 1]],GroupVertices[Vertex],0)),1,1,"")</f>
        <v>4</v>
      </c>
      <c r="BC276" s="79" t="str">
        <f>REPLACE(INDEX(GroupVertices[Group],MATCH(Edges24[[#This Row],[Vertex 2]],GroupVertices[Vertex],0)),1,1,"")</f>
        <v>4</v>
      </c>
      <c r="BD276" s="48">
        <v>0</v>
      </c>
      <c r="BE276" s="49">
        <v>0</v>
      </c>
      <c r="BF276" s="48">
        <v>0</v>
      </c>
      <c r="BG276" s="49">
        <v>0</v>
      </c>
      <c r="BH276" s="48">
        <v>0</v>
      </c>
      <c r="BI276" s="49">
        <v>0</v>
      </c>
      <c r="BJ276" s="48">
        <v>27</v>
      </c>
      <c r="BK276" s="49">
        <v>100</v>
      </c>
      <c r="BL276" s="48">
        <v>27</v>
      </c>
    </row>
    <row r="277" spans="1:64" ht="15">
      <c r="A277" s="65" t="s">
        <v>318</v>
      </c>
      <c r="B277" s="83" t="s">
        <v>1218</v>
      </c>
      <c r="C277" s="66"/>
      <c r="D277" s="67"/>
      <c r="E277" s="68"/>
      <c r="F277" s="69"/>
      <c r="G277" s="66"/>
      <c r="H277" s="70"/>
      <c r="I277" s="71"/>
      <c r="J277" s="71"/>
      <c r="K277" s="34" t="s">
        <v>65</v>
      </c>
      <c r="L277" s="78">
        <v>277</v>
      </c>
      <c r="M277" s="78"/>
      <c r="N277" s="73" t="s">
        <v>273</v>
      </c>
      <c r="O277" s="80" t="s">
        <v>461</v>
      </c>
      <c r="P277" s="82">
        <v>43500.45627314815</v>
      </c>
      <c r="Q277" s="80" t="s">
        <v>730</v>
      </c>
      <c r="R277" s="80"/>
      <c r="S277" s="80"/>
      <c r="T277" s="80" t="s">
        <v>880</v>
      </c>
      <c r="U277" s="83" t="s">
        <v>1218</v>
      </c>
      <c r="V277" s="83" t="s">
        <v>1218</v>
      </c>
      <c r="W277" s="82">
        <v>43500.45627314815</v>
      </c>
      <c r="X277" s="83" t="s">
        <v>1616</v>
      </c>
      <c r="Y277" s="80"/>
      <c r="Z277" s="80"/>
      <c r="AA277" s="86" t="s">
        <v>1972</v>
      </c>
      <c r="AB277" s="80"/>
      <c r="AC277" s="80" t="b">
        <v>0</v>
      </c>
      <c r="AD277" s="80">
        <v>7</v>
      </c>
      <c r="AE277" s="86" t="s">
        <v>2052</v>
      </c>
      <c r="AF277" s="80" t="b">
        <v>0</v>
      </c>
      <c r="AG277" s="80" t="s">
        <v>2064</v>
      </c>
      <c r="AH277" s="80"/>
      <c r="AI277" s="86" t="s">
        <v>2052</v>
      </c>
      <c r="AJ277" s="80" t="b">
        <v>0</v>
      </c>
      <c r="AK277" s="80">
        <v>7</v>
      </c>
      <c r="AL277" s="86" t="s">
        <v>2052</v>
      </c>
      <c r="AM277" s="80" t="s">
        <v>2071</v>
      </c>
      <c r="AN277" s="80" t="b">
        <v>0</v>
      </c>
      <c r="AO277" s="86" t="s">
        <v>1972</v>
      </c>
      <c r="AP277" s="80" t="s">
        <v>2082</v>
      </c>
      <c r="AQ277" s="80">
        <v>0</v>
      </c>
      <c r="AR277" s="80">
        <v>0</v>
      </c>
      <c r="AS277" s="80"/>
      <c r="AT277" s="80"/>
      <c r="AU277" s="80"/>
      <c r="AV277" s="80"/>
      <c r="AW277" s="80"/>
      <c r="AX277" s="80"/>
      <c r="AY277" s="80"/>
      <c r="AZ277" s="80"/>
      <c r="BA277">
        <v>1</v>
      </c>
      <c r="BB277" s="79" t="str">
        <f>REPLACE(INDEX(GroupVertices[Group],MATCH(Edges24[[#This Row],[Vertex 1]],GroupVertices[Vertex],0)),1,1,"")</f>
        <v>6</v>
      </c>
      <c r="BC277" s="79" t="str">
        <f>REPLACE(INDEX(GroupVertices[Group],MATCH(Edges24[[#This Row],[Vertex 2]],GroupVertices[Vertex],0)),1,1,"")</f>
        <v>6</v>
      </c>
      <c r="BD277" s="48">
        <v>0</v>
      </c>
      <c r="BE277" s="49">
        <v>0</v>
      </c>
      <c r="BF277" s="48">
        <v>0</v>
      </c>
      <c r="BG277" s="49">
        <v>0</v>
      </c>
      <c r="BH277" s="48">
        <v>0</v>
      </c>
      <c r="BI277" s="49">
        <v>0</v>
      </c>
      <c r="BJ277" s="48">
        <v>29</v>
      </c>
      <c r="BK277" s="49">
        <v>100</v>
      </c>
      <c r="BL277" s="48">
        <v>29</v>
      </c>
    </row>
    <row r="278" spans="1:64" ht="15">
      <c r="A278" s="65" t="s">
        <v>348</v>
      </c>
      <c r="B278" s="83" t="s">
        <v>984</v>
      </c>
      <c r="C278" s="66"/>
      <c r="D278" s="67"/>
      <c r="E278" s="68"/>
      <c r="F278" s="69"/>
      <c r="G278" s="66"/>
      <c r="H278" s="70"/>
      <c r="I278" s="71"/>
      <c r="J278" s="71"/>
      <c r="K278" s="34" t="s">
        <v>65</v>
      </c>
      <c r="L278" s="78">
        <v>278</v>
      </c>
      <c r="M278" s="78"/>
      <c r="N278" s="73" t="s">
        <v>348</v>
      </c>
      <c r="O278" s="80" t="s">
        <v>207</v>
      </c>
      <c r="P278" s="82">
        <v>43495.65142361111</v>
      </c>
      <c r="Q278" s="80" t="s">
        <v>566</v>
      </c>
      <c r="R278" s="80"/>
      <c r="S278" s="80"/>
      <c r="T278" s="80"/>
      <c r="U278" s="83" t="s">
        <v>984</v>
      </c>
      <c r="V278" s="83" t="s">
        <v>984</v>
      </c>
      <c r="W278" s="82">
        <v>43495.65142361111</v>
      </c>
      <c r="X278" s="83" t="s">
        <v>1447</v>
      </c>
      <c r="Y278" s="80"/>
      <c r="Z278" s="80"/>
      <c r="AA278" s="86" t="s">
        <v>1802</v>
      </c>
      <c r="AB278" s="86" t="s">
        <v>2051</v>
      </c>
      <c r="AC278" s="80" t="b">
        <v>0</v>
      </c>
      <c r="AD278" s="80">
        <v>13</v>
      </c>
      <c r="AE278" s="86" t="s">
        <v>2056</v>
      </c>
      <c r="AF278" s="80" t="b">
        <v>0</v>
      </c>
      <c r="AG278" s="80" t="s">
        <v>2064</v>
      </c>
      <c r="AH278" s="80"/>
      <c r="AI278" s="86" t="s">
        <v>2052</v>
      </c>
      <c r="AJ278" s="80" t="b">
        <v>0</v>
      </c>
      <c r="AK278" s="80">
        <v>6</v>
      </c>
      <c r="AL278" s="86" t="s">
        <v>2052</v>
      </c>
      <c r="AM278" s="80" t="s">
        <v>2074</v>
      </c>
      <c r="AN278" s="80" t="b">
        <v>0</v>
      </c>
      <c r="AO278" s="86" t="s">
        <v>2051</v>
      </c>
      <c r="AP278" s="80" t="s">
        <v>207</v>
      </c>
      <c r="AQ278" s="80">
        <v>0</v>
      </c>
      <c r="AR278" s="80">
        <v>0</v>
      </c>
      <c r="AS278" s="80" t="s">
        <v>2088</v>
      </c>
      <c r="AT278" s="80" t="s">
        <v>2094</v>
      </c>
      <c r="AU278" s="80" t="s">
        <v>2099</v>
      </c>
      <c r="AV278" s="80" t="s">
        <v>2105</v>
      </c>
      <c r="AW278" s="80" t="s">
        <v>2111</v>
      </c>
      <c r="AX278" s="80" t="s">
        <v>2116</v>
      </c>
      <c r="AY278" s="80" t="s">
        <v>2118</v>
      </c>
      <c r="AZ278" s="83" t="s">
        <v>2123</v>
      </c>
      <c r="BA278">
        <v>1</v>
      </c>
      <c r="BB278" s="79" t="str">
        <f>REPLACE(INDEX(GroupVertices[Group],MATCH(Edges24[[#This Row],[Vertex 1]],GroupVertices[Vertex],0)),1,1,"")</f>
        <v>15</v>
      </c>
      <c r="BC278" s="79" t="str">
        <f>REPLACE(INDEX(GroupVertices[Group],MATCH(Edges24[[#This Row],[Vertex 2]],GroupVertices[Vertex],0)),1,1,"")</f>
        <v>15</v>
      </c>
      <c r="BD278" s="48">
        <v>1</v>
      </c>
      <c r="BE278" s="49">
        <v>10</v>
      </c>
      <c r="BF278" s="48">
        <v>0</v>
      </c>
      <c r="BG278" s="49">
        <v>0</v>
      </c>
      <c r="BH278" s="48">
        <v>0</v>
      </c>
      <c r="BI278" s="49">
        <v>0</v>
      </c>
      <c r="BJ278" s="48">
        <v>9</v>
      </c>
      <c r="BK278" s="49">
        <v>90</v>
      </c>
      <c r="BL278" s="48">
        <v>10</v>
      </c>
    </row>
    <row r="279" spans="1:64" ht="15">
      <c r="A279" s="65" t="s">
        <v>270</v>
      </c>
      <c r="B279" s="83" t="s">
        <v>984</v>
      </c>
      <c r="C279" s="66"/>
      <c r="D279" s="67"/>
      <c r="E279" s="68"/>
      <c r="F279" s="69"/>
      <c r="G279" s="66"/>
      <c r="H279" s="70"/>
      <c r="I279" s="71"/>
      <c r="J279" s="71"/>
      <c r="K279" s="34" t="s">
        <v>65</v>
      </c>
      <c r="L279" s="78">
        <v>279</v>
      </c>
      <c r="M279" s="78"/>
      <c r="N279" s="73" t="s">
        <v>348</v>
      </c>
      <c r="O279" s="80" t="s">
        <v>461</v>
      </c>
      <c r="P279" s="82">
        <v>43495.65329861111</v>
      </c>
      <c r="Q279" s="80" t="s">
        <v>487</v>
      </c>
      <c r="R279" s="80"/>
      <c r="S279" s="80"/>
      <c r="T279" s="80"/>
      <c r="U279" s="83" t="s">
        <v>984</v>
      </c>
      <c r="V279" s="83" t="s">
        <v>984</v>
      </c>
      <c r="W279" s="82">
        <v>43495.65329861111</v>
      </c>
      <c r="X279" s="83" t="s">
        <v>1368</v>
      </c>
      <c r="Y279" s="80"/>
      <c r="Z279" s="80"/>
      <c r="AA279" s="86" t="s">
        <v>1718</v>
      </c>
      <c r="AB279" s="80"/>
      <c r="AC279" s="80" t="b">
        <v>0</v>
      </c>
      <c r="AD279" s="80">
        <v>0</v>
      </c>
      <c r="AE279" s="86" t="s">
        <v>2052</v>
      </c>
      <c r="AF279" s="80" t="b">
        <v>0</v>
      </c>
      <c r="AG279" s="80" t="s">
        <v>2064</v>
      </c>
      <c r="AH279" s="80"/>
      <c r="AI279" s="86" t="s">
        <v>2052</v>
      </c>
      <c r="AJ279" s="80" t="b">
        <v>0</v>
      </c>
      <c r="AK279" s="80">
        <v>6</v>
      </c>
      <c r="AL279" s="86" t="s">
        <v>1802</v>
      </c>
      <c r="AM279" s="80" t="s">
        <v>2073</v>
      </c>
      <c r="AN279" s="80" t="b">
        <v>0</v>
      </c>
      <c r="AO279" s="86" t="s">
        <v>1802</v>
      </c>
      <c r="AP279" s="80" t="s">
        <v>207</v>
      </c>
      <c r="AQ279" s="80">
        <v>0</v>
      </c>
      <c r="AR279" s="80">
        <v>0</v>
      </c>
      <c r="AS279" s="80"/>
      <c r="AT279" s="80"/>
      <c r="AU279" s="80"/>
      <c r="AV279" s="80"/>
      <c r="AW279" s="80"/>
      <c r="AX279" s="80"/>
      <c r="AY279" s="80"/>
      <c r="AZ279" s="80"/>
      <c r="BA279">
        <v>1</v>
      </c>
      <c r="BB279" s="79" t="str">
        <f>REPLACE(INDEX(GroupVertices[Group],MATCH(Edges24[[#This Row],[Vertex 1]],GroupVertices[Vertex],0)),1,1,"")</f>
        <v>15</v>
      </c>
      <c r="BC279" s="79" t="str">
        <f>REPLACE(INDEX(GroupVertices[Group],MATCH(Edges24[[#This Row],[Vertex 2]],GroupVertices[Vertex],0)),1,1,"")</f>
        <v>15</v>
      </c>
      <c r="BD279" s="48">
        <v>1</v>
      </c>
      <c r="BE279" s="49">
        <v>8.333333333333334</v>
      </c>
      <c r="BF279" s="48">
        <v>0</v>
      </c>
      <c r="BG279" s="49">
        <v>0</v>
      </c>
      <c r="BH279" s="48">
        <v>0</v>
      </c>
      <c r="BI279" s="49">
        <v>0</v>
      </c>
      <c r="BJ279" s="48">
        <v>11</v>
      </c>
      <c r="BK279" s="49">
        <v>91.66666666666667</v>
      </c>
      <c r="BL279" s="48">
        <v>12</v>
      </c>
    </row>
    <row r="280" spans="1:64" ht="15">
      <c r="A280" s="65" t="s">
        <v>297</v>
      </c>
      <c r="B280" s="83" t="s">
        <v>984</v>
      </c>
      <c r="C280" s="66"/>
      <c r="D280" s="67"/>
      <c r="E280" s="68"/>
      <c r="F280" s="69"/>
      <c r="G280" s="66"/>
      <c r="H280" s="70"/>
      <c r="I280" s="71"/>
      <c r="J280" s="71"/>
      <c r="K280" s="34" t="s">
        <v>65</v>
      </c>
      <c r="L280" s="78">
        <v>280</v>
      </c>
      <c r="M280" s="78"/>
      <c r="N280" s="73" t="s">
        <v>348</v>
      </c>
      <c r="O280" s="80" t="s">
        <v>461</v>
      </c>
      <c r="P280" s="82">
        <v>43495.91519675926</v>
      </c>
      <c r="Q280" s="80" t="s">
        <v>487</v>
      </c>
      <c r="R280" s="80"/>
      <c r="S280" s="80"/>
      <c r="T280" s="80"/>
      <c r="U280" s="83" t="s">
        <v>984</v>
      </c>
      <c r="V280" s="83" t="s">
        <v>984</v>
      </c>
      <c r="W280" s="82">
        <v>43495.91519675926</v>
      </c>
      <c r="X280" s="83" t="s">
        <v>1448</v>
      </c>
      <c r="Y280" s="80"/>
      <c r="Z280" s="80"/>
      <c r="AA280" s="86" t="s">
        <v>1803</v>
      </c>
      <c r="AB280" s="80"/>
      <c r="AC280" s="80" t="b">
        <v>0</v>
      </c>
      <c r="AD280" s="80">
        <v>0</v>
      </c>
      <c r="AE280" s="86" t="s">
        <v>2052</v>
      </c>
      <c r="AF280" s="80" t="b">
        <v>0</v>
      </c>
      <c r="AG280" s="80" t="s">
        <v>2064</v>
      </c>
      <c r="AH280" s="80"/>
      <c r="AI280" s="86" t="s">
        <v>2052</v>
      </c>
      <c r="AJ280" s="80" t="b">
        <v>0</v>
      </c>
      <c r="AK280" s="80">
        <v>6</v>
      </c>
      <c r="AL280" s="86" t="s">
        <v>1802</v>
      </c>
      <c r="AM280" s="80" t="s">
        <v>2074</v>
      </c>
      <c r="AN280" s="80" t="b">
        <v>0</v>
      </c>
      <c r="AO280" s="86" t="s">
        <v>1802</v>
      </c>
      <c r="AP280" s="80" t="s">
        <v>207</v>
      </c>
      <c r="AQ280" s="80">
        <v>0</v>
      </c>
      <c r="AR280" s="80">
        <v>0</v>
      </c>
      <c r="AS280" s="80"/>
      <c r="AT280" s="80"/>
      <c r="AU280" s="80"/>
      <c r="AV280" s="80"/>
      <c r="AW280" s="80"/>
      <c r="AX280" s="80"/>
      <c r="AY280" s="80"/>
      <c r="AZ280" s="80"/>
      <c r="BA280">
        <v>1</v>
      </c>
      <c r="BB280" s="79" t="str">
        <f>REPLACE(INDEX(GroupVertices[Group],MATCH(Edges24[[#This Row],[Vertex 1]],GroupVertices[Vertex],0)),1,1,"")</f>
        <v>15</v>
      </c>
      <c r="BC280" s="79" t="str">
        <f>REPLACE(INDEX(GroupVertices[Group],MATCH(Edges24[[#This Row],[Vertex 2]],GroupVertices[Vertex],0)),1,1,"")</f>
        <v>15</v>
      </c>
      <c r="BD280" s="48">
        <v>1</v>
      </c>
      <c r="BE280" s="49">
        <v>8.333333333333334</v>
      </c>
      <c r="BF280" s="48">
        <v>0</v>
      </c>
      <c r="BG280" s="49">
        <v>0</v>
      </c>
      <c r="BH280" s="48">
        <v>0</v>
      </c>
      <c r="BI280" s="49">
        <v>0</v>
      </c>
      <c r="BJ280" s="48">
        <v>11</v>
      </c>
      <c r="BK280" s="49">
        <v>91.66666666666667</v>
      </c>
      <c r="BL280" s="48">
        <v>12</v>
      </c>
    </row>
    <row r="281" spans="1:64" ht="15">
      <c r="A281" s="65" t="s">
        <v>303</v>
      </c>
      <c r="B281" s="83" t="s">
        <v>984</v>
      </c>
      <c r="C281" s="66"/>
      <c r="D281" s="67"/>
      <c r="E281" s="68"/>
      <c r="F281" s="69"/>
      <c r="G281" s="66"/>
      <c r="H281" s="70"/>
      <c r="I281" s="71"/>
      <c r="J281" s="71"/>
      <c r="K281" s="34" t="s">
        <v>65</v>
      </c>
      <c r="L281" s="78">
        <v>281</v>
      </c>
      <c r="M281" s="78"/>
      <c r="N281" s="73" t="s">
        <v>348</v>
      </c>
      <c r="O281" s="80" t="s">
        <v>461</v>
      </c>
      <c r="P281" s="82">
        <v>43495.91364583333</v>
      </c>
      <c r="Q281" s="80" t="s">
        <v>487</v>
      </c>
      <c r="R281" s="80"/>
      <c r="S281" s="80"/>
      <c r="T281" s="80"/>
      <c r="U281" s="83" t="s">
        <v>984</v>
      </c>
      <c r="V281" s="83" t="s">
        <v>984</v>
      </c>
      <c r="W281" s="82">
        <v>43495.91364583333</v>
      </c>
      <c r="X281" s="83" t="s">
        <v>1449</v>
      </c>
      <c r="Y281" s="80"/>
      <c r="Z281" s="80"/>
      <c r="AA281" s="86" t="s">
        <v>1804</v>
      </c>
      <c r="AB281" s="80"/>
      <c r="AC281" s="80" t="b">
        <v>0</v>
      </c>
      <c r="AD281" s="80">
        <v>0</v>
      </c>
      <c r="AE281" s="86" t="s">
        <v>2052</v>
      </c>
      <c r="AF281" s="80" t="b">
        <v>0</v>
      </c>
      <c r="AG281" s="80" t="s">
        <v>2064</v>
      </c>
      <c r="AH281" s="80"/>
      <c r="AI281" s="86" t="s">
        <v>2052</v>
      </c>
      <c r="AJ281" s="80" t="b">
        <v>0</v>
      </c>
      <c r="AK281" s="80">
        <v>6</v>
      </c>
      <c r="AL281" s="86" t="s">
        <v>1802</v>
      </c>
      <c r="AM281" s="80" t="s">
        <v>2074</v>
      </c>
      <c r="AN281" s="80" t="b">
        <v>0</v>
      </c>
      <c r="AO281" s="86" t="s">
        <v>1802</v>
      </c>
      <c r="AP281" s="80" t="s">
        <v>207</v>
      </c>
      <c r="AQ281" s="80">
        <v>0</v>
      </c>
      <c r="AR281" s="80">
        <v>0</v>
      </c>
      <c r="AS281" s="80"/>
      <c r="AT281" s="80"/>
      <c r="AU281" s="80"/>
      <c r="AV281" s="80"/>
      <c r="AW281" s="80"/>
      <c r="AX281" s="80"/>
      <c r="AY281" s="80"/>
      <c r="AZ281" s="80"/>
      <c r="BA281">
        <v>1</v>
      </c>
      <c r="BB281" s="79" t="str">
        <f>REPLACE(INDEX(GroupVertices[Group],MATCH(Edges24[[#This Row],[Vertex 1]],GroupVertices[Vertex],0)),1,1,"")</f>
        <v>15</v>
      </c>
      <c r="BC281" s="79" t="str">
        <f>REPLACE(INDEX(GroupVertices[Group],MATCH(Edges24[[#This Row],[Vertex 2]],GroupVertices[Vertex],0)),1,1,"")</f>
        <v>15</v>
      </c>
      <c r="BD281" s="48">
        <v>1</v>
      </c>
      <c r="BE281" s="49">
        <v>8.333333333333334</v>
      </c>
      <c r="BF281" s="48">
        <v>0</v>
      </c>
      <c r="BG281" s="49">
        <v>0</v>
      </c>
      <c r="BH281" s="48">
        <v>0</v>
      </c>
      <c r="BI281" s="49">
        <v>0</v>
      </c>
      <c r="BJ281" s="48">
        <v>11</v>
      </c>
      <c r="BK281" s="49">
        <v>91.66666666666667</v>
      </c>
      <c r="BL281" s="48">
        <v>12</v>
      </c>
    </row>
    <row r="282" spans="1:64" ht="15">
      <c r="A282" s="65" t="s">
        <v>320</v>
      </c>
      <c r="B282" s="83" t="s">
        <v>984</v>
      </c>
      <c r="C282" s="66"/>
      <c r="D282" s="67"/>
      <c r="E282" s="68"/>
      <c r="F282" s="69"/>
      <c r="G282" s="66"/>
      <c r="H282" s="70"/>
      <c r="I282" s="71"/>
      <c r="J282" s="71"/>
      <c r="K282" s="34" t="s">
        <v>65</v>
      </c>
      <c r="L282" s="78">
        <v>282</v>
      </c>
      <c r="M282" s="78"/>
      <c r="N282" s="73" t="s">
        <v>348</v>
      </c>
      <c r="O282" s="80" t="s">
        <v>461</v>
      </c>
      <c r="P282" s="82">
        <v>43495.68648148148</v>
      </c>
      <c r="Q282" s="80" t="s">
        <v>487</v>
      </c>
      <c r="R282" s="80"/>
      <c r="S282" s="80"/>
      <c r="T282" s="80"/>
      <c r="U282" s="83" t="s">
        <v>984</v>
      </c>
      <c r="V282" s="83" t="s">
        <v>984</v>
      </c>
      <c r="W282" s="82">
        <v>43495.68648148148</v>
      </c>
      <c r="X282" s="83" t="s">
        <v>1450</v>
      </c>
      <c r="Y282" s="80"/>
      <c r="Z282" s="80"/>
      <c r="AA282" s="86" t="s">
        <v>1805</v>
      </c>
      <c r="AB282" s="80"/>
      <c r="AC282" s="80" t="b">
        <v>0</v>
      </c>
      <c r="AD282" s="80">
        <v>0</v>
      </c>
      <c r="AE282" s="86" t="s">
        <v>2052</v>
      </c>
      <c r="AF282" s="80" t="b">
        <v>0</v>
      </c>
      <c r="AG282" s="80" t="s">
        <v>2064</v>
      </c>
      <c r="AH282" s="80"/>
      <c r="AI282" s="86" t="s">
        <v>2052</v>
      </c>
      <c r="AJ282" s="80" t="b">
        <v>0</v>
      </c>
      <c r="AK282" s="80">
        <v>6</v>
      </c>
      <c r="AL282" s="86" t="s">
        <v>1802</v>
      </c>
      <c r="AM282" s="80" t="s">
        <v>2074</v>
      </c>
      <c r="AN282" s="80" t="b">
        <v>0</v>
      </c>
      <c r="AO282" s="86" t="s">
        <v>1802</v>
      </c>
      <c r="AP282" s="80" t="s">
        <v>207</v>
      </c>
      <c r="AQ282" s="80">
        <v>0</v>
      </c>
      <c r="AR282" s="80">
        <v>0</v>
      </c>
      <c r="AS282" s="80"/>
      <c r="AT282" s="80"/>
      <c r="AU282" s="80"/>
      <c r="AV282" s="80"/>
      <c r="AW282" s="80"/>
      <c r="AX282" s="80"/>
      <c r="AY282" s="80"/>
      <c r="AZ282" s="80"/>
      <c r="BA282">
        <v>1</v>
      </c>
      <c r="BB282" s="79" t="str">
        <f>REPLACE(INDEX(GroupVertices[Group],MATCH(Edges24[[#This Row],[Vertex 1]],GroupVertices[Vertex],0)),1,1,"")</f>
        <v>15</v>
      </c>
      <c r="BC282" s="79" t="str">
        <f>REPLACE(INDEX(GroupVertices[Group],MATCH(Edges24[[#This Row],[Vertex 2]],GroupVertices[Vertex],0)),1,1,"")</f>
        <v>15</v>
      </c>
      <c r="BD282" s="48">
        <v>1</v>
      </c>
      <c r="BE282" s="49">
        <v>8.333333333333334</v>
      </c>
      <c r="BF282" s="48">
        <v>0</v>
      </c>
      <c r="BG282" s="49">
        <v>0</v>
      </c>
      <c r="BH282" s="48">
        <v>0</v>
      </c>
      <c r="BI282" s="49">
        <v>0</v>
      </c>
      <c r="BJ282" s="48">
        <v>11</v>
      </c>
      <c r="BK282" s="49">
        <v>91.66666666666667</v>
      </c>
      <c r="BL282" s="48">
        <v>12</v>
      </c>
    </row>
    <row r="283" spans="1:64" ht="15">
      <c r="A283" s="65" t="s">
        <v>334</v>
      </c>
      <c r="B283" s="83" t="s">
        <v>984</v>
      </c>
      <c r="C283" s="66"/>
      <c r="D283" s="67"/>
      <c r="E283" s="68"/>
      <c r="F283" s="69"/>
      <c r="G283" s="66"/>
      <c r="H283" s="70"/>
      <c r="I283" s="71"/>
      <c r="J283" s="71"/>
      <c r="K283" s="34" t="s">
        <v>65</v>
      </c>
      <c r="L283" s="78">
        <v>283</v>
      </c>
      <c r="M283" s="78"/>
      <c r="N283" s="73" t="s">
        <v>348</v>
      </c>
      <c r="O283" s="80" t="s">
        <v>461</v>
      </c>
      <c r="P283" s="82">
        <v>43495.712175925924</v>
      </c>
      <c r="Q283" s="80" t="s">
        <v>487</v>
      </c>
      <c r="R283" s="80"/>
      <c r="S283" s="80"/>
      <c r="T283" s="80"/>
      <c r="U283" s="83" t="s">
        <v>984</v>
      </c>
      <c r="V283" s="83" t="s">
        <v>984</v>
      </c>
      <c r="W283" s="82">
        <v>43495.712175925924</v>
      </c>
      <c r="X283" s="83" t="s">
        <v>1451</v>
      </c>
      <c r="Y283" s="80"/>
      <c r="Z283" s="80"/>
      <c r="AA283" s="86" t="s">
        <v>1806</v>
      </c>
      <c r="AB283" s="80"/>
      <c r="AC283" s="80" t="b">
        <v>0</v>
      </c>
      <c r="AD283" s="80">
        <v>0</v>
      </c>
      <c r="AE283" s="86" t="s">
        <v>2052</v>
      </c>
      <c r="AF283" s="80" t="b">
        <v>0</v>
      </c>
      <c r="AG283" s="80" t="s">
        <v>2064</v>
      </c>
      <c r="AH283" s="80"/>
      <c r="AI283" s="86" t="s">
        <v>2052</v>
      </c>
      <c r="AJ283" s="80" t="b">
        <v>0</v>
      </c>
      <c r="AK283" s="80">
        <v>0</v>
      </c>
      <c r="AL283" s="86" t="s">
        <v>1802</v>
      </c>
      <c r="AM283" s="80" t="s">
        <v>2071</v>
      </c>
      <c r="AN283" s="80" t="b">
        <v>0</v>
      </c>
      <c r="AO283" s="86" t="s">
        <v>1802</v>
      </c>
      <c r="AP283" s="80" t="s">
        <v>207</v>
      </c>
      <c r="AQ283" s="80">
        <v>0</v>
      </c>
      <c r="AR283" s="80">
        <v>0</v>
      </c>
      <c r="AS283" s="80"/>
      <c r="AT283" s="80"/>
      <c r="AU283" s="80"/>
      <c r="AV283" s="80"/>
      <c r="AW283" s="80"/>
      <c r="AX283" s="80"/>
      <c r="AY283" s="80"/>
      <c r="AZ283" s="80"/>
      <c r="BA283">
        <v>1</v>
      </c>
      <c r="BB283" s="79" t="str">
        <f>REPLACE(INDEX(GroupVertices[Group],MATCH(Edges24[[#This Row],[Vertex 1]],GroupVertices[Vertex],0)),1,1,"")</f>
        <v>15</v>
      </c>
      <c r="BC283" s="79" t="str">
        <f>REPLACE(INDEX(GroupVertices[Group],MATCH(Edges24[[#This Row],[Vertex 2]],GroupVertices[Vertex],0)),1,1,"")</f>
        <v>15</v>
      </c>
      <c r="BD283" s="48">
        <v>1</v>
      </c>
      <c r="BE283" s="49">
        <v>8.333333333333334</v>
      </c>
      <c r="BF283" s="48">
        <v>0</v>
      </c>
      <c r="BG283" s="49">
        <v>0</v>
      </c>
      <c r="BH283" s="48">
        <v>0</v>
      </c>
      <c r="BI283" s="49">
        <v>0</v>
      </c>
      <c r="BJ283" s="48">
        <v>11</v>
      </c>
      <c r="BK283" s="49">
        <v>91.66666666666667</v>
      </c>
      <c r="BL283" s="48">
        <v>12</v>
      </c>
    </row>
    <row r="284" spans="1:64" ht="15">
      <c r="A284" s="65" t="s">
        <v>346</v>
      </c>
      <c r="B284" s="83" t="s">
        <v>984</v>
      </c>
      <c r="C284" s="66"/>
      <c r="D284" s="67"/>
      <c r="E284" s="68"/>
      <c r="F284" s="69"/>
      <c r="G284" s="66"/>
      <c r="H284" s="70"/>
      <c r="I284" s="71"/>
      <c r="J284" s="71"/>
      <c r="K284" s="34" t="s">
        <v>65</v>
      </c>
      <c r="L284" s="78">
        <v>284</v>
      </c>
      <c r="M284" s="78"/>
      <c r="N284" s="73" t="s">
        <v>348</v>
      </c>
      <c r="O284" s="80" t="s">
        <v>461</v>
      </c>
      <c r="P284" s="82">
        <v>43495.91668981482</v>
      </c>
      <c r="Q284" s="80" t="s">
        <v>487</v>
      </c>
      <c r="R284" s="80"/>
      <c r="S284" s="80"/>
      <c r="T284" s="80"/>
      <c r="U284" s="83" t="s">
        <v>984</v>
      </c>
      <c r="V284" s="83" t="s">
        <v>984</v>
      </c>
      <c r="W284" s="82">
        <v>43495.91668981482</v>
      </c>
      <c r="X284" s="83" t="s">
        <v>1452</v>
      </c>
      <c r="Y284" s="80"/>
      <c r="Z284" s="80"/>
      <c r="AA284" s="86" t="s">
        <v>1807</v>
      </c>
      <c r="AB284" s="80"/>
      <c r="AC284" s="80" t="b">
        <v>0</v>
      </c>
      <c r="AD284" s="80">
        <v>0</v>
      </c>
      <c r="AE284" s="86" t="s">
        <v>2052</v>
      </c>
      <c r="AF284" s="80" t="b">
        <v>0</v>
      </c>
      <c r="AG284" s="80" t="s">
        <v>2064</v>
      </c>
      <c r="AH284" s="80"/>
      <c r="AI284" s="86" t="s">
        <v>2052</v>
      </c>
      <c r="AJ284" s="80" t="b">
        <v>0</v>
      </c>
      <c r="AK284" s="80">
        <v>6</v>
      </c>
      <c r="AL284" s="86" t="s">
        <v>1802</v>
      </c>
      <c r="AM284" s="80" t="s">
        <v>2074</v>
      </c>
      <c r="AN284" s="80" t="b">
        <v>0</v>
      </c>
      <c r="AO284" s="86" t="s">
        <v>1802</v>
      </c>
      <c r="AP284" s="80" t="s">
        <v>207</v>
      </c>
      <c r="AQ284" s="80">
        <v>0</v>
      </c>
      <c r="AR284" s="80">
        <v>0</v>
      </c>
      <c r="AS284" s="80"/>
      <c r="AT284" s="80"/>
      <c r="AU284" s="80"/>
      <c r="AV284" s="80"/>
      <c r="AW284" s="80"/>
      <c r="AX284" s="80"/>
      <c r="AY284" s="80"/>
      <c r="AZ284" s="80"/>
      <c r="BA284">
        <v>1</v>
      </c>
      <c r="BB284" s="79" t="str">
        <f>REPLACE(INDEX(GroupVertices[Group],MATCH(Edges24[[#This Row],[Vertex 1]],GroupVertices[Vertex],0)),1,1,"")</f>
        <v>15</v>
      </c>
      <c r="BC284" s="79" t="str">
        <f>REPLACE(INDEX(GroupVertices[Group],MATCH(Edges24[[#This Row],[Vertex 2]],GroupVertices[Vertex],0)),1,1,"")</f>
        <v>15</v>
      </c>
      <c r="BD284" s="48">
        <v>1</v>
      </c>
      <c r="BE284" s="49">
        <v>8.333333333333334</v>
      </c>
      <c r="BF284" s="48">
        <v>0</v>
      </c>
      <c r="BG284" s="49">
        <v>0</v>
      </c>
      <c r="BH284" s="48">
        <v>0</v>
      </c>
      <c r="BI284" s="49">
        <v>0</v>
      </c>
      <c r="BJ284" s="48">
        <v>11</v>
      </c>
      <c r="BK284" s="49">
        <v>91.66666666666667</v>
      </c>
      <c r="BL284" s="48">
        <v>12</v>
      </c>
    </row>
    <row r="285" spans="1:64" ht="15">
      <c r="A285" s="65" t="s">
        <v>302</v>
      </c>
      <c r="B285" s="83" t="s">
        <v>1137</v>
      </c>
      <c r="C285" s="66"/>
      <c r="D285" s="67"/>
      <c r="E285" s="68"/>
      <c r="F285" s="69"/>
      <c r="G285" s="66"/>
      <c r="H285" s="70"/>
      <c r="I285" s="71"/>
      <c r="J285" s="71"/>
      <c r="K285" s="34" t="s">
        <v>65</v>
      </c>
      <c r="L285" s="78">
        <v>285</v>
      </c>
      <c r="M285" s="78"/>
      <c r="N285" s="73" t="s">
        <v>273</v>
      </c>
      <c r="O285" s="80" t="s">
        <v>461</v>
      </c>
      <c r="P285" s="82">
        <v>43495.48663194444</v>
      </c>
      <c r="Q285" s="80" t="s">
        <v>647</v>
      </c>
      <c r="R285" s="80"/>
      <c r="S285" s="80"/>
      <c r="T285" s="80" t="s">
        <v>880</v>
      </c>
      <c r="U285" s="83" t="s">
        <v>1137</v>
      </c>
      <c r="V285" s="83" t="s">
        <v>1137</v>
      </c>
      <c r="W285" s="82">
        <v>43495.48663194444</v>
      </c>
      <c r="X285" s="83" t="s">
        <v>1533</v>
      </c>
      <c r="Y285" s="80"/>
      <c r="Z285" s="80"/>
      <c r="AA285" s="86" t="s">
        <v>1889</v>
      </c>
      <c r="AB285" s="80"/>
      <c r="AC285" s="80" t="b">
        <v>0</v>
      </c>
      <c r="AD285" s="80">
        <v>7</v>
      </c>
      <c r="AE285" s="86" t="s">
        <v>2052</v>
      </c>
      <c r="AF285" s="80" t="b">
        <v>0</v>
      </c>
      <c r="AG285" s="80" t="s">
        <v>2064</v>
      </c>
      <c r="AH285" s="80"/>
      <c r="AI285" s="86" t="s">
        <v>2052</v>
      </c>
      <c r="AJ285" s="80" t="b">
        <v>0</v>
      </c>
      <c r="AK285" s="80">
        <v>0</v>
      </c>
      <c r="AL285" s="86" t="s">
        <v>2052</v>
      </c>
      <c r="AM285" s="80" t="s">
        <v>2071</v>
      </c>
      <c r="AN285" s="80" t="b">
        <v>0</v>
      </c>
      <c r="AO285" s="86" t="s">
        <v>1889</v>
      </c>
      <c r="AP285" s="80" t="s">
        <v>207</v>
      </c>
      <c r="AQ285" s="80">
        <v>0</v>
      </c>
      <c r="AR285" s="80">
        <v>0</v>
      </c>
      <c r="AS285" s="80"/>
      <c r="AT285" s="80"/>
      <c r="AU285" s="80"/>
      <c r="AV285" s="80"/>
      <c r="AW285" s="80"/>
      <c r="AX285" s="80"/>
      <c r="AY285" s="80"/>
      <c r="AZ285" s="80"/>
      <c r="BA285">
        <v>1</v>
      </c>
      <c r="BB285" s="79" t="str">
        <f>REPLACE(INDEX(GroupVertices[Group],MATCH(Edges24[[#This Row],[Vertex 1]],GroupVertices[Vertex],0)),1,1,"")</f>
        <v>10</v>
      </c>
      <c r="BC285" s="79" t="str">
        <f>REPLACE(INDEX(GroupVertices[Group],MATCH(Edges24[[#This Row],[Vertex 2]],GroupVertices[Vertex],0)),1,1,"")</f>
        <v>10</v>
      </c>
      <c r="BD285" s="48">
        <v>0</v>
      </c>
      <c r="BE285" s="49">
        <v>0</v>
      </c>
      <c r="BF285" s="48">
        <v>0</v>
      </c>
      <c r="BG285" s="49">
        <v>0</v>
      </c>
      <c r="BH285" s="48">
        <v>0</v>
      </c>
      <c r="BI285" s="49">
        <v>0</v>
      </c>
      <c r="BJ285" s="48">
        <v>29</v>
      </c>
      <c r="BK285" s="49">
        <v>100</v>
      </c>
      <c r="BL285" s="48">
        <v>29</v>
      </c>
    </row>
    <row r="286" spans="1:64" ht="15">
      <c r="A286" s="65" t="s">
        <v>319</v>
      </c>
      <c r="B286" s="83" t="s">
        <v>1254</v>
      </c>
      <c r="C286" s="66"/>
      <c r="D286" s="67"/>
      <c r="E286" s="68"/>
      <c r="F286" s="69"/>
      <c r="G286" s="66"/>
      <c r="H286" s="70"/>
      <c r="I286" s="71"/>
      <c r="J286" s="71"/>
      <c r="K286" s="34" t="s">
        <v>65</v>
      </c>
      <c r="L286" s="78">
        <v>286</v>
      </c>
      <c r="M286" s="78"/>
      <c r="N286" s="73" t="s">
        <v>304</v>
      </c>
      <c r="O286" s="80" t="s">
        <v>461</v>
      </c>
      <c r="P286" s="82">
        <v>43495.56675925926</v>
      </c>
      <c r="Q286" s="80" t="s">
        <v>766</v>
      </c>
      <c r="R286" s="80"/>
      <c r="S286" s="80"/>
      <c r="T286" s="80" t="s">
        <v>923</v>
      </c>
      <c r="U286" s="83" t="s">
        <v>1254</v>
      </c>
      <c r="V286" s="83" t="s">
        <v>1254</v>
      </c>
      <c r="W286" s="82">
        <v>43495.56675925926</v>
      </c>
      <c r="X286" s="83" t="s">
        <v>1652</v>
      </c>
      <c r="Y286" s="80"/>
      <c r="Z286" s="80"/>
      <c r="AA286" s="86" t="s">
        <v>2008</v>
      </c>
      <c r="AB286" s="80"/>
      <c r="AC286" s="80" t="b">
        <v>0</v>
      </c>
      <c r="AD286" s="80">
        <v>6</v>
      </c>
      <c r="AE286" s="86" t="s">
        <v>2052</v>
      </c>
      <c r="AF286" s="80" t="b">
        <v>0</v>
      </c>
      <c r="AG286" s="80" t="s">
        <v>2064</v>
      </c>
      <c r="AH286" s="80"/>
      <c r="AI286" s="86" t="s">
        <v>2052</v>
      </c>
      <c r="AJ286" s="80" t="b">
        <v>0</v>
      </c>
      <c r="AK286" s="80">
        <v>2</v>
      </c>
      <c r="AL286" s="86" t="s">
        <v>2052</v>
      </c>
      <c r="AM286" s="80" t="s">
        <v>2071</v>
      </c>
      <c r="AN286" s="80" t="b">
        <v>0</v>
      </c>
      <c r="AO286" s="86" t="s">
        <v>2008</v>
      </c>
      <c r="AP286" s="80" t="s">
        <v>207</v>
      </c>
      <c r="AQ286" s="80">
        <v>0</v>
      </c>
      <c r="AR286" s="80">
        <v>0</v>
      </c>
      <c r="AS286" s="80"/>
      <c r="AT286" s="80"/>
      <c r="AU286" s="80"/>
      <c r="AV286" s="80"/>
      <c r="AW286" s="80"/>
      <c r="AX286" s="80"/>
      <c r="AY286" s="80"/>
      <c r="AZ286" s="80"/>
      <c r="BA286">
        <v>1</v>
      </c>
      <c r="BB286" s="79" t="str">
        <f>REPLACE(INDEX(GroupVertices[Group],MATCH(Edges24[[#This Row],[Vertex 1]],GroupVertices[Vertex],0)),1,1,"")</f>
        <v>9</v>
      </c>
      <c r="BC286" s="79" t="str">
        <f>REPLACE(INDEX(GroupVertices[Group],MATCH(Edges24[[#This Row],[Vertex 2]],GroupVertices[Vertex],0)),1,1,"")</f>
        <v>9</v>
      </c>
      <c r="BD286" s="48">
        <v>0</v>
      </c>
      <c r="BE286" s="49">
        <v>0</v>
      </c>
      <c r="BF286" s="48">
        <v>0</v>
      </c>
      <c r="BG286" s="49">
        <v>0</v>
      </c>
      <c r="BH286" s="48">
        <v>0</v>
      </c>
      <c r="BI286" s="49">
        <v>0</v>
      </c>
      <c r="BJ286" s="48">
        <v>28</v>
      </c>
      <c r="BK286" s="49">
        <v>100</v>
      </c>
      <c r="BL286" s="48">
        <v>28</v>
      </c>
    </row>
    <row r="287" spans="1:64" ht="15">
      <c r="A287" s="65" t="s">
        <v>298</v>
      </c>
      <c r="B287" s="83" t="s">
        <v>1012</v>
      </c>
      <c r="C287" s="66"/>
      <c r="D287" s="67"/>
      <c r="E287" s="68"/>
      <c r="F287" s="69"/>
      <c r="G287" s="66"/>
      <c r="H287" s="70"/>
      <c r="I287" s="71"/>
      <c r="J287" s="71"/>
      <c r="K287" s="34" t="s">
        <v>65</v>
      </c>
      <c r="L287" s="78">
        <v>287</v>
      </c>
      <c r="M287" s="78"/>
      <c r="N287" s="73" t="s">
        <v>427</v>
      </c>
      <c r="O287" s="80" t="s">
        <v>461</v>
      </c>
      <c r="P287" s="82">
        <v>43500.722962962966</v>
      </c>
      <c r="Q287" s="80" t="s">
        <v>517</v>
      </c>
      <c r="R287" s="80"/>
      <c r="S287" s="80"/>
      <c r="T287" s="80" t="s">
        <v>924</v>
      </c>
      <c r="U287" s="83" t="s">
        <v>1012</v>
      </c>
      <c r="V287" s="83" t="s">
        <v>1012</v>
      </c>
      <c r="W287" s="82">
        <v>43500.722962962966</v>
      </c>
      <c r="X287" s="83" t="s">
        <v>1398</v>
      </c>
      <c r="Y287" s="80"/>
      <c r="Z287" s="80"/>
      <c r="AA287" s="86" t="s">
        <v>1748</v>
      </c>
      <c r="AB287" s="80"/>
      <c r="AC287" s="80" t="b">
        <v>0</v>
      </c>
      <c r="AD287" s="80">
        <v>5</v>
      </c>
      <c r="AE287" s="86" t="s">
        <v>2052</v>
      </c>
      <c r="AF287" s="80" t="b">
        <v>0</v>
      </c>
      <c r="AG287" s="80" t="s">
        <v>2064</v>
      </c>
      <c r="AH287" s="80"/>
      <c r="AI287" s="86" t="s">
        <v>2052</v>
      </c>
      <c r="AJ287" s="80" t="b">
        <v>0</v>
      </c>
      <c r="AK287" s="80">
        <v>3</v>
      </c>
      <c r="AL287" s="86" t="s">
        <v>2052</v>
      </c>
      <c r="AM287" s="80" t="s">
        <v>2071</v>
      </c>
      <c r="AN287" s="80" t="b">
        <v>0</v>
      </c>
      <c r="AO287" s="86" t="s">
        <v>1748</v>
      </c>
      <c r="AP287" s="80" t="s">
        <v>207</v>
      </c>
      <c r="AQ287" s="80">
        <v>0</v>
      </c>
      <c r="AR287" s="80">
        <v>0</v>
      </c>
      <c r="AS287" s="80"/>
      <c r="AT287" s="80"/>
      <c r="AU287" s="80"/>
      <c r="AV287" s="80"/>
      <c r="AW287" s="80"/>
      <c r="AX287" s="80"/>
      <c r="AY287" s="80"/>
      <c r="AZ287" s="80"/>
      <c r="BA287">
        <v>1</v>
      </c>
      <c r="BB287" s="79" t="str">
        <f>REPLACE(INDEX(GroupVertices[Group],MATCH(Edges24[[#This Row],[Vertex 1]],GroupVertices[Vertex],0)),1,1,"")</f>
        <v>8</v>
      </c>
      <c r="BC287" s="79" t="str">
        <f>REPLACE(INDEX(GroupVertices[Group],MATCH(Edges24[[#This Row],[Vertex 2]],GroupVertices[Vertex],0)),1,1,"")</f>
        <v>8</v>
      </c>
      <c r="BD287" s="48">
        <v>2</v>
      </c>
      <c r="BE287" s="49">
        <v>8.333333333333334</v>
      </c>
      <c r="BF287" s="48">
        <v>0</v>
      </c>
      <c r="BG287" s="49">
        <v>0</v>
      </c>
      <c r="BH287" s="48">
        <v>0</v>
      </c>
      <c r="BI287" s="49">
        <v>0</v>
      </c>
      <c r="BJ287" s="48">
        <v>22</v>
      </c>
      <c r="BK287" s="49">
        <v>91.66666666666667</v>
      </c>
      <c r="BL287" s="48">
        <v>24</v>
      </c>
    </row>
    <row r="288" spans="1:64" ht="15">
      <c r="A288" s="65" t="s">
        <v>292</v>
      </c>
      <c r="B288" s="83" t="s">
        <v>992</v>
      </c>
      <c r="C288" s="66"/>
      <c r="D288" s="67"/>
      <c r="E288" s="68"/>
      <c r="F288" s="69"/>
      <c r="G288" s="66"/>
      <c r="H288" s="70"/>
      <c r="I288" s="71"/>
      <c r="J288" s="71"/>
      <c r="K288" s="34" t="s">
        <v>65</v>
      </c>
      <c r="L288" s="78">
        <v>288</v>
      </c>
      <c r="M288" s="78"/>
      <c r="N288" s="73" t="s">
        <v>275</v>
      </c>
      <c r="O288" s="80" t="s">
        <v>461</v>
      </c>
      <c r="P288" s="82">
        <v>43495.5787037037</v>
      </c>
      <c r="Q288" s="80" t="s">
        <v>497</v>
      </c>
      <c r="R288" s="83" t="s">
        <v>825</v>
      </c>
      <c r="S288" s="80" t="s">
        <v>850</v>
      </c>
      <c r="T288" s="80" t="s">
        <v>911</v>
      </c>
      <c r="U288" s="83" t="s">
        <v>992</v>
      </c>
      <c r="V288" s="83" t="s">
        <v>992</v>
      </c>
      <c r="W288" s="82">
        <v>43495.5787037037</v>
      </c>
      <c r="X288" s="83" t="s">
        <v>1378</v>
      </c>
      <c r="Y288" s="80"/>
      <c r="Z288" s="80"/>
      <c r="AA288" s="86" t="s">
        <v>1728</v>
      </c>
      <c r="AB288" s="80"/>
      <c r="AC288" s="80" t="b">
        <v>0</v>
      </c>
      <c r="AD288" s="80">
        <v>19</v>
      </c>
      <c r="AE288" s="86" t="s">
        <v>2052</v>
      </c>
      <c r="AF288" s="80" t="b">
        <v>0</v>
      </c>
      <c r="AG288" s="80" t="s">
        <v>2064</v>
      </c>
      <c r="AH288" s="80"/>
      <c r="AI288" s="86" t="s">
        <v>2052</v>
      </c>
      <c r="AJ288" s="80" t="b">
        <v>0</v>
      </c>
      <c r="AK288" s="80">
        <v>12</v>
      </c>
      <c r="AL288" s="86" t="s">
        <v>2052</v>
      </c>
      <c r="AM288" s="80" t="s">
        <v>2072</v>
      </c>
      <c r="AN288" s="80" t="b">
        <v>0</v>
      </c>
      <c r="AO288" s="86" t="s">
        <v>1728</v>
      </c>
      <c r="AP288" s="80" t="s">
        <v>207</v>
      </c>
      <c r="AQ288" s="80">
        <v>0</v>
      </c>
      <c r="AR288" s="80">
        <v>0</v>
      </c>
      <c r="AS288" s="80"/>
      <c r="AT288" s="80"/>
      <c r="AU288" s="80"/>
      <c r="AV288" s="80"/>
      <c r="AW288" s="80"/>
      <c r="AX288" s="80"/>
      <c r="AY288" s="80"/>
      <c r="AZ288" s="80"/>
      <c r="BA288">
        <v>1</v>
      </c>
      <c r="BB288" s="79" t="str">
        <f>REPLACE(INDEX(GroupVertices[Group],MATCH(Edges24[[#This Row],[Vertex 1]],GroupVertices[Vertex],0)),1,1,"")</f>
        <v>17</v>
      </c>
      <c r="BC288" s="79" t="str">
        <f>REPLACE(INDEX(GroupVertices[Group],MATCH(Edges24[[#This Row],[Vertex 2]],GroupVertices[Vertex],0)),1,1,"")</f>
        <v>17</v>
      </c>
      <c r="BD288" s="48">
        <v>2</v>
      </c>
      <c r="BE288" s="49">
        <v>8.695652173913043</v>
      </c>
      <c r="BF288" s="48">
        <v>0</v>
      </c>
      <c r="BG288" s="49">
        <v>0</v>
      </c>
      <c r="BH288" s="48">
        <v>0</v>
      </c>
      <c r="BI288" s="49">
        <v>0</v>
      </c>
      <c r="BJ288" s="48">
        <v>21</v>
      </c>
      <c r="BK288" s="49">
        <v>91.30434782608695</v>
      </c>
      <c r="BL288" s="48">
        <v>23</v>
      </c>
    </row>
    <row r="289" spans="1:64" ht="15">
      <c r="A289" s="65" t="s">
        <v>326</v>
      </c>
      <c r="B289" s="83" t="s">
        <v>992</v>
      </c>
      <c r="C289" s="66"/>
      <c r="D289" s="67"/>
      <c r="E289" s="68"/>
      <c r="F289" s="69"/>
      <c r="G289" s="66"/>
      <c r="H289" s="70"/>
      <c r="I289" s="71"/>
      <c r="J289" s="71"/>
      <c r="K289" s="34" t="s">
        <v>65</v>
      </c>
      <c r="L289" s="78">
        <v>289</v>
      </c>
      <c r="M289" s="78"/>
      <c r="N289" s="73" t="s">
        <v>414</v>
      </c>
      <c r="O289" s="80" t="s">
        <v>461</v>
      </c>
      <c r="P289" s="82">
        <v>43495.5778587963</v>
      </c>
      <c r="Q289" s="80" t="s">
        <v>532</v>
      </c>
      <c r="R289" s="83" t="s">
        <v>825</v>
      </c>
      <c r="S289" s="80" t="s">
        <v>850</v>
      </c>
      <c r="T289" s="80" t="s">
        <v>932</v>
      </c>
      <c r="U289" s="83" t="s">
        <v>992</v>
      </c>
      <c r="V289" s="83" t="s">
        <v>992</v>
      </c>
      <c r="W289" s="82">
        <v>43495.5778587963</v>
      </c>
      <c r="X289" s="83" t="s">
        <v>1413</v>
      </c>
      <c r="Y289" s="80"/>
      <c r="Z289" s="80"/>
      <c r="AA289" s="86" t="s">
        <v>1763</v>
      </c>
      <c r="AB289" s="80"/>
      <c r="AC289" s="80" t="b">
        <v>0</v>
      </c>
      <c r="AD289" s="80">
        <v>17</v>
      </c>
      <c r="AE289" s="86" t="s">
        <v>2052</v>
      </c>
      <c r="AF289" s="80" t="b">
        <v>0</v>
      </c>
      <c r="AG289" s="80" t="s">
        <v>2064</v>
      </c>
      <c r="AH289" s="80"/>
      <c r="AI289" s="86" t="s">
        <v>2052</v>
      </c>
      <c r="AJ289" s="80" t="b">
        <v>0</v>
      </c>
      <c r="AK289" s="80">
        <v>11</v>
      </c>
      <c r="AL289" s="86" t="s">
        <v>2052</v>
      </c>
      <c r="AM289" s="80" t="s">
        <v>2071</v>
      </c>
      <c r="AN289" s="80" t="b">
        <v>0</v>
      </c>
      <c r="AO289" s="86" t="s">
        <v>1763</v>
      </c>
      <c r="AP289" s="80" t="s">
        <v>207</v>
      </c>
      <c r="AQ289" s="80">
        <v>0</v>
      </c>
      <c r="AR289" s="80">
        <v>0</v>
      </c>
      <c r="AS289" s="80"/>
      <c r="AT289" s="80"/>
      <c r="AU289" s="80"/>
      <c r="AV289" s="80"/>
      <c r="AW289" s="80"/>
      <c r="AX289" s="80"/>
      <c r="AY289" s="80"/>
      <c r="AZ289" s="80"/>
      <c r="BA289">
        <v>1</v>
      </c>
      <c r="BB289" s="79" t="str">
        <f>REPLACE(INDEX(GroupVertices[Group],MATCH(Edges24[[#This Row],[Vertex 1]],GroupVertices[Vertex],0)),1,1,"")</f>
        <v>17</v>
      </c>
      <c r="BC289" s="79" t="str">
        <f>REPLACE(INDEX(GroupVertices[Group],MATCH(Edges24[[#This Row],[Vertex 2]],GroupVertices[Vertex],0)),1,1,"")</f>
        <v>17</v>
      </c>
      <c r="BD289" s="48">
        <v>2</v>
      </c>
      <c r="BE289" s="49">
        <v>8.333333333333334</v>
      </c>
      <c r="BF289" s="48">
        <v>0</v>
      </c>
      <c r="BG289" s="49">
        <v>0</v>
      </c>
      <c r="BH289" s="48">
        <v>0</v>
      </c>
      <c r="BI289" s="49">
        <v>0</v>
      </c>
      <c r="BJ289" s="48">
        <v>22</v>
      </c>
      <c r="BK289" s="49">
        <v>91.66666666666667</v>
      </c>
      <c r="BL289" s="48">
        <v>24</v>
      </c>
    </row>
    <row r="290" spans="1:64" ht="15">
      <c r="A290" s="65" t="s">
        <v>315</v>
      </c>
      <c r="B290" s="83" t="s">
        <v>1164</v>
      </c>
      <c r="C290" s="66"/>
      <c r="D290" s="67"/>
      <c r="E290" s="68"/>
      <c r="F290" s="69"/>
      <c r="G290" s="66"/>
      <c r="H290" s="70"/>
      <c r="I290" s="71"/>
      <c r="J290" s="71"/>
      <c r="K290" s="34" t="s">
        <v>65</v>
      </c>
      <c r="L290" s="78">
        <v>290</v>
      </c>
      <c r="M290" s="78"/>
      <c r="N290" s="73" t="s">
        <v>374</v>
      </c>
      <c r="O290" s="80" t="s">
        <v>461</v>
      </c>
      <c r="P290" s="82">
        <v>43495.58143518519</v>
      </c>
      <c r="Q290" s="80" t="s">
        <v>676</v>
      </c>
      <c r="R290" s="80"/>
      <c r="S290" s="80"/>
      <c r="T290" s="80" t="s">
        <v>923</v>
      </c>
      <c r="U290" s="83" t="s">
        <v>1164</v>
      </c>
      <c r="V290" s="83" t="s">
        <v>1164</v>
      </c>
      <c r="W290" s="82">
        <v>43495.58143518519</v>
      </c>
      <c r="X290" s="83" t="s">
        <v>1562</v>
      </c>
      <c r="Y290" s="80"/>
      <c r="Z290" s="80"/>
      <c r="AA290" s="86" t="s">
        <v>1918</v>
      </c>
      <c r="AB290" s="80"/>
      <c r="AC290" s="80" t="b">
        <v>0</v>
      </c>
      <c r="AD290" s="80">
        <v>12</v>
      </c>
      <c r="AE290" s="86" t="s">
        <v>2052</v>
      </c>
      <c r="AF290" s="80" t="b">
        <v>0</v>
      </c>
      <c r="AG290" s="80" t="s">
        <v>2064</v>
      </c>
      <c r="AH290" s="80"/>
      <c r="AI290" s="86" t="s">
        <v>2052</v>
      </c>
      <c r="AJ290" s="80" t="b">
        <v>0</v>
      </c>
      <c r="AK290" s="80">
        <v>3</v>
      </c>
      <c r="AL290" s="86" t="s">
        <v>2052</v>
      </c>
      <c r="AM290" s="80" t="s">
        <v>2071</v>
      </c>
      <c r="AN290" s="80" t="b">
        <v>0</v>
      </c>
      <c r="AO290" s="86" t="s">
        <v>1918</v>
      </c>
      <c r="AP290" s="80" t="s">
        <v>207</v>
      </c>
      <c r="AQ290" s="80">
        <v>0</v>
      </c>
      <c r="AR290" s="80">
        <v>0</v>
      </c>
      <c r="AS290" s="80"/>
      <c r="AT290" s="80"/>
      <c r="AU290" s="80"/>
      <c r="AV290" s="80"/>
      <c r="AW290" s="80"/>
      <c r="AX290" s="80"/>
      <c r="AY290" s="80"/>
      <c r="AZ290" s="80"/>
      <c r="BA290">
        <v>1</v>
      </c>
      <c r="BB290" s="79" t="str">
        <f>REPLACE(INDEX(GroupVertices[Group],MATCH(Edges24[[#This Row],[Vertex 1]],GroupVertices[Vertex],0)),1,1,"")</f>
        <v>3</v>
      </c>
      <c r="BC290" s="79" t="str">
        <f>REPLACE(INDEX(GroupVertices[Group],MATCH(Edges24[[#This Row],[Vertex 2]],GroupVertices[Vertex],0)),1,1,"")</f>
        <v>3</v>
      </c>
      <c r="BD290" s="48">
        <v>0</v>
      </c>
      <c r="BE290" s="49">
        <v>0</v>
      </c>
      <c r="BF290" s="48">
        <v>0</v>
      </c>
      <c r="BG290" s="49">
        <v>0</v>
      </c>
      <c r="BH290" s="48">
        <v>0</v>
      </c>
      <c r="BI290" s="49">
        <v>0</v>
      </c>
      <c r="BJ290" s="48">
        <v>28</v>
      </c>
      <c r="BK290" s="49">
        <v>100</v>
      </c>
      <c r="BL290" s="48">
        <v>28</v>
      </c>
    </row>
    <row r="291" spans="1:64" ht="15">
      <c r="A291" s="65" t="s">
        <v>301</v>
      </c>
      <c r="B291" s="83" t="s">
        <v>1117</v>
      </c>
      <c r="C291" s="66"/>
      <c r="D291" s="67"/>
      <c r="E291" s="68"/>
      <c r="F291" s="69"/>
      <c r="G291" s="66"/>
      <c r="H291" s="70"/>
      <c r="I291" s="71"/>
      <c r="J291" s="71"/>
      <c r="K291" s="34" t="s">
        <v>65</v>
      </c>
      <c r="L291" s="78">
        <v>291</v>
      </c>
      <c r="M291" s="78"/>
      <c r="N291" s="73" t="s">
        <v>273</v>
      </c>
      <c r="O291" s="80" t="s">
        <v>461</v>
      </c>
      <c r="P291" s="82">
        <v>43500.653032407405</v>
      </c>
      <c r="Q291" s="80" t="s">
        <v>627</v>
      </c>
      <c r="R291" s="80"/>
      <c r="S291" s="80"/>
      <c r="T291" s="80" t="s">
        <v>880</v>
      </c>
      <c r="U291" s="83" t="s">
        <v>1117</v>
      </c>
      <c r="V291" s="83" t="s">
        <v>1117</v>
      </c>
      <c r="W291" s="82">
        <v>43500.653032407405</v>
      </c>
      <c r="X291" s="83" t="s">
        <v>1513</v>
      </c>
      <c r="Y291" s="80"/>
      <c r="Z291" s="80"/>
      <c r="AA291" s="86" t="s">
        <v>1869</v>
      </c>
      <c r="AB291" s="80"/>
      <c r="AC291" s="80" t="b">
        <v>0</v>
      </c>
      <c r="AD291" s="80">
        <v>9</v>
      </c>
      <c r="AE291" s="86" t="s">
        <v>2052</v>
      </c>
      <c r="AF291" s="80" t="b">
        <v>0</v>
      </c>
      <c r="AG291" s="80" t="s">
        <v>2064</v>
      </c>
      <c r="AH291" s="80"/>
      <c r="AI291" s="86" t="s">
        <v>2052</v>
      </c>
      <c r="AJ291" s="80" t="b">
        <v>0</v>
      </c>
      <c r="AK291" s="80">
        <v>7</v>
      </c>
      <c r="AL291" s="86" t="s">
        <v>2052</v>
      </c>
      <c r="AM291" s="80" t="s">
        <v>2071</v>
      </c>
      <c r="AN291" s="80" t="b">
        <v>0</v>
      </c>
      <c r="AO291" s="86" t="s">
        <v>1869</v>
      </c>
      <c r="AP291" s="80" t="s">
        <v>207</v>
      </c>
      <c r="AQ291" s="80">
        <v>0</v>
      </c>
      <c r="AR291" s="80">
        <v>0</v>
      </c>
      <c r="AS291" s="80"/>
      <c r="AT291" s="80"/>
      <c r="AU291" s="80"/>
      <c r="AV291" s="80"/>
      <c r="AW291" s="80"/>
      <c r="AX291" s="80"/>
      <c r="AY291" s="80"/>
      <c r="AZ291" s="80"/>
      <c r="BA291">
        <v>1</v>
      </c>
      <c r="BB291" s="79" t="str">
        <f>REPLACE(INDEX(GroupVertices[Group],MATCH(Edges24[[#This Row],[Vertex 1]],GroupVertices[Vertex],0)),1,1,"")</f>
        <v>11</v>
      </c>
      <c r="BC291" s="79" t="str">
        <f>REPLACE(INDEX(GroupVertices[Group],MATCH(Edges24[[#This Row],[Vertex 2]],GroupVertices[Vertex],0)),1,1,"")</f>
        <v>11</v>
      </c>
      <c r="BD291" s="48">
        <v>0</v>
      </c>
      <c r="BE291" s="49">
        <v>0</v>
      </c>
      <c r="BF291" s="48">
        <v>0</v>
      </c>
      <c r="BG291" s="49">
        <v>0</v>
      </c>
      <c r="BH291" s="48">
        <v>0</v>
      </c>
      <c r="BI291" s="49">
        <v>0</v>
      </c>
      <c r="BJ291" s="48">
        <v>29</v>
      </c>
      <c r="BK291" s="49">
        <v>100</v>
      </c>
      <c r="BL291" s="48">
        <v>29</v>
      </c>
    </row>
    <row r="292" spans="1:64" ht="15">
      <c r="A292" s="65" t="s">
        <v>355</v>
      </c>
      <c r="B292" s="83" t="s">
        <v>1272</v>
      </c>
      <c r="C292" s="66"/>
      <c r="D292" s="67"/>
      <c r="E292" s="68"/>
      <c r="F292" s="69"/>
      <c r="G292" s="66"/>
      <c r="H292" s="70"/>
      <c r="I292" s="71"/>
      <c r="J292" s="71"/>
      <c r="K292" s="34" t="s">
        <v>65</v>
      </c>
      <c r="L292" s="78">
        <v>292</v>
      </c>
      <c r="M292" s="78"/>
      <c r="N292" s="73" t="s">
        <v>374</v>
      </c>
      <c r="O292" s="80" t="s">
        <v>461</v>
      </c>
      <c r="P292" s="82">
        <v>43500.59945601852</v>
      </c>
      <c r="Q292" s="80" t="s">
        <v>784</v>
      </c>
      <c r="R292" s="80"/>
      <c r="S292" s="80"/>
      <c r="T292" s="80" t="s">
        <v>948</v>
      </c>
      <c r="U292" s="83" t="s">
        <v>1272</v>
      </c>
      <c r="V292" s="83" t="s">
        <v>1272</v>
      </c>
      <c r="W292" s="82">
        <v>43500.59945601852</v>
      </c>
      <c r="X292" s="83" t="s">
        <v>1670</v>
      </c>
      <c r="Y292" s="80"/>
      <c r="Z292" s="80"/>
      <c r="AA292" s="86" t="s">
        <v>2026</v>
      </c>
      <c r="AB292" s="80"/>
      <c r="AC292" s="80" t="b">
        <v>0</v>
      </c>
      <c r="AD292" s="80">
        <v>5</v>
      </c>
      <c r="AE292" s="86" t="s">
        <v>2052</v>
      </c>
      <c r="AF292" s="80" t="b">
        <v>0</v>
      </c>
      <c r="AG292" s="80" t="s">
        <v>2064</v>
      </c>
      <c r="AH292" s="80"/>
      <c r="AI292" s="86" t="s">
        <v>2052</v>
      </c>
      <c r="AJ292" s="80" t="b">
        <v>0</v>
      </c>
      <c r="AK292" s="80">
        <v>3</v>
      </c>
      <c r="AL292" s="86" t="s">
        <v>2052</v>
      </c>
      <c r="AM292" s="80" t="s">
        <v>2071</v>
      </c>
      <c r="AN292" s="80" t="b">
        <v>0</v>
      </c>
      <c r="AO292" s="86" t="s">
        <v>2026</v>
      </c>
      <c r="AP292" s="80" t="s">
        <v>2082</v>
      </c>
      <c r="AQ292" s="80">
        <v>0</v>
      </c>
      <c r="AR292" s="80">
        <v>0</v>
      </c>
      <c r="AS292" s="80"/>
      <c r="AT292" s="80"/>
      <c r="AU292" s="80"/>
      <c r="AV292" s="80"/>
      <c r="AW292" s="80"/>
      <c r="AX292" s="80"/>
      <c r="AY292" s="80"/>
      <c r="AZ292" s="80"/>
      <c r="BA292">
        <v>1</v>
      </c>
      <c r="BB292" s="79" t="str">
        <f>REPLACE(INDEX(GroupVertices[Group],MATCH(Edges24[[#This Row],[Vertex 1]],GroupVertices[Vertex],0)),1,1,"")</f>
        <v>5</v>
      </c>
      <c r="BC292" s="79" t="str">
        <f>REPLACE(INDEX(GroupVertices[Group],MATCH(Edges24[[#This Row],[Vertex 2]],GroupVertices[Vertex],0)),1,1,"")</f>
        <v>5</v>
      </c>
      <c r="BD292" s="48">
        <v>0</v>
      </c>
      <c r="BE292" s="49">
        <v>0</v>
      </c>
      <c r="BF292" s="48">
        <v>0</v>
      </c>
      <c r="BG292" s="49">
        <v>0</v>
      </c>
      <c r="BH292" s="48">
        <v>0</v>
      </c>
      <c r="BI292" s="49">
        <v>0</v>
      </c>
      <c r="BJ292" s="48">
        <v>30</v>
      </c>
      <c r="BK292" s="49">
        <v>100</v>
      </c>
      <c r="BL292" s="48">
        <v>30</v>
      </c>
    </row>
    <row r="293" spans="1:64" ht="15">
      <c r="A293" s="65" t="s">
        <v>301</v>
      </c>
      <c r="B293" s="83" t="s">
        <v>1016</v>
      </c>
      <c r="C293" s="66"/>
      <c r="D293" s="67"/>
      <c r="E293" s="68"/>
      <c r="F293" s="69"/>
      <c r="G293" s="66"/>
      <c r="H293" s="70"/>
      <c r="I293" s="71"/>
      <c r="J293" s="71"/>
      <c r="K293" s="34" t="s">
        <v>65</v>
      </c>
      <c r="L293" s="78">
        <v>293</v>
      </c>
      <c r="M293" s="78"/>
      <c r="N293" s="73" t="s">
        <v>432</v>
      </c>
      <c r="O293" s="80" t="s">
        <v>461</v>
      </c>
      <c r="P293" s="82">
        <v>43500.81092592593</v>
      </c>
      <c r="Q293" s="80" t="s">
        <v>521</v>
      </c>
      <c r="R293" s="80"/>
      <c r="S293" s="80"/>
      <c r="T293" s="80" t="s">
        <v>926</v>
      </c>
      <c r="U293" s="83" t="s">
        <v>1016</v>
      </c>
      <c r="V293" s="83" t="s">
        <v>1016</v>
      </c>
      <c r="W293" s="82">
        <v>43500.81092592593</v>
      </c>
      <c r="X293" s="83" t="s">
        <v>1402</v>
      </c>
      <c r="Y293" s="80"/>
      <c r="Z293" s="80"/>
      <c r="AA293" s="86" t="s">
        <v>1752</v>
      </c>
      <c r="AB293" s="80"/>
      <c r="AC293" s="80" t="b">
        <v>0</v>
      </c>
      <c r="AD293" s="80">
        <v>5</v>
      </c>
      <c r="AE293" s="86" t="s">
        <v>2052</v>
      </c>
      <c r="AF293" s="80" t="b">
        <v>0</v>
      </c>
      <c r="AG293" s="80" t="s">
        <v>2064</v>
      </c>
      <c r="AH293" s="80"/>
      <c r="AI293" s="86" t="s">
        <v>2052</v>
      </c>
      <c r="AJ293" s="80" t="b">
        <v>0</v>
      </c>
      <c r="AK293" s="80">
        <v>2</v>
      </c>
      <c r="AL293" s="86" t="s">
        <v>2052</v>
      </c>
      <c r="AM293" s="80" t="s">
        <v>2071</v>
      </c>
      <c r="AN293" s="80" t="b">
        <v>0</v>
      </c>
      <c r="AO293" s="86" t="s">
        <v>1752</v>
      </c>
      <c r="AP293" s="80" t="s">
        <v>207</v>
      </c>
      <c r="AQ293" s="80">
        <v>0</v>
      </c>
      <c r="AR293" s="80">
        <v>0</v>
      </c>
      <c r="AS293" s="80"/>
      <c r="AT293" s="80"/>
      <c r="AU293" s="80"/>
      <c r="AV293" s="80"/>
      <c r="AW293" s="80"/>
      <c r="AX293" s="80"/>
      <c r="AY293" s="80"/>
      <c r="AZ293" s="80"/>
      <c r="BA293">
        <v>1</v>
      </c>
      <c r="BB293" s="79" t="str">
        <f>REPLACE(INDEX(GroupVertices[Group],MATCH(Edges24[[#This Row],[Vertex 1]],GroupVertices[Vertex],0)),1,1,"")</f>
        <v>11</v>
      </c>
      <c r="BC293" s="79" t="str">
        <f>REPLACE(INDEX(GroupVertices[Group],MATCH(Edges24[[#This Row],[Vertex 2]],GroupVertices[Vertex],0)),1,1,"")</f>
        <v>11</v>
      </c>
      <c r="BD293" s="48">
        <v>0</v>
      </c>
      <c r="BE293" s="49">
        <v>0</v>
      </c>
      <c r="BF293" s="48">
        <v>0</v>
      </c>
      <c r="BG293" s="49">
        <v>0</v>
      </c>
      <c r="BH293" s="48">
        <v>0</v>
      </c>
      <c r="BI293" s="49">
        <v>0</v>
      </c>
      <c r="BJ293" s="48">
        <v>27</v>
      </c>
      <c r="BK293" s="49">
        <v>100</v>
      </c>
      <c r="BL293" s="48">
        <v>27</v>
      </c>
    </row>
    <row r="294" spans="1:64" ht="15">
      <c r="A294" s="65" t="s">
        <v>279</v>
      </c>
      <c r="B294" s="83" t="s">
        <v>1056</v>
      </c>
      <c r="C294" s="66"/>
      <c r="D294" s="67"/>
      <c r="E294" s="68"/>
      <c r="F294" s="69"/>
      <c r="G294" s="66"/>
      <c r="H294" s="70"/>
      <c r="I294" s="71"/>
      <c r="J294" s="71"/>
      <c r="K294" s="34" t="s">
        <v>65</v>
      </c>
      <c r="L294" s="78">
        <v>294</v>
      </c>
      <c r="M294" s="78"/>
      <c r="N294" s="73" t="s">
        <v>280</v>
      </c>
      <c r="O294" s="80" t="s">
        <v>461</v>
      </c>
      <c r="P294" s="82">
        <v>43495.696921296294</v>
      </c>
      <c r="Q294" s="80" t="s">
        <v>563</v>
      </c>
      <c r="R294" s="80"/>
      <c r="S294" s="80"/>
      <c r="T294" s="80" t="s">
        <v>907</v>
      </c>
      <c r="U294" s="83" t="s">
        <v>1056</v>
      </c>
      <c r="V294" s="83" t="s">
        <v>1056</v>
      </c>
      <c r="W294" s="82">
        <v>43495.696921296294</v>
      </c>
      <c r="X294" s="83" t="s">
        <v>1444</v>
      </c>
      <c r="Y294" s="80"/>
      <c r="Z294" s="80"/>
      <c r="AA294" s="86" t="s">
        <v>1799</v>
      </c>
      <c r="AB294" s="80"/>
      <c r="AC294" s="80" t="b">
        <v>0</v>
      </c>
      <c r="AD294" s="80">
        <v>8</v>
      </c>
      <c r="AE294" s="86" t="s">
        <v>2052</v>
      </c>
      <c r="AF294" s="80" t="b">
        <v>0</v>
      </c>
      <c r="AG294" s="80" t="s">
        <v>2064</v>
      </c>
      <c r="AH294" s="80"/>
      <c r="AI294" s="86" t="s">
        <v>2052</v>
      </c>
      <c r="AJ294" s="80" t="b">
        <v>0</v>
      </c>
      <c r="AK294" s="80">
        <v>4</v>
      </c>
      <c r="AL294" s="86" t="s">
        <v>2052</v>
      </c>
      <c r="AM294" s="80" t="s">
        <v>2074</v>
      </c>
      <c r="AN294" s="80" t="b">
        <v>0</v>
      </c>
      <c r="AO294" s="86" t="s">
        <v>1799</v>
      </c>
      <c r="AP294" s="80" t="s">
        <v>207</v>
      </c>
      <c r="AQ294" s="80">
        <v>0</v>
      </c>
      <c r="AR294" s="80">
        <v>0</v>
      </c>
      <c r="AS294" s="80" t="s">
        <v>2087</v>
      </c>
      <c r="AT294" s="80" t="s">
        <v>2091</v>
      </c>
      <c r="AU294" s="80" t="s">
        <v>2097</v>
      </c>
      <c r="AV294" s="80" t="s">
        <v>2102</v>
      </c>
      <c r="AW294" s="80" t="s">
        <v>2109</v>
      </c>
      <c r="AX294" s="80" t="s">
        <v>2114</v>
      </c>
      <c r="AY294" s="80" t="s">
        <v>2118</v>
      </c>
      <c r="AZ294" s="83" t="s">
        <v>2121</v>
      </c>
      <c r="BA294">
        <v>1</v>
      </c>
      <c r="BB294" s="79" t="str">
        <f>REPLACE(INDEX(GroupVertices[Group],MATCH(Edges24[[#This Row],[Vertex 1]],GroupVertices[Vertex],0)),1,1,"")</f>
        <v>19</v>
      </c>
      <c r="BC294" s="79" t="str">
        <f>REPLACE(INDEX(GroupVertices[Group],MATCH(Edges24[[#This Row],[Vertex 2]],GroupVertices[Vertex],0)),1,1,"")</f>
        <v>19</v>
      </c>
      <c r="BD294" s="48">
        <v>0</v>
      </c>
      <c r="BE294" s="49">
        <v>0</v>
      </c>
      <c r="BF294" s="48">
        <v>0</v>
      </c>
      <c r="BG294" s="49">
        <v>0</v>
      </c>
      <c r="BH294" s="48">
        <v>0</v>
      </c>
      <c r="BI294" s="49">
        <v>0</v>
      </c>
      <c r="BJ294" s="48">
        <v>28</v>
      </c>
      <c r="BK294" s="49">
        <v>100</v>
      </c>
      <c r="BL294" s="48">
        <v>28</v>
      </c>
    </row>
    <row r="295" spans="1:64" ht="15">
      <c r="A295" s="65" t="s">
        <v>314</v>
      </c>
      <c r="B295" s="83" t="s">
        <v>1215</v>
      </c>
      <c r="C295" s="66"/>
      <c r="D295" s="67"/>
      <c r="E295" s="68"/>
      <c r="F295" s="69"/>
      <c r="G295" s="66"/>
      <c r="H295" s="70"/>
      <c r="I295" s="71"/>
      <c r="J295" s="71"/>
      <c r="K295" s="34" t="s">
        <v>65</v>
      </c>
      <c r="L295" s="78">
        <v>295</v>
      </c>
      <c r="M295" s="78"/>
      <c r="N295" s="73" t="s">
        <v>304</v>
      </c>
      <c r="O295" s="80" t="s">
        <v>461</v>
      </c>
      <c r="P295" s="82">
        <v>43495.78512731481</v>
      </c>
      <c r="Q295" s="80" t="s">
        <v>727</v>
      </c>
      <c r="R295" s="80"/>
      <c r="S295" s="80"/>
      <c r="T295" s="80" t="s">
        <v>923</v>
      </c>
      <c r="U295" s="83" t="s">
        <v>1215</v>
      </c>
      <c r="V295" s="83" t="s">
        <v>1215</v>
      </c>
      <c r="W295" s="82">
        <v>43495.78512731481</v>
      </c>
      <c r="X295" s="83" t="s">
        <v>1613</v>
      </c>
      <c r="Y295" s="80"/>
      <c r="Z295" s="80"/>
      <c r="AA295" s="86" t="s">
        <v>1969</v>
      </c>
      <c r="AB295" s="80"/>
      <c r="AC295" s="80" t="b">
        <v>0</v>
      </c>
      <c r="AD295" s="80">
        <v>6</v>
      </c>
      <c r="AE295" s="86" t="s">
        <v>2052</v>
      </c>
      <c r="AF295" s="80" t="b">
        <v>0</v>
      </c>
      <c r="AG295" s="80" t="s">
        <v>2064</v>
      </c>
      <c r="AH295" s="80"/>
      <c r="AI295" s="86" t="s">
        <v>2052</v>
      </c>
      <c r="AJ295" s="80" t="b">
        <v>0</v>
      </c>
      <c r="AK295" s="80">
        <v>0</v>
      </c>
      <c r="AL295" s="86" t="s">
        <v>2052</v>
      </c>
      <c r="AM295" s="80" t="s">
        <v>2071</v>
      </c>
      <c r="AN295" s="80" t="b">
        <v>0</v>
      </c>
      <c r="AO295" s="86" t="s">
        <v>1969</v>
      </c>
      <c r="AP295" s="80" t="s">
        <v>207</v>
      </c>
      <c r="AQ295" s="80">
        <v>0</v>
      </c>
      <c r="AR295" s="80">
        <v>0</v>
      </c>
      <c r="AS295" s="80"/>
      <c r="AT295" s="80"/>
      <c r="AU295" s="80"/>
      <c r="AV295" s="80"/>
      <c r="AW295" s="80"/>
      <c r="AX295" s="80"/>
      <c r="AY295" s="80"/>
      <c r="AZ295" s="80"/>
      <c r="BA295">
        <v>1</v>
      </c>
      <c r="BB295" s="79" t="str">
        <f>REPLACE(INDEX(GroupVertices[Group],MATCH(Edges24[[#This Row],[Vertex 1]],GroupVertices[Vertex],0)),1,1,"")</f>
        <v>4</v>
      </c>
      <c r="BC295" s="79" t="str">
        <f>REPLACE(INDEX(GroupVertices[Group],MATCH(Edges24[[#This Row],[Vertex 2]],GroupVertices[Vertex],0)),1,1,"")</f>
        <v>4</v>
      </c>
      <c r="BD295" s="48">
        <v>0</v>
      </c>
      <c r="BE295" s="49">
        <v>0</v>
      </c>
      <c r="BF295" s="48">
        <v>0</v>
      </c>
      <c r="BG295" s="49">
        <v>0</v>
      </c>
      <c r="BH295" s="48">
        <v>0</v>
      </c>
      <c r="BI295" s="49">
        <v>0</v>
      </c>
      <c r="BJ295" s="48">
        <v>28</v>
      </c>
      <c r="BK295" s="49">
        <v>100</v>
      </c>
      <c r="BL295" s="48">
        <v>28</v>
      </c>
    </row>
    <row r="296" spans="1:64" ht="15">
      <c r="A296" s="65" t="s">
        <v>314</v>
      </c>
      <c r="B296" s="83" t="s">
        <v>1214</v>
      </c>
      <c r="C296" s="66"/>
      <c r="D296" s="67"/>
      <c r="E296" s="68"/>
      <c r="F296" s="69"/>
      <c r="G296" s="66"/>
      <c r="H296" s="70"/>
      <c r="I296" s="71"/>
      <c r="J296" s="71"/>
      <c r="K296" s="34" t="s">
        <v>65</v>
      </c>
      <c r="L296" s="78">
        <v>296</v>
      </c>
      <c r="M296" s="78"/>
      <c r="N296" s="73" t="s">
        <v>374</v>
      </c>
      <c r="O296" s="80" t="s">
        <v>461</v>
      </c>
      <c r="P296" s="82">
        <v>43495.70899305555</v>
      </c>
      <c r="Q296" s="80" t="s">
        <v>726</v>
      </c>
      <c r="R296" s="80"/>
      <c r="S296" s="80"/>
      <c r="T296" s="80" t="s">
        <v>923</v>
      </c>
      <c r="U296" s="83" t="s">
        <v>1214</v>
      </c>
      <c r="V296" s="83" t="s">
        <v>1214</v>
      </c>
      <c r="W296" s="82">
        <v>43495.70899305555</v>
      </c>
      <c r="X296" s="83" t="s">
        <v>1612</v>
      </c>
      <c r="Y296" s="80"/>
      <c r="Z296" s="80"/>
      <c r="AA296" s="86" t="s">
        <v>1968</v>
      </c>
      <c r="AB296" s="80"/>
      <c r="AC296" s="80" t="b">
        <v>0</v>
      </c>
      <c r="AD296" s="80">
        <v>6</v>
      </c>
      <c r="AE296" s="86" t="s">
        <v>2052</v>
      </c>
      <c r="AF296" s="80" t="b">
        <v>0</v>
      </c>
      <c r="AG296" s="80" t="s">
        <v>2064</v>
      </c>
      <c r="AH296" s="80"/>
      <c r="AI296" s="86" t="s">
        <v>2052</v>
      </c>
      <c r="AJ296" s="80" t="b">
        <v>0</v>
      </c>
      <c r="AK296" s="80">
        <v>2</v>
      </c>
      <c r="AL296" s="86" t="s">
        <v>2052</v>
      </c>
      <c r="AM296" s="80" t="s">
        <v>2071</v>
      </c>
      <c r="AN296" s="80" t="b">
        <v>0</v>
      </c>
      <c r="AO296" s="86" t="s">
        <v>1968</v>
      </c>
      <c r="AP296" s="80" t="s">
        <v>207</v>
      </c>
      <c r="AQ296" s="80">
        <v>0</v>
      </c>
      <c r="AR296" s="80">
        <v>0</v>
      </c>
      <c r="AS296" s="80"/>
      <c r="AT296" s="80"/>
      <c r="AU296" s="80"/>
      <c r="AV296" s="80"/>
      <c r="AW296" s="80"/>
      <c r="AX296" s="80"/>
      <c r="AY296" s="80"/>
      <c r="AZ296" s="80"/>
      <c r="BA296">
        <v>1</v>
      </c>
      <c r="BB296" s="79" t="str">
        <f>REPLACE(INDEX(GroupVertices[Group],MATCH(Edges24[[#This Row],[Vertex 1]],GroupVertices[Vertex],0)),1,1,"")</f>
        <v>4</v>
      </c>
      <c r="BC296" s="79" t="str">
        <f>REPLACE(INDEX(GroupVertices[Group],MATCH(Edges24[[#This Row],[Vertex 2]],GroupVertices[Vertex],0)),1,1,"")</f>
        <v>4</v>
      </c>
      <c r="BD296" s="48">
        <v>0</v>
      </c>
      <c r="BE296" s="49">
        <v>0</v>
      </c>
      <c r="BF296" s="48">
        <v>0</v>
      </c>
      <c r="BG296" s="49">
        <v>0</v>
      </c>
      <c r="BH296" s="48">
        <v>0</v>
      </c>
      <c r="BI296" s="49">
        <v>0</v>
      </c>
      <c r="BJ296" s="48">
        <v>28</v>
      </c>
      <c r="BK296" s="49">
        <v>100</v>
      </c>
      <c r="BL296" s="48">
        <v>28</v>
      </c>
    </row>
    <row r="297" spans="1:64" ht="15">
      <c r="A297" s="65" t="s">
        <v>355</v>
      </c>
      <c r="B297" s="83" t="s">
        <v>1279</v>
      </c>
      <c r="C297" s="66"/>
      <c r="D297" s="67"/>
      <c r="E297" s="68"/>
      <c r="F297" s="69"/>
      <c r="G297" s="66"/>
      <c r="H297" s="70"/>
      <c r="I297" s="71"/>
      <c r="J297" s="71"/>
      <c r="K297" s="34" t="s">
        <v>65</v>
      </c>
      <c r="L297" s="78">
        <v>297</v>
      </c>
      <c r="M297" s="78"/>
      <c r="N297" s="73" t="s">
        <v>374</v>
      </c>
      <c r="O297" s="80" t="s">
        <v>461</v>
      </c>
      <c r="P297" s="82">
        <v>43495.70769675926</v>
      </c>
      <c r="Q297" s="80" t="s">
        <v>791</v>
      </c>
      <c r="R297" s="80"/>
      <c r="S297" s="80"/>
      <c r="T297" s="80" t="s">
        <v>923</v>
      </c>
      <c r="U297" s="83" t="s">
        <v>1279</v>
      </c>
      <c r="V297" s="83" t="s">
        <v>1279</v>
      </c>
      <c r="W297" s="82">
        <v>43495.70769675926</v>
      </c>
      <c r="X297" s="83" t="s">
        <v>1677</v>
      </c>
      <c r="Y297" s="80"/>
      <c r="Z297" s="80"/>
      <c r="AA297" s="86" t="s">
        <v>2033</v>
      </c>
      <c r="AB297" s="80"/>
      <c r="AC297" s="80" t="b">
        <v>0</v>
      </c>
      <c r="AD297" s="80">
        <v>9</v>
      </c>
      <c r="AE297" s="86" t="s">
        <v>2052</v>
      </c>
      <c r="AF297" s="80" t="b">
        <v>0</v>
      </c>
      <c r="AG297" s="80" t="s">
        <v>2064</v>
      </c>
      <c r="AH297" s="80"/>
      <c r="AI297" s="86" t="s">
        <v>2052</v>
      </c>
      <c r="AJ297" s="80" t="b">
        <v>0</v>
      </c>
      <c r="AK297" s="80">
        <v>6</v>
      </c>
      <c r="AL297" s="86" t="s">
        <v>2052</v>
      </c>
      <c r="AM297" s="80" t="s">
        <v>2071</v>
      </c>
      <c r="AN297" s="80" t="b">
        <v>0</v>
      </c>
      <c r="AO297" s="86" t="s">
        <v>2033</v>
      </c>
      <c r="AP297" s="80" t="s">
        <v>207</v>
      </c>
      <c r="AQ297" s="80">
        <v>0</v>
      </c>
      <c r="AR297" s="80">
        <v>0</v>
      </c>
      <c r="AS297" s="80"/>
      <c r="AT297" s="80"/>
      <c r="AU297" s="80"/>
      <c r="AV297" s="80"/>
      <c r="AW297" s="80"/>
      <c r="AX297" s="80"/>
      <c r="AY297" s="80"/>
      <c r="AZ297" s="80"/>
      <c r="BA297">
        <v>1</v>
      </c>
      <c r="BB297" s="79" t="str">
        <f>REPLACE(INDEX(GroupVertices[Group],MATCH(Edges24[[#This Row],[Vertex 1]],GroupVertices[Vertex],0)),1,1,"")</f>
        <v>5</v>
      </c>
      <c r="BC297" s="79" t="str">
        <f>REPLACE(INDEX(GroupVertices[Group],MATCH(Edges24[[#This Row],[Vertex 2]],GroupVertices[Vertex],0)),1,1,"")</f>
        <v>5</v>
      </c>
      <c r="BD297" s="48">
        <v>0</v>
      </c>
      <c r="BE297" s="49">
        <v>0</v>
      </c>
      <c r="BF297" s="48">
        <v>0</v>
      </c>
      <c r="BG297" s="49">
        <v>0</v>
      </c>
      <c r="BH297" s="48">
        <v>0</v>
      </c>
      <c r="BI297" s="49">
        <v>0</v>
      </c>
      <c r="BJ297" s="48">
        <v>28</v>
      </c>
      <c r="BK297" s="49">
        <v>100</v>
      </c>
      <c r="BL297" s="48">
        <v>28</v>
      </c>
    </row>
    <row r="298" spans="1:64" ht="15">
      <c r="A298" s="65" t="s">
        <v>342</v>
      </c>
      <c r="B298" s="83" t="s">
        <v>1125</v>
      </c>
      <c r="C298" s="66"/>
      <c r="D298" s="67"/>
      <c r="E298" s="68"/>
      <c r="F298" s="69"/>
      <c r="G298" s="66"/>
      <c r="H298" s="70"/>
      <c r="I298" s="71"/>
      <c r="J298" s="71"/>
      <c r="K298" s="34" t="s">
        <v>65</v>
      </c>
      <c r="L298" s="78">
        <v>298</v>
      </c>
      <c r="M298" s="78"/>
      <c r="N298" s="73" t="s">
        <v>342</v>
      </c>
      <c r="O298" s="80" t="s">
        <v>207</v>
      </c>
      <c r="P298" s="82">
        <v>43500.91747685185</v>
      </c>
      <c r="Q298" s="80" t="s">
        <v>635</v>
      </c>
      <c r="R298" s="80"/>
      <c r="S298" s="80"/>
      <c r="T298" s="80" t="s">
        <v>915</v>
      </c>
      <c r="U298" s="83" t="s">
        <v>1125</v>
      </c>
      <c r="V298" s="83" t="s">
        <v>1125</v>
      </c>
      <c r="W298" s="82">
        <v>43500.91747685185</v>
      </c>
      <c r="X298" s="83" t="s">
        <v>1521</v>
      </c>
      <c r="Y298" s="80"/>
      <c r="Z298" s="80"/>
      <c r="AA298" s="86" t="s">
        <v>1877</v>
      </c>
      <c r="AB298" s="80"/>
      <c r="AC298" s="80" t="b">
        <v>0</v>
      </c>
      <c r="AD298" s="80">
        <v>5</v>
      </c>
      <c r="AE298" s="86" t="s">
        <v>2052</v>
      </c>
      <c r="AF298" s="80" t="b">
        <v>0</v>
      </c>
      <c r="AG298" s="80" t="s">
        <v>2064</v>
      </c>
      <c r="AH298" s="80"/>
      <c r="AI298" s="86" t="s">
        <v>2052</v>
      </c>
      <c r="AJ298" s="80" t="b">
        <v>0</v>
      </c>
      <c r="AK298" s="80">
        <v>6</v>
      </c>
      <c r="AL298" s="86" t="s">
        <v>2052</v>
      </c>
      <c r="AM298" s="80" t="s">
        <v>2071</v>
      </c>
      <c r="AN298" s="80" t="b">
        <v>0</v>
      </c>
      <c r="AO298" s="86" t="s">
        <v>1877</v>
      </c>
      <c r="AP298" s="80" t="s">
        <v>207</v>
      </c>
      <c r="AQ298" s="80">
        <v>0</v>
      </c>
      <c r="AR298" s="80">
        <v>0</v>
      </c>
      <c r="AS298" s="80"/>
      <c r="AT298" s="80"/>
      <c r="AU298" s="80"/>
      <c r="AV298" s="80"/>
      <c r="AW298" s="80"/>
      <c r="AX298" s="80"/>
      <c r="AY298" s="80"/>
      <c r="AZ298" s="80"/>
      <c r="BA298">
        <v>1</v>
      </c>
      <c r="BB298" s="79" t="str">
        <f>REPLACE(INDEX(GroupVertices[Group],MATCH(Edges24[[#This Row],[Vertex 1]],GroupVertices[Vertex],0)),1,1,"")</f>
        <v>14</v>
      </c>
      <c r="BC298" s="79" t="str">
        <f>REPLACE(INDEX(GroupVertices[Group],MATCH(Edges24[[#This Row],[Vertex 2]],GroupVertices[Vertex],0)),1,1,"")</f>
        <v>14</v>
      </c>
      <c r="BD298" s="48">
        <v>0</v>
      </c>
      <c r="BE298" s="49">
        <v>0</v>
      </c>
      <c r="BF298" s="48">
        <v>0</v>
      </c>
      <c r="BG298" s="49">
        <v>0</v>
      </c>
      <c r="BH298" s="48">
        <v>0</v>
      </c>
      <c r="BI298" s="49">
        <v>0</v>
      </c>
      <c r="BJ298" s="48">
        <v>35</v>
      </c>
      <c r="BK298" s="49">
        <v>100</v>
      </c>
      <c r="BL298" s="48">
        <v>35</v>
      </c>
    </row>
    <row r="299" spans="1:64" ht="15">
      <c r="A299" s="65" t="s">
        <v>356</v>
      </c>
      <c r="B299" s="80" t="s">
        <v>1170</v>
      </c>
      <c r="C299" s="66"/>
      <c r="D299" s="67"/>
      <c r="E299" s="68"/>
      <c r="F299" s="69"/>
      <c r="G299" s="66"/>
      <c r="H299" s="70"/>
      <c r="I299" s="71"/>
      <c r="J299" s="71"/>
      <c r="K299" s="34" t="s">
        <v>65</v>
      </c>
      <c r="L299" s="78">
        <v>299</v>
      </c>
      <c r="M299" s="78"/>
      <c r="N299" s="73" t="s">
        <v>361</v>
      </c>
      <c r="O299" s="80" t="s">
        <v>461</v>
      </c>
      <c r="P299" s="82">
        <v>43495.713692129626</v>
      </c>
      <c r="Q299" s="80" t="s">
        <v>682</v>
      </c>
      <c r="R299" s="83" t="s">
        <v>826</v>
      </c>
      <c r="S299" s="80" t="s">
        <v>850</v>
      </c>
      <c r="T299" s="80" t="s">
        <v>954</v>
      </c>
      <c r="U299" s="80" t="s">
        <v>1170</v>
      </c>
      <c r="V299" s="80" t="s">
        <v>1170</v>
      </c>
      <c r="W299" s="82">
        <v>43495.713692129626</v>
      </c>
      <c r="X299" s="83" t="s">
        <v>1568</v>
      </c>
      <c r="Y299" s="80"/>
      <c r="Z299" s="80"/>
      <c r="AA299" s="86" t="s">
        <v>1924</v>
      </c>
      <c r="AB299" s="80"/>
      <c r="AC299" s="80" t="b">
        <v>0</v>
      </c>
      <c r="AD299" s="80">
        <v>13</v>
      </c>
      <c r="AE299" s="86" t="s">
        <v>2052</v>
      </c>
      <c r="AF299" s="80" t="b">
        <v>0</v>
      </c>
      <c r="AG299" s="80" t="s">
        <v>2064</v>
      </c>
      <c r="AH299" s="80"/>
      <c r="AI299" s="86" t="s">
        <v>2052</v>
      </c>
      <c r="AJ299" s="80" t="b">
        <v>0</v>
      </c>
      <c r="AK299" s="80">
        <v>8</v>
      </c>
      <c r="AL299" s="86" t="s">
        <v>2052</v>
      </c>
      <c r="AM299" s="80" t="s">
        <v>2081</v>
      </c>
      <c r="AN299" s="80" t="b">
        <v>0</v>
      </c>
      <c r="AO299" s="86" t="s">
        <v>1924</v>
      </c>
      <c r="AP299" s="80" t="s">
        <v>207</v>
      </c>
      <c r="AQ299" s="80">
        <v>0</v>
      </c>
      <c r="AR299" s="80">
        <v>0</v>
      </c>
      <c r="AS299" s="80"/>
      <c r="AT299" s="80"/>
      <c r="AU299" s="80"/>
      <c r="AV299" s="80"/>
      <c r="AW299" s="80"/>
      <c r="AX299" s="80"/>
      <c r="AY299" s="80"/>
      <c r="AZ299" s="80"/>
      <c r="BA299">
        <v>1</v>
      </c>
      <c r="BB299" s="79" t="str">
        <f>REPLACE(INDEX(GroupVertices[Group],MATCH(Edges24[[#This Row],[Vertex 1]],GroupVertices[Vertex],0)),1,1,"")</f>
        <v>36</v>
      </c>
      <c r="BC299" s="79" t="str">
        <f>REPLACE(INDEX(GroupVertices[Group],MATCH(Edges24[[#This Row],[Vertex 2]],GroupVertices[Vertex],0)),1,1,"")</f>
        <v>36</v>
      </c>
      <c r="BD299" s="48">
        <v>2</v>
      </c>
      <c r="BE299" s="49">
        <v>7.407407407407407</v>
      </c>
      <c r="BF299" s="48">
        <v>0</v>
      </c>
      <c r="BG299" s="49">
        <v>0</v>
      </c>
      <c r="BH299" s="48">
        <v>0</v>
      </c>
      <c r="BI299" s="49">
        <v>0</v>
      </c>
      <c r="BJ299" s="48">
        <v>25</v>
      </c>
      <c r="BK299" s="49">
        <v>92.5925925925926</v>
      </c>
      <c r="BL299" s="48">
        <v>27</v>
      </c>
    </row>
    <row r="300" spans="1:64" ht="15">
      <c r="A300" s="65" t="s">
        <v>355</v>
      </c>
      <c r="B300" s="83" t="s">
        <v>1287</v>
      </c>
      <c r="C300" s="66"/>
      <c r="D300" s="67"/>
      <c r="E300" s="68"/>
      <c r="F300" s="69"/>
      <c r="G300" s="66"/>
      <c r="H300" s="70"/>
      <c r="I300" s="71"/>
      <c r="J300" s="71"/>
      <c r="K300" s="34" t="s">
        <v>65</v>
      </c>
      <c r="L300" s="78">
        <v>300</v>
      </c>
      <c r="M300" s="78"/>
      <c r="N300" s="73" t="s">
        <v>273</v>
      </c>
      <c r="O300" s="80" t="s">
        <v>461</v>
      </c>
      <c r="P300" s="82">
        <v>43495.7990162037</v>
      </c>
      <c r="Q300" s="80" t="s">
        <v>800</v>
      </c>
      <c r="R300" s="80"/>
      <c r="S300" s="80"/>
      <c r="T300" s="80" t="s">
        <v>880</v>
      </c>
      <c r="U300" s="83" t="s">
        <v>1287</v>
      </c>
      <c r="V300" s="83" t="s">
        <v>1287</v>
      </c>
      <c r="W300" s="82">
        <v>43495.7990162037</v>
      </c>
      <c r="X300" s="83" t="s">
        <v>1686</v>
      </c>
      <c r="Y300" s="80"/>
      <c r="Z300" s="80"/>
      <c r="AA300" s="86" t="s">
        <v>2042</v>
      </c>
      <c r="AB300" s="80"/>
      <c r="AC300" s="80" t="b">
        <v>0</v>
      </c>
      <c r="AD300" s="80">
        <v>6</v>
      </c>
      <c r="AE300" s="86" t="s">
        <v>2052</v>
      </c>
      <c r="AF300" s="80" t="b">
        <v>0</v>
      </c>
      <c r="AG300" s="80" t="s">
        <v>2064</v>
      </c>
      <c r="AH300" s="80"/>
      <c r="AI300" s="86" t="s">
        <v>2052</v>
      </c>
      <c r="AJ300" s="80" t="b">
        <v>0</v>
      </c>
      <c r="AK300" s="80">
        <v>5</v>
      </c>
      <c r="AL300" s="86" t="s">
        <v>2052</v>
      </c>
      <c r="AM300" s="80" t="s">
        <v>2071</v>
      </c>
      <c r="AN300" s="80" t="b">
        <v>0</v>
      </c>
      <c r="AO300" s="86" t="s">
        <v>2042</v>
      </c>
      <c r="AP300" s="80" t="s">
        <v>207</v>
      </c>
      <c r="AQ300" s="80">
        <v>0</v>
      </c>
      <c r="AR300" s="80">
        <v>0</v>
      </c>
      <c r="AS300" s="80"/>
      <c r="AT300" s="80"/>
      <c r="AU300" s="80"/>
      <c r="AV300" s="80"/>
      <c r="AW300" s="80"/>
      <c r="AX300" s="80"/>
      <c r="AY300" s="80"/>
      <c r="AZ300" s="80"/>
      <c r="BA300">
        <v>1</v>
      </c>
      <c r="BB300" s="79" t="str">
        <f>REPLACE(INDEX(GroupVertices[Group],MATCH(Edges24[[#This Row],[Vertex 1]],GroupVertices[Vertex],0)),1,1,"")</f>
        <v>5</v>
      </c>
      <c r="BC300" s="79" t="str">
        <f>REPLACE(INDEX(GroupVertices[Group],MATCH(Edges24[[#This Row],[Vertex 2]],GroupVertices[Vertex],0)),1,1,"")</f>
        <v>5</v>
      </c>
      <c r="BD300" s="48">
        <v>0</v>
      </c>
      <c r="BE300" s="49">
        <v>0</v>
      </c>
      <c r="BF300" s="48">
        <v>0</v>
      </c>
      <c r="BG300" s="49">
        <v>0</v>
      </c>
      <c r="BH300" s="48">
        <v>0</v>
      </c>
      <c r="BI300" s="49">
        <v>0</v>
      </c>
      <c r="BJ300" s="48">
        <v>29</v>
      </c>
      <c r="BK300" s="49">
        <v>100</v>
      </c>
      <c r="BL300" s="48">
        <v>29</v>
      </c>
    </row>
    <row r="301" spans="1:64" ht="15">
      <c r="A301" s="65" t="s">
        <v>301</v>
      </c>
      <c r="B301" s="83" t="s">
        <v>1113</v>
      </c>
      <c r="C301" s="66"/>
      <c r="D301" s="67"/>
      <c r="E301" s="68"/>
      <c r="F301" s="69"/>
      <c r="G301" s="66"/>
      <c r="H301" s="70"/>
      <c r="I301" s="71"/>
      <c r="J301" s="71"/>
      <c r="K301" s="34" t="s">
        <v>65</v>
      </c>
      <c r="L301" s="78">
        <v>301</v>
      </c>
      <c r="M301" s="78"/>
      <c r="N301" s="73" t="s">
        <v>374</v>
      </c>
      <c r="O301" s="80" t="s">
        <v>461</v>
      </c>
      <c r="P301" s="82">
        <v>43495.72170138889</v>
      </c>
      <c r="Q301" s="80" t="s">
        <v>623</v>
      </c>
      <c r="R301" s="80"/>
      <c r="S301" s="80"/>
      <c r="T301" s="80" t="s">
        <v>923</v>
      </c>
      <c r="U301" s="83" t="s">
        <v>1113</v>
      </c>
      <c r="V301" s="83" t="s">
        <v>1113</v>
      </c>
      <c r="W301" s="82">
        <v>43495.72170138889</v>
      </c>
      <c r="X301" s="83" t="s">
        <v>1509</v>
      </c>
      <c r="Y301" s="80"/>
      <c r="Z301" s="80"/>
      <c r="AA301" s="86" t="s">
        <v>1865</v>
      </c>
      <c r="AB301" s="80"/>
      <c r="AC301" s="80" t="b">
        <v>0</v>
      </c>
      <c r="AD301" s="80">
        <v>11</v>
      </c>
      <c r="AE301" s="86" t="s">
        <v>2052</v>
      </c>
      <c r="AF301" s="80" t="b">
        <v>0</v>
      </c>
      <c r="AG301" s="80" t="s">
        <v>2064</v>
      </c>
      <c r="AH301" s="80"/>
      <c r="AI301" s="86" t="s">
        <v>2052</v>
      </c>
      <c r="AJ301" s="80" t="b">
        <v>0</v>
      </c>
      <c r="AK301" s="80">
        <v>8</v>
      </c>
      <c r="AL301" s="86" t="s">
        <v>2052</v>
      </c>
      <c r="AM301" s="80" t="s">
        <v>2071</v>
      </c>
      <c r="AN301" s="80" t="b">
        <v>0</v>
      </c>
      <c r="AO301" s="86" t="s">
        <v>1865</v>
      </c>
      <c r="AP301" s="80" t="s">
        <v>207</v>
      </c>
      <c r="AQ301" s="80">
        <v>0</v>
      </c>
      <c r="AR301" s="80">
        <v>0</v>
      </c>
      <c r="AS301" s="80"/>
      <c r="AT301" s="80"/>
      <c r="AU301" s="80"/>
      <c r="AV301" s="80"/>
      <c r="AW301" s="80"/>
      <c r="AX301" s="80"/>
      <c r="AY301" s="80"/>
      <c r="AZ301" s="80"/>
      <c r="BA301">
        <v>1</v>
      </c>
      <c r="BB301" s="79" t="str">
        <f>REPLACE(INDEX(GroupVertices[Group],MATCH(Edges24[[#This Row],[Vertex 1]],GroupVertices[Vertex],0)),1,1,"")</f>
        <v>11</v>
      </c>
      <c r="BC301" s="79" t="str">
        <f>REPLACE(INDEX(GroupVertices[Group],MATCH(Edges24[[#This Row],[Vertex 2]],GroupVertices[Vertex],0)),1,1,"")</f>
        <v>11</v>
      </c>
      <c r="BD301" s="48">
        <v>0</v>
      </c>
      <c r="BE301" s="49">
        <v>0</v>
      </c>
      <c r="BF301" s="48">
        <v>0</v>
      </c>
      <c r="BG301" s="49">
        <v>0</v>
      </c>
      <c r="BH301" s="48">
        <v>0</v>
      </c>
      <c r="BI301" s="49">
        <v>0</v>
      </c>
      <c r="BJ301" s="48">
        <v>28</v>
      </c>
      <c r="BK301" s="49">
        <v>100</v>
      </c>
      <c r="BL301" s="48">
        <v>28</v>
      </c>
    </row>
    <row r="302" spans="1:64" ht="15">
      <c r="A302" s="65" t="s">
        <v>330</v>
      </c>
      <c r="B302" s="83" t="s">
        <v>1188</v>
      </c>
      <c r="C302" s="66"/>
      <c r="D302" s="67"/>
      <c r="E302" s="68"/>
      <c r="F302" s="69"/>
      <c r="G302" s="66"/>
      <c r="H302" s="70"/>
      <c r="I302" s="71"/>
      <c r="J302" s="71"/>
      <c r="K302" s="34" t="s">
        <v>65</v>
      </c>
      <c r="L302" s="78">
        <v>302</v>
      </c>
      <c r="M302" s="78"/>
      <c r="N302" s="73" t="s">
        <v>374</v>
      </c>
      <c r="O302" s="80" t="s">
        <v>461</v>
      </c>
      <c r="P302" s="82">
        <v>43500.78341435185</v>
      </c>
      <c r="Q302" s="80" t="s">
        <v>700</v>
      </c>
      <c r="R302" s="80"/>
      <c r="S302" s="80"/>
      <c r="T302" s="80" t="s">
        <v>923</v>
      </c>
      <c r="U302" s="83" t="s">
        <v>1188</v>
      </c>
      <c r="V302" s="83" t="s">
        <v>1188</v>
      </c>
      <c r="W302" s="82">
        <v>43500.78341435185</v>
      </c>
      <c r="X302" s="83" t="s">
        <v>1586</v>
      </c>
      <c r="Y302" s="80"/>
      <c r="Z302" s="80"/>
      <c r="AA302" s="86" t="s">
        <v>1942</v>
      </c>
      <c r="AB302" s="80"/>
      <c r="AC302" s="80" t="b">
        <v>0</v>
      </c>
      <c r="AD302" s="80">
        <v>4</v>
      </c>
      <c r="AE302" s="86" t="s">
        <v>2052</v>
      </c>
      <c r="AF302" s="80" t="b">
        <v>0</v>
      </c>
      <c r="AG302" s="80" t="s">
        <v>2064</v>
      </c>
      <c r="AH302" s="80"/>
      <c r="AI302" s="86" t="s">
        <v>2052</v>
      </c>
      <c r="AJ302" s="80" t="b">
        <v>0</v>
      </c>
      <c r="AK302" s="80">
        <v>0</v>
      </c>
      <c r="AL302" s="86" t="s">
        <v>2052</v>
      </c>
      <c r="AM302" s="80" t="s">
        <v>2071</v>
      </c>
      <c r="AN302" s="80" t="b">
        <v>0</v>
      </c>
      <c r="AO302" s="86" t="s">
        <v>1942</v>
      </c>
      <c r="AP302" s="80" t="s">
        <v>207</v>
      </c>
      <c r="AQ302" s="80">
        <v>0</v>
      </c>
      <c r="AR302" s="80">
        <v>0</v>
      </c>
      <c r="AS302" s="80"/>
      <c r="AT302" s="80"/>
      <c r="AU302" s="80"/>
      <c r="AV302" s="80"/>
      <c r="AW302" s="80"/>
      <c r="AX302" s="80"/>
      <c r="AY302" s="80"/>
      <c r="AZ302" s="80"/>
      <c r="BA302">
        <v>1</v>
      </c>
      <c r="BB302" s="79" t="str">
        <f>REPLACE(INDEX(GroupVertices[Group],MATCH(Edges24[[#This Row],[Vertex 1]],GroupVertices[Vertex],0)),1,1,"")</f>
        <v>2</v>
      </c>
      <c r="BC302" s="79" t="str">
        <f>REPLACE(INDEX(GroupVertices[Group],MATCH(Edges24[[#This Row],[Vertex 2]],GroupVertices[Vertex],0)),1,1,"")</f>
        <v>2</v>
      </c>
      <c r="BD302" s="48">
        <v>0</v>
      </c>
      <c r="BE302" s="49">
        <v>0</v>
      </c>
      <c r="BF302" s="48">
        <v>0</v>
      </c>
      <c r="BG302" s="49">
        <v>0</v>
      </c>
      <c r="BH302" s="48">
        <v>0</v>
      </c>
      <c r="BI302" s="49">
        <v>0</v>
      </c>
      <c r="BJ302" s="48">
        <v>28</v>
      </c>
      <c r="BK302" s="49">
        <v>100</v>
      </c>
      <c r="BL302" s="48">
        <v>28</v>
      </c>
    </row>
    <row r="303" spans="1:64" ht="15">
      <c r="A303" s="65" t="s">
        <v>299</v>
      </c>
      <c r="B303" s="83" t="s">
        <v>1000</v>
      </c>
      <c r="C303" s="66"/>
      <c r="D303" s="67"/>
      <c r="E303" s="68"/>
      <c r="F303" s="69"/>
      <c r="G303" s="66"/>
      <c r="H303" s="70"/>
      <c r="I303" s="71"/>
      <c r="J303" s="71"/>
      <c r="K303" s="34" t="s">
        <v>65</v>
      </c>
      <c r="L303" s="78">
        <v>303</v>
      </c>
      <c r="M303" s="78"/>
      <c r="N303" s="73" t="s">
        <v>271</v>
      </c>
      <c r="O303" s="80" t="s">
        <v>461</v>
      </c>
      <c r="P303" s="82">
        <v>43500.79253472222</v>
      </c>
      <c r="Q303" s="80" t="s">
        <v>505</v>
      </c>
      <c r="R303" s="83" t="s">
        <v>838</v>
      </c>
      <c r="S303" s="80" t="s">
        <v>865</v>
      </c>
      <c r="T303" s="80" t="s">
        <v>885</v>
      </c>
      <c r="U303" s="83" t="s">
        <v>1000</v>
      </c>
      <c r="V303" s="83" t="s">
        <v>1000</v>
      </c>
      <c r="W303" s="82">
        <v>43500.79253472222</v>
      </c>
      <c r="X303" s="83" t="s">
        <v>1386</v>
      </c>
      <c r="Y303" s="80"/>
      <c r="Z303" s="80"/>
      <c r="AA303" s="86" t="s">
        <v>1736</v>
      </c>
      <c r="AB303" s="80"/>
      <c r="AC303" s="80" t="b">
        <v>0</v>
      </c>
      <c r="AD303" s="80">
        <v>4</v>
      </c>
      <c r="AE303" s="86" t="s">
        <v>2052</v>
      </c>
      <c r="AF303" s="80" t="b">
        <v>0</v>
      </c>
      <c r="AG303" s="80" t="s">
        <v>2064</v>
      </c>
      <c r="AH303" s="80"/>
      <c r="AI303" s="86" t="s">
        <v>2052</v>
      </c>
      <c r="AJ303" s="80" t="b">
        <v>0</v>
      </c>
      <c r="AK303" s="80">
        <v>4</v>
      </c>
      <c r="AL303" s="86" t="s">
        <v>2052</v>
      </c>
      <c r="AM303" s="80" t="s">
        <v>2077</v>
      </c>
      <c r="AN303" s="80" t="b">
        <v>0</v>
      </c>
      <c r="AO303" s="86" t="s">
        <v>1736</v>
      </c>
      <c r="AP303" s="80" t="s">
        <v>207</v>
      </c>
      <c r="AQ303" s="80">
        <v>0</v>
      </c>
      <c r="AR303" s="80">
        <v>0</v>
      </c>
      <c r="AS303" s="80"/>
      <c r="AT303" s="80"/>
      <c r="AU303" s="80"/>
      <c r="AV303" s="80"/>
      <c r="AW303" s="80"/>
      <c r="AX303" s="80"/>
      <c r="AY303" s="80"/>
      <c r="AZ303" s="80"/>
      <c r="BA303">
        <v>1</v>
      </c>
      <c r="BB303" s="79" t="str">
        <f>REPLACE(INDEX(GroupVertices[Group],MATCH(Edges24[[#This Row],[Vertex 1]],GroupVertices[Vertex],0)),1,1,"")</f>
        <v>18</v>
      </c>
      <c r="BC303" s="79" t="str">
        <f>REPLACE(INDEX(GroupVertices[Group],MATCH(Edges24[[#This Row],[Vertex 2]],GroupVertices[Vertex],0)),1,1,"")</f>
        <v>18</v>
      </c>
      <c r="BD303" s="48">
        <v>1</v>
      </c>
      <c r="BE303" s="49">
        <v>3.3333333333333335</v>
      </c>
      <c r="BF303" s="48">
        <v>0</v>
      </c>
      <c r="BG303" s="49">
        <v>0</v>
      </c>
      <c r="BH303" s="48">
        <v>0</v>
      </c>
      <c r="BI303" s="49">
        <v>0</v>
      </c>
      <c r="BJ303" s="48">
        <v>29</v>
      </c>
      <c r="BK303" s="49">
        <v>96.66666666666667</v>
      </c>
      <c r="BL303" s="48">
        <v>30</v>
      </c>
    </row>
    <row r="304" spans="1:64" ht="15">
      <c r="A304" s="65" t="s">
        <v>302</v>
      </c>
      <c r="B304" s="80" t="s">
        <v>1004</v>
      </c>
      <c r="C304" s="66"/>
      <c r="D304" s="67"/>
      <c r="E304" s="68"/>
      <c r="F304" s="69"/>
      <c r="G304" s="66"/>
      <c r="H304" s="70"/>
      <c r="I304" s="71"/>
      <c r="J304" s="71"/>
      <c r="K304" s="34" t="s">
        <v>65</v>
      </c>
      <c r="L304" s="78">
        <v>304</v>
      </c>
      <c r="M304" s="78"/>
      <c r="N304" s="73" t="s">
        <v>383</v>
      </c>
      <c r="O304" s="80" t="s">
        <v>461</v>
      </c>
      <c r="P304" s="82">
        <v>43500.80024305556</v>
      </c>
      <c r="Q304" s="80" t="s">
        <v>509</v>
      </c>
      <c r="R304" s="83" t="s">
        <v>813</v>
      </c>
      <c r="S304" s="80" t="s">
        <v>850</v>
      </c>
      <c r="T304" s="80" t="s">
        <v>918</v>
      </c>
      <c r="U304" s="80" t="s">
        <v>1004</v>
      </c>
      <c r="V304" s="80" t="s">
        <v>1004</v>
      </c>
      <c r="W304" s="82">
        <v>43500.80024305556</v>
      </c>
      <c r="X304" s="83" t="s">
        <v>1390</v>
      </c>
      <c r="Y304" s="80"/>
      <c r="Z304" s="80"/>
      <c r="AA304" s="86" t="s">
        <v>1740</v>
      </c>
      <c r="AB304" s="80"/>
      <c r="AC304" s="80" t="b">
        <v>0</v>
      </c>
      <c r="AD304" s="80">
        <v>4</v>
      </c>
      <c r="AE304" s="86" t="s">
        <v>2052</v>
      </c>
      <c r="AF304" s="80" t="b">
        <v>0</v>
      </c>
      <c r="AG304" s="80" t="s">
        <v>2064</v>
      </c>
      <c r="AH304" s="80"/>
      <c r="AI304" s="86" t="s">
        <v>2052</v>
      </c>
      <c r="AJ304" s="80" t="b">
        <v>0</v>
      </c>
      <c r="AK304" s="80">
        <v>0</v>
      </c>
      <c r="AL304" s="86" t="s">
        <v>2052</v>
      </c>
      <c r="AM304" s="80" t="s">
        <v>2071</v>
      </c>
      <c r="AN304" s="80" t="b">
        <v>0</v>
      </c>
      <c r="AO304" s="86" t="s">
        <v>1740</v>
      </c>
      <c r="AP304" s="80" t="s">
        <v>207</v>
      </c>
      <c r="AQ304" s="80">
        <v>0</v>
      </c>
      <c r="AR304" s="80">
        <v>0</v>
      </c>
      <c r="AS304" s="80"/>
      <c r="AT304" s="80"/>
      <c r="AU304" s="80"/>
      <c r="AV304" s="80"/>
      <c r="AW304" s="80"/>
      <c r="AX304" s="80"/>
      <c r="AY304" s="80"/>
      <c r="AZ304" s="80"/>
      <c r="BA304">
        <v>1</v>
      </c>
      <c r="BB304" s="79" t="str">
        <f>REPLACE(INDEX(GroupVertices[Group],MATCH(Edges24[[#This Row],[Vertex 1]],GroupVertices[Vertex],0)),1,1,"")</f>
        <v>10</v>
      </c>
      <c r="BC304" s="79" t="str">
        <f>REPLACE(INDEX(GroupVertices[Group],MATCH(Edges24[[#This Row],[Vertex 2]],GroupVertices[Vertex],0)),1,1,"")</f>
        <v>10</v>
      </c>
      <c r="BD304" s="48">
        <v>1</v>
      </c>
      <c r="BE304" s="49">
        <v>5.555555555555555</v>
      </c>
      <c r="BF304" s="48">
        <v>0</v>
      </c>
      <c r="BG304" s="49">
        <v>0</v>
      </c>
      <c r="BH304" s="48">
        <v>0</v>
      </c>
      <c r="BI304" s="49">
        <v>0</v>
      </c>
      <c r="BJ304" s="48">
        <v>17</v>
      </c>
      <c r="BK304" s="49">
        <v>94.44444444444444</v>
      </c>
      <c r="BL304" s="48">
        <v>18</v>
      </c>
    </row>
    <row r="305" spans="1:64" ht="15">
      <c r="A305" s="65" t="s">
        <v>272</v>
      </c>
      <c r="B305" s="83" t="s">
        <v>985</v>
      </c>
      <c r="C305" s="66"/>
      <c r="D305" s="67"/>
      <c r="E305" s="68"/>
      <c r="F305" s="69"/>
      <c r="G305" s="66"/>
      <c r="H305" s="70"/>
      <c r="I305" s="71"/>
      <c r="J305" s="71"/>
      <c r="K305" s="34" t="s">
        <v>65</v>
      </c>
      <c r="L305" s="78">
        <v>305</v>
      </c>
      <c r="M305" s="78"/>
      <c r="N305" s="73" t="s">
        <v>320</v>
      </c>
      <c r="O305" s="80" t="s">
        <v>462</v>
      </c>
      <c r="P305" s="82">
        <v>43495.750185185185</v>
      </c>
      <c r="Q305" s="80" t="s">
        <v>488</v>
      </c>
      <c r="R305" s="80"/>
      <c r="S305" s="80"/>
      <c r="T305" s="80" t="s">
        <v>904</v>
      </c>
      <c r="U305" s="83" t="s">
        <v>985</v>
      </c>
      <c r="V305" s="83" t="s">
        <v>985</v>
      </c>
      <c r="W305" s="82">
        <v>43495.750185185185</v>
      </c>
      <c r="X305" s="83" t="s">
        <v>1369</v>
      </c>
      <c r="Y305" s="80"/>
      <c r="Z305" s="80"/>
      <c r="AA305" s="86" t="s">
        <v>1719</v>
      </c>
      <c r="AB305" s="80"/>
      <c r="AC305" s="80" t="b">
        <v>0</v>
      </c>
      <c r="AD305" s="80">
        <v>5</v>
      </c>
      <c r="AE305" s="86" t="s">
        <v>2055</v>
      </c>
      <c r="AF305" s="80" t="b">
        <v>0</v>
      </c>
      <c r="AG305" s="80" t="s">
        <v>2063</v>
      </c>
      <c r="AH305" s="80"/>
      <c r="AI305" s="86" t="s">
        <v>2052</v>
      </c>
      <c r="AJ305" s="80" t="b">
        <v>0</v>
      </c>
      <c r="AK305" s="80">
        <v>0</v>
      </c>
      <c r="AL305" s="86" t="s">
        <v>2052</v>
      </c>
      <c r="AM305" s="80" t="s">
        <v>2073</v>
      </c>
      <c r="AN305" s="80" t="b">
        <v>0</v>
      </c>
      <c r="AO305" s="86" t="s">
        <v>1719</v>
      </c>
      <c r="AP305" s="80" t="s">
        <v>207</v>
      </c>
      <c r="AQ305" s="80">
        <v>0</v>
      </c>
      <c r="AR305" s="80">
        <v>0</v>
      </c>
      <c r="AS305" s="80"/>
      <c r="AT305" s="80"/>
      <c r="AU305" s="80"/>
      <c r="AV305" s="80"/>
      <c r="AW305" s="80"/>
      <c r="AX305" s="80"/>
      <c r="AY305" s="80"/>
      <c r="AZ305" s="80"/>
      <c r="BA305">
        <v>1</v>
      </c>
      <c r="BB305" s="79" t="str">
        <f>REPLACE(INDEX(GroupVertices[Group],MATCH(Edges24[[#This Row],[Vertex 1]],GroupVertices[Vertex],0)),1,1,"")</f>
        <v>35</v>
      </c>
      <c r="BC305" s="79" t="str">
        <f>REPLACE(INDEX(GroupVertices[Group],MATCH(Edges24[[#This Row],[Vertex 2]],GroupVertices[Vertex],0)),1,1,"")</f>
        <v>35</v>
      </c>
      <c r="BD305" s="48">
        <v>0</v>
      </c>
      <c r="BE305" s="49">
        <v>0</v>
      </c>
      <c r="BF305" s="48">
        <v>0</v>
      </c>
      <c r="BG305" s="49">
        <v>0</v>
      </c>
      <c r="BH305" s="48">
        <v>0</v>
      </c>
      <c r="BI305" s="49">
        <v>0</v>
      </c>
      <c r="BJ305" s="48">
        <v>3</v>
      </c>
      <c r="BK305" s="49">
        <v>100</v>
      </c>
      <c r="BL305" s="48">
        <v>3</v>
      </c>
    </row>
    <row r="306" spans="1:64" ht="15">
      <c r="A306" s="65" t="s">
        <v>294</v>
      </c>
      <c r="B306" s="83" t="s">
        <v>993</v>
      </c>
      <c r="C306" s="66"/>
      <c r="D306" s="67"/>
      <c r="E306" s="68"/>
      <c r="F306" s="69"/>
      <c r="G306" s="66"/>
      <c r="H306" s="70"/>
      <c r="I306" s="71"/>
      <c r="J306" s="71"/>
      <c r="K306" s="34" t="s">
        <v>65</v>
      </c>
      <c r="L306" s="78">
        <v>306</v>
      </c>
      <c r="M306" s="78"/>
      <c r="N306" s="73" t="s">
        <v>287</v>
      </c>
      <c r="O306" s="80" t="s">
        <v>461</v>
      </c>
      <c r="P306" s="82">
        <v>43495.752800925926</v>
      </c>
      <c r="Q306" s="80" t="s">
        <v>498</v>
      </c>
      <c r="R306" s="80" t="s">
        <v>834</v>
      </c>
      <c r="S306" s="80" t="s">
        <v>862</v>
      </c>
      <c r="T306" s="80" t="s">
        <v>894</v>
      </c>
      <c r="U306" s="83" t="s">
        <v>993</v>
      </c>
      <c r="V306" s="83" t="s">
        <v>993</v>
      </c>
      <c r="W306" s="82">
        <v>43495.752800925926</v>
      </c>
      <c r="X306" s="83" t="s">
        <v>1379</v>
      </c>
      <c r="Y306" s="80"/>
      <c r="Z306" s="80"/>
      <c r="AA306" s="86" t="s">
        <v>1729</v>
      </c>
      <c r="AB306" s="80"/>
      <c r="AC306" s="80" t="b">
        <v>0</v>
      </c>
      <c r="AD306" s="80">
        <v>0</v>
      </c>
      <c r="AE306" s="86" t="s">
        <v>2052</v>
      </c>
      <c r="AF306" s="80" t="b">
        <v>0</v>
      </c>
      <c r="AG306" s="80" t="s">
        <v>2064</v>
      </c>
      <c r="AH306" s="80"/>
      <c r="AI306" s="86" t="s">
        <v>2052</v>
      </c>
      <c r="AJ306" s="80" t="b">
        <v>0</v>
      </c>
      <c r="AK306" s="80">
        <v>4</v>
      </c>
      <c r="AL306" s="86" t="s">
        <v>2052</v>
      </c>
      <c r="AM306" s="80" t="s">
        <v>2075</v>
      </c>
      <c r="AN306" s="80" t="b">
        <v>0</v>
      </c>
      <c r="AO306" s="86" t="s">
        <v>1729</v>
      </c>
      <c r="AP306" s="80" t="s">
        <v>207</v>
      </c>
      <c r="AQ306" s="80">
        <v>0</v>
      </c>
      <c r="AR306" s="80">
        <v>0</v>
      </c>
      <c r="AS306" s="80"/>
      <c r="AT306" s="80"/>
      <c r="AU306" s="80"/>
      <c r="AV306" s="80"/>
      <c r="AW306" s="80"/>
      <c r="AX306" s="80"/>
      <c r="AY306" s="80"/>
      <c r="AZ306" s="80"/>
      <c r="BA306">
        <v>1</v>
      </c>
      <c r="BB306" s="79" t="str">
        <f>REPLACE(INDEX(GroupVertices[Group],MATCH(Edges24[[#This Row],[Vertex 1]],GroupVertices[Vertex],0)),1,1,"")</f>
        <v>34</v>
      </c>
      <c r="BC306" s="79" t="str">
        <f>REPLACE(INDEX(GroupVertices[Group],MATCH(Edges24[[#This Row],[Vertex 2]],GroupVertices[Vertex],0)),1,1,"")</f>
        <v>34</v>
      </c>
      <c r="BD306" s="48">
        <v>0</v>
      </c>
      <c r="BE306" s="49">
        <v>0</v>
      </c>
      <c r="BF306" s="48">
        <v>0</v>
      </c>
      <c r="BG306" s="49">
        <v>0</v>
      </c>
      <c r="BH306" s="48">
        <v>0</v>
      </c>
      <c r="BI306" s="49">
        <v>0</v>
      </c>
      <c r="BJ306" s="48">
        <v>22</v>
      </c>
      <c r="BK306" s="49">
        <v>100</v>
      </c>
      <c r="BL306" s="48">
        <v>22</v>
      </c>
    </row>
    <row r="307" spans="1:64" ht="15">
      <c r="A307" s="65" t="s">
        <v>340</v>
      </c>
      <c r="B307" s="83" t="s">
        <v>1042</v>
      </c>
      <c r="C307" s="66"/>
      <c r="D307" s="67"/>
      <c r="E307" s="68"/>
      <c r="F307" s="69"/>
      <c r="G307" s="66"/>
      <c r="H307" s="70"/>
      <c r="I307" s="71"/>
      <c r="J307" s="71"/>
      <c r="K307" s="34" t="s">
        <v>65</v>
      </c>
      <c r="L307" s="78">
        <v>307</v>
      </c>
      <c r="M307" s="78"/>
      <c r="N307" s="73" t="s">
        <v>402</v>
      </c>
      <c r="O307" s="80" t="s">
        <v>461</v>
      </c>
      <c r="P307" s="82">
        <v>43495.956041666665</v>
      </c>
      <c r="Q307" s="80" t="s">
        <v>549</v>
      </c>
      <c r="R307" s="80"/>
      <c r="S307" s="80"/>
      <c r="T307" s="80" t="s">
        <v>935</v>
      </c>
      <c r="U307" s="83" t="s">
        <v>1042</v>
      </c>
      <c r="V307" s="83" t="s">
        <v>1042</v>
      </c>
      <c r="W307" s="82">
        <v>43495.956041666665</v>
      </c>
      <c r="X307" s="83" t="s">
        <v>1430</v>
      </c>
      <c r="Y307" s="80"/>
      <c r="Z307" s="80"/>
      <c r="AA307" s="86" t="s">
        <v>1785</v>
      </c>
      <c r="AB307" s="80"/>
      <c r="AC307" s="80" t="b">
        <v>0</v>
      </c>
      <c r="AD307" s="80">
        <v>2</v>
      </c>
      <c r="AE307" s="86" t="s">
        <v>2052</v>
      </c>
      <c r="AF307" s="80" t="b">
        <v>0</v>
      </c>
      <c r="AG307" s="80" t="s">
        <v>2064</v>
      </c>
      <c r="AH307" s="80"/>
      <c r="AI307" s="86" t="s">
        <v>2052</v>
      </c>
      <c r="AJ307" s="80" t="b">
        <v>0</v>
      </c>
      <c r="AK307" s="80">
        <v>3</v>
      </c>
      <c r="AL307" s="86" t="s">
        <v>2052</v>
      </c>
      <c r="AM307" s="80" t="s">
        <v>2071</v>
      </c>
      <c r="AN307" s="80" t="b">
        <v>0</v>
      </c>
      <c r="AO307" s="86" t="s">
        <v>1785</v>
      </c>
      <c r="AP307" s="80" t="s">
        <v>207</v>
      </c>
      <c r="AQ307" s="80">
        <v>0</v>
      </c>
      <c r="AR307" s="80">
        <v>0</v>
      </c>
      <c r="AS307" s="80"/>
      <c r="AT307" s="80"/>
      <c r="AU307" s="80"/>
      <c r="AV307" s="80"/>
      <c r="AW307" s="80"/>
      <c r="AX307" s="80"/>
      <c r="AY307" s="80"/>
      <c r="AZ307" s="80"/>
      <c r="BA307">
        <v>1</v>
      </c>
      <c r="BB307" s="79" t="str">
        <f>REPLACE(INDEX(GroupVertices[Group],MATCH(Edges24[[#This Row],[Vertex 1]],GroupVertices[Vertex],0)),1,1,"")</f>
        <v>12</v>
      </c>
      <c r="BC307" s="79" t="str">
        <f>REPLACE(INDEX(GroupVertices[Group],MATCH(Edges24[[#This Row],[Vertex 2]],GroupVertices[Vertex],0)),1,1,"")</f>
        <v>12</v>
      </c>
      <c r="BD307" s="48">
        <v>0</v>
      </c>
      <c r="BE307" s="49">
        <v>0</v>
      </c>
      <c r="BF307" s="48">
        <v>0</v>
      </c>
      <c r="BG307" s="49">
        <v>0</v>
      </c>
      <c r="BH307" s="48">
        <v>0</v>
      </c>
      <c r="BI307" s="49">
        <v>0</v>
      </c>
      <c r="BJ307" s="48">
        <v>30</v>
      </c>
      <c r="BK307" s="49">
        <v>100</v>
      </c>
      <c r="BL307" s="48">
        <v>30</v>
      </c>
    </row>
    <row r="308" spans="1:64" ht="15">
      <c r="A308" s="65" t="s">
        <v>302</v>
      </c>
      <c r="B308" s="83" t="s">
        <v>1031</v>
      </c>
      <c r="C308" s="66"/>
      <c r="D308" s="67"/>
      <c r="E308" s="68"/>
      <c r="F308" s="69"/>
      <c r="G308" s="66"/>
      <c r="H308" s="70"/>
      <c r="I308" s="71"/>
      <c r="J308" s="71"/>
      <c r="K308" s="34" t="s">
        <v>65</v>
      </c>
      <c r="L308" s="78">
        <v>308</v>
      </c>
      <c r="M308" s="78"/>
      <c r="N308" s="73" t="s">
        <v>405</v>
      </c>
      <c r="O308" s="80" t="s">
        <v>461</v>
      </c>
      <c r="P308" s="82">
        <v>43500.93126157407</v>
      </c>
      <c r="Q308" s="80" t="s">
        <v>538</v>
      </c>
      <c r="R308" s="80"/>
      <c r="S308" s="80"/>
      <c r="T308" s="80" t="s">
        <v>915</v>
      </c>
      <c r="U308" s="83" t="s">
        <v>1031</v>
      </c>
      <c r="V308" s="83" t="s">
        <v>1031</v>
      </c>
      <c r="W308" s="82">
        <v>43500.93126157407</v>
      </c>
      <c r="X308" s="83" t="s">
        <v>1419</v>
      </c>
      <c r="Y308" s="80"/>
      <c r="Z308" s="80"/>
      <c r="AA308" s="86" t="s">
        <v>1771</v>
      </c>
      <c r="AB308" s="80"/>
      <c r="AC308" s="80" t="b">
        <v>0</v>
      </c>
      <c r="AD308" s="80">
        <v>5</v>
      </c>
      <c r="AE308" s="86" t="s">
        <v>2052</v>
      </c>
      <c r="AF308" s="80" t="b">
        <v>0</v>
      </c>
      <c r="AG308" s="80" t="s">
        <v>2064</v>
      </c>
      <c r="AH308" s="80"/>
      <c r="AI308" s="86" t="s">
        <v>2052</v>
      </c>
      <c r="AJ308" s="80" t="b">
        <v>0</v>
      </c>
      <c r="AK308" s="80">
        <v>2</v>
      </c>
      <c r="AL308" s="86" t="s">
        <v>2052</v>
      </c>
      <c r="AM308" s="80" t="s">
        <v>2071</v>
      </c>
      <c r="AN308" s="80" t="b">
        <v>0</v>
      </c>
      <c r="AO308" s="86" t="s">
        <v>1771</v>
      </c>
      <c r="AP308" s="80" t="s">
        <v>207</v>
      </c>
      <c r="AQ308" s="80">
        <v>0</v>
      </c>
      <c r="AR308" s="80">
        <v>0</v>
      </c>
      <c r="AS308" s="80"/>
      <c r="AT308" s="80"/>
      <c r="AU308" s="80"/>
      <c r="AV308" s="80"/>
      <c r="AW308" s="80"/>
      <c r="AX308" s="80"/>
      <c r="AY308" s="80"/>
      <c r="AZ308" s="80"/>
      <c r="BA308">
        <v>1</v>
      </c>
      <c r="BB308" s="79" t="str">
        <f>REPLACE(INDEX(GroupVertices[Group],MATCH(Edges24[[#This Row],[Vertex 1]],GroupVertices[Vertex],0)),1,1,"")</f>
        <v>10</v>
      </c>
      <c r="BC308" s="79" t="str">
        <f>REPLACE(INDEX(GroupVertices[Group],MATCH(Edges24[[#This Row],[Vertex 2]],GroupVertices[Vertex],0)),1,1,"")</f>
        <v>10</v>
      </c>
      <c r="BD308" s="48">
        <v>0</v>
      </c>
      <c r="BE308" s="49">
        <v>0</v>
      </c>
      <c r="BF308" s="48">
        <v>0</v>
      </c>
      <c r="BG308" s="49">
        <v>0</v>
      </c>
      <c r="BH308" s="48">
        <v>0</v>
      </c>
      <c r="BI308" s="49">
        <v>0</v>
      </c>
      <c r="BJ308" s="48">
        <v>38</v>
      </c>
      <c r="BK308" s="49">
        <v>100</v>
      </c>
      <c r="BL308" s="48">
        <v>38</v>
      </c>
    </row>
    <row r="309" spans="1:64" ht="15">
      <c r="A309" s="65" t="s">
        <v>315</v>
      </c>
      <c r="B309" s="83" t="s">
        <v>1165</v>
      </c>
      <c r="C309" s="66"/>
      <c r="D309" s="67"/>
      <c r="E309" s="68"/>
      <c r="F309" s="69"/>
      <c r="G309" s="66"/>
      <c r="H309" s="70"/>
      <c r="I309" s="71"/>
      <c r="J309" s="71"/>
      <c r="K309" s="34" t="s">
        <v>65</v>
      </c>
      <c r="L309" s="78">
        <v>309</v>
      </c>
      <c r="M309" s="78"/>
      <c r="N309" s="73" t="s">
        <v>374</v>
      </c>
      <c r="O309" s="80" t="s">
        <v>461</v>
      </c>
      <c r="P309" s="82">
        <v>43495.96449074074</v>
      </c>
      <c r="Q309" s="80" t="s">
        <v>677</v>
      </c>
      <c r="R309" s="80"/>
      <c r="S309" s="80"/>
      <c r="T309" s="80" t="s">
        <v>923</v>
      </c>
      <c r="U309" s="83" t="s">
        <v>1165</v>
      </c>
      <c r="V309" s="83" t="s">
        <v>1165</v>
      </c>
      <c r="W309" s="82">
        <v>43495.96449074074</v>
      </c>
      <c r="X309" s="83" t="s">
        <v>1563</v>
      </c>
      <c r="Y309" s="80"/>
      <c r="Z309" s="80"/>
      <c r="AA309" s="86" t="s">
        <v>1919</v>
      </c>
      <c r="AB309" s="80"/>
      <c r="AC309" s="80" t="b">
        <v>0</v>
      </c>
      <c r="AD309" s="80">
        <v>2</v>
      </c>
      <c r="AE309" s="86" t="s">
        <v>2052</v>
      </c>
      <c r="AF309" s="80" t="b">
        <v>0</v>
      </c>
      <c r="AG309" s="80" t="s">
        <v>2064</v>
      </c>
      <c r="AH309" s="80"/>
      <c r="AI309" s="86" t="s">
        <v>2052</v>
      </c>
      <c r="AJ309" s="80" t="b">
        <v>0</v>
      </c>
      <c r="AK309" s="80">
        <v>0</v>
      </c>
      <c r="AL309" s="86" t="s">
        <v>2052</v>
      </c>
      <c r="AM309" s="80" t="s">
        <v>2071</v>
      </c>
      <c r="AN309" s="80" t="b">
        <v>0</v>
      </c>
      <c r="AO309" s="86" t="s">
        <v>1919</v>
      </c>
      <c r="AP309" s="80" t="s">
        <v>207</v>
      </c>
      <c r="AQ309" s="80">
        <v>0</v>
      </c>
      <c r="AR309" s="80">
        <v>0</v>
      </c>
      <c r="AS309" s="80"/>
      <c r="AT309" s="80"/>
      <c r="AU309" s="80"/>
      <c r="AV309" s="80"/>
      <c r="AW309" s="80"/>
      <c r="AX309" s="80"/>
      <c r="AY309" s="80"/>
      <c r="AZ309" s="80"/>
      <c r="BA309">
        <v>1</v>
      </c>
      <c r="BB309" s="79" t="str">
        <f>REPLACE(INDEX(GroupVertices[Group],MATCH(Edges24[[#This Row],[Vertex 1]],GroupVertices[Vertex],0)),1,1,"")</f>
        <v>3</v>
      </c>
      <c r="BC309" s="79" t="str">
        <f>REPLACE(INDEX(GroupVertices[Group],MATCH(Edges24[[#This Row],[Vertex 2]],GroupVertices[Vertex],0)),1,1,"")</f>
        <v>3</v>
      </c>
      <c r="BD309" s="48">
        <v>0</v>
      </c>
      <c r="BE309" s="49">
        <v>0</v>
      </c>
      <c r="BF309" s="48">
        <v>0</v>
      </c>
      <c r="BG309" s="49">
        <v>0</v>
      </c>
      <c r="BH309" s="48">
        <v>0</v>
      </c>
      <c r="BI309" s="49">
        <v>0</v>
      </c>
      <c r="BJ309" s="48">
        <v>28</v>
      </c>
      <c r="BK309" s="49">
        <v>100</v>
      </c>
      <c r="BL309" s="48">
        <v>28</v>
      </c>
    </row>
    <row r="310" spans="1:64" ht="15">
      <c r="A310" s="65" t="s">
        <v>319</v>
      </c>
      <c r="B310" s="83" t="s">
        <v>1258</v>
      </c>
      <c r="C310" s="66"/>
      <c r="D310" s="67"/>
      <c r="E310" s="68"/>
      <c r="F310" s="69"/>
      <c r="G310" s="66"/>
      <c r="H310" s="70"/>
      <c r="I310" s="71"/>
      <c r="J310" s="71"/>
      <c r="K310" s="34" t="s">
        <v>65</v>
      </c>
      <c r="L310" s="78">
        <v>310</v>
      </c>
      <c r="M310" s="78"/>
      <c r="N310" s="73" t="s">
        <v>374</v>
      </c>
      <c r="O310" s="80" t="s">
        <v>461</v>
      </c>
      <c r="P310" s="82">
        <v>43500.969976851855</v>
      </c>
      <c r="Q310" s="80" t="s">
        <v>770</v>
      </c>
      <c r="R310" s="80"/>
      <c r="S310" s="80"/>
      <c r="T310" s="80" t="s">
        <v>923</v>
      </c>
      <c r="U310" s="83" t="s">
        <v>1258</v>
      </c>
      <c r="V310" s="83" t="s">
        <v>1258</v>
      </c>
      <c r="W310" s="82">
        <v>43500.969976851855</v>
      </c>
      <c r="X310" s="83" t="s">
        <v>1656</v>
      </c>
      <c r="Y310" s="80"/>
      <c r="Z310" s="80"/>
      <c r="AA310" s="86" t="s">
        <v>2012</v>
      </c>
      <c r="AB310" s="80"/>
      <c r="AC310" s="80" t="b">
        <v>0</v>
      </c>
      <c r="AD310" s="80">
        <v>4</v>
      </c>
      <c r="AE310" s="86" t="s">
        <v>2052</v>
      </c>
      <c r="AF310" s="80" t="b">
        <v>0</v>
      </c>
      <c r="AG310" s="80" t="s">
        <v>2064</v>
      </c>
      <c r="AH310" s="80"/>
      <c r="AI310" s="86" t="s">
        <v>2052</v>
      </c>
      <c r="AJ310" s="80" t="b">
        <v>0</v>
      </c>
      <c r="AK310" s="80">
        <v>0</v>
      </c>
      <c r="AL310" s="86" t="s">
        <v>2052</v>
      </c>
      <c r="AM310" s="80" t="s">
        <v>2071</v>
      </c>
      <c r="AN310" s="80" t="b">
        <v>0</v>
      </c>
      <c r="AO310" s="86" t="s">
        <v>2012</v>
      </c>
      <c r="AP310" s="80" t="s">
        <v>207</v>
      </c>
      <c r="AQ310" s="80">
        <v>0</v>
      </c>
      <c r="AR310" s="80">
        <v>0</v>
      </c>
      <c r="AS310" s="80"/>
      <c r="AT310" s="80"/>
      <c r="AU310" s="80"/>
      <c r="AV310" s="80"/>
      <c r="AW310" s="80"/>
      <c r="AX310" s="80"/>
      <c r="AY310" s="80"/>
      <c r="AZ310" s="80"/>
      <c r="BA310">
        <v>1</v>
      </c>
      <c r="BB310" s="79" t="str">
        <f>REPLACE(INDEX(GroupVertices[Group],MATCH(Edges24[[#This Row],[Vertex 1]],GroupVertices[Vertex],0)),1,1,"")</f>
        <v>9</v>
      </c>
      <c r="BC310" s="79" t="str">
        <f>REPLACE(INDEX(GroupVertices[Group],MATCH(Edges24[[#This Row],[Vertex 2]],GroupVertices[Vertex],0)),1,1,"")</f>
        <v>9</v>
      </c>
      <c r="BD310" s="48">
        <v>0</v>
      </c>
      <c r="BE310" s="49">
        <v>0</v>
      </c>
      <c r="BF310" s="48">
        <v>0</v>
      </c>
      <c r="BG310" s="49">
        <v>0</v>
      </c>
      <c r="BH310" s="48">
        <v>0</v>
      </c>
      <c r="BI310" s="49">
        <v>0</v>
      </c>
      <c r="BJ310" s="48">
        <v>28</v>
      </c>
      <c r="BK310" s="49">
        <v>100</v>
      </c>
      <c r="BL310" s="48">
        <v>28</v>
      </c>
    </row>
    <row r="311" spans="1:64" ht="15">
      <c r="A311" s="65" t="s">
        <v>309</v>
      </c>
      <c r="B311" s="83" t="s">
        <v>1007</v>
      </c>
      <c r="C311" s="66"/>
      <c r="D311" s="67"/>
      <c r="E311" s="68"/>
      <c r="F311" s="69"/>
      <c r="G311" s="66"/>
      <c r="H311" s="70"/>
      <c r="I311" s="71"/>
      <c r="J311" s="71"/>
      <c r="K311" s="34" t="s">
        <v>65</v>
      </c>
      <c r="L311" s="78">
        <v>311</v>
      </c>
      <c r="M311" s="78"/>
      <c r="N311" s="73" t="s">
        <v>364</v>
      </c>
      <c r="O311" s="80" t="s">
        <v>461</v>
      </c>
      <c r="P311" s="82">
        <v>43501.05197916667</v>
      </c>
      <c r="Q311" s="80" t="s">
        <v>512</v>
      </c>
      <c r="R311" s="80"/>
      <c r="S311" s="80"/>
      <c r="T311" s="80" t="s">
        <v>920</v>
      </c>
      <c r="U311" s="83" t="s">
        <v>1007</v>
      </c>
      <c r="V311" s="83" t="s">
        <v>1007</v>
      </c>
      <c r="W311" s="82">
        <v>43501.05197916667</v>
      </c>
      <c r="X311" s="83" t="s">
        <v>1393</v>
      </c>
      <c r="Y311" s="80"/>
      <c r="Z311" s="80"/>
      <c r="AA311" s="86" t="s">
        <v>1743</v>
      </c>
      <c r="AB311" s="80"/>
      <c r="AC311" s="80" t="b">
        <v>0</v>
      </c>
      <c r="AD311" s="80">
        <v>0</v>
      </c>
      <c r="AE311" s="86" t="s">
        <v>2052</v>
      </c>
      <c r="AF311" s="80" t="b">
        <v>0</v>
      </c>
      <c r="AG311" s="80" t="s">
        <v>2064</v>
      </c>
      <c r="AH311" s="80"/>
      <c r="AI311" s="86" t="s">
        <v>2052</v>
      </c>
      <c r="AJ311" s="80" t="b">
        <v>0</v>
      </c>
      <c r="AK311" s="80">
        <v>4</v>
      </c>
      <c r="AL311" s="86" t="s">
        <v>2052</v>
      </c>
      <c r="AM311" s="80" t="s">
        <v>2071</v>
      </c>
      <c r="AN311" s="80" t="b">
        <v>0</v>
      </c>
      <c r="AO311" s="86" t="s">
        <v>1743</v>
      </c>
      <c r="AP311" s="80" t="s">
        <v>207</v>
      </c>
      <c r="AQ311" s="80">
        <v>0</v>
      </c>
      <c r="AR311" s="80">
        <v>0</v>
      </c>
      <c r="AS311" s="80"/>
      <c r="AT311" s="80"/>
      <c r="AU311" s="80"/>
      <c r="AV311" s="80"/>
      <c r="AW311" s="80"/>
      <c r="AX311" s="80"/>
      <c r="AY311" s="80"/>
      <c r="AZ311" s="80"/>
      <c r="BA311">
        <v>1</v>
      </c>
      <c r="BB311" s="79" t="str">
        <f>REPLACE(INDEX(GroupVertices[Group],MATCH(Edges24[[#This Row],[Vertex 1]],GroupVertices[Vertex],0)),1,1,"")</f>
        <v>13</v>
      </c>
      <c r="BC311" s="79" t="str">
        <f>REPLACE(INDEX(GroupVertices[Group],MATCH(Edges24[[#This Row],[Vertex 2]],GroupVertices[Vertex],0)),1,1,"")</f>
        <v>13</v>
      </c>
      <c r="BD311" s="48">
        <v>1</v>
      </c>
      <c r="BE311" s="49">
        <v>4.3478260869565215</v>
      </c>
      <c r="BF311" s="48">
        <v>0</v>
      </c>
      <c r="BG311" s="49">
        <v>0</v>
      </c>
      <c r="BH311" s="48">
        <v>0</v>
      </c>
      <c r="BI311" s="49">
        <v>0</v>
      </c>
      <c r="BJ311" s="48">
        <v>22</v>
      </c>
      <c r="BK311" s="49">
        <v>95.65217391304348</v>
      </c>
      <c r="BL311" s="48">
        <v>23</v>
      </c>
    </row>
    <row r="312" spans="1:64" ht="15">
      <c r="A312" s="65" t="s">
        <v>302</v>
      </c>
      <c r="B312" s="83" t="s">
        <v>1140</v>
      </c>
      <c r="C312" s="66"/>
      <c r="D312" s="67"/>
      <c r="E312" s="68"/>
      <c r="F312" s="69"/>
      <c r="G312" s="66"/>
      <c r="H312" s="70"/>
      <c r="I312" s="71"/>
      <c r="J312" s="71"/>
      <c r="K312" s="34" t="s">
        <v>65</v>
      </c>
      <c r="L312" s="78">
        <v>312</v>
      </c>
      <c r="M312" s="78"/>
      <c r="N312" s="73" t="s">
        <v>273</v>
      </c>
      <c r="O312" s="80" t="s">
        <v>461</v>
      </c>
      <c r="P312" s="82">
        <v>43500.987280092595</v>
      </c>
      <c r="Q312" s="80" t="s">
        <v>650</v>
      </c>
      <c r="R312" s="83" t="s">
        <v>817</v>
      </c>
      <c r="S312" s="80" t="s">
        <v>850</v>
      </c>
      <c r="T312" s="80" t="s">
        <v>915</v>
      </c>
      <c r="U312" s="83" t="s">
        <v>1140</v>
      </c>
      <c r="V312" s="83" t="s">
        <v>1140</v>
      </c>
      <c r="W312" s="82">
        <v>43500.987280092595</v>
      </c>
      <c r="X312" s="83" t="s">
        <v>1536</v>
      </c>
      <c r="Y312" s="80"/>
      <c r="Z312" s="80"/>
      <c r="AA312" s="86" t="s">
        <v>1892</v>
      </c>
      <c r="AB312" s="80"/>
      <c r="AC312" s="80" t="b">
        <v>0</v>
      </c>
      <c r="AD312" s="80">
        <v>4</v>
      </c>
      <c r="AE312" s="86" t="s">
        <v>2052</v>
      </c>
      <c r="AF312" s="80" t="b">
        <v>0</v>
      </c>
      <c r="AG312" s="80" t="s">
        <v>2064</v>
      </c>
      <c r="AH312" s="80"/>
      <c r="AI312" s="86" t="s">
        <v>2052</v>
      </c>
      <c r="AJ312" s="80" t="b">
        <v>0</v>
      </c>
      <c r="AK312" s="80">
        <v>2</v>
      </c>
      <c r="AL312" s="86" t="s">
        <v>2052</v>
      </c>
      <c r="AM312" s="80" t="s">
        <v>2071</v>
      </c>
      <c r="AN312" s="80" t="b">
        <v>0</v>
      </c>
      <c r="AO312" s="86" t="s">
        <v>1892</v>
      </c>
      <c r="AP312" s="80" t="s">
        <v>207</v>
      </c>
      <c r="AQ312" s="80">
        <v>0</v>
      </c>
      <c r="AR312" s="80">
        <v>0</v>
      </c>
      <c r="AS312" s="80"/>
      <c r="AT312" s="80"/>
      <c r="AU312" s="80"/>
      <c r="AV312" s="80"/>
      <c r="AW312" s="80"/>
      <c r="AX312" s="80"/>
      <c r="AY312" s="80"/>
      <c r="AZ312" s="80"/>
      <c r="BA312">
        <v>1</v>
      </c>
      <c r="BB312" s="79" t="str">
        <f>REPLACE(INDEX(GroupVertices[Group],MATCH(Edges24[[#This Row],[Vertex 1]],GroupVertices[Vertex],0)),1,1,"")</f>
        <v>10</v>
      </c>
      <c r="BC312" s="79" t="str">
        <f>REPLACE(INDEX(GroupVertices[Group],MATCH(Edges24[[#This Row],[Vertex 2]],GroupVertices[Vertex],0)),1,1,"")</f>
        <v>10</v>
      </c>
      <c r="BD312" s="48">
        <v>0</v>
      </c>
      <c r="BE312" s="49">
        <v>0</v>
      </c>
      <c r="BF312" s="48">
        <v>0</v>
      </c>
      <c r="BG312" s="49">
        <v>0</v>
      </c>
      <c r="BH312" s="48">
        <v>0</v>
      </c>
      <c r="BI312" s="49">
        <v>0</v>
      </c>
      <c r="BJ312" s="48">
        <v>36</v>
      </c>
      <c r="BK312" s="49">
        <v>100</v>
      </c>
      <c r="BL312" s="48">
        <v>36</v>
      </c>
    </row>
    <row r="313" spans="1:64" ht="15">
      <c r="A313" s="65" t="s">
        <v>344</v>
      </c>
      <c r="B313" s="83" t="s">
        <v>1052</v>
      </c>
      <c r="C313" s="66"/>
      <c r="D313" s="67"/>
      <c r="E313" s="68"/>
      <c r="F313" s="69"/>
      <c r="G313" s="66"/>
      <c r="H313" s="70"/>
      <c r="I313" s="71"/>
      <c r="J313" s="71"/>
      <c r="K313" s="34" t="s">
        <v>65</v>
      </c>
      <c r="L313" s="78">
        <v>313</v>
      </c>
      <c r="M313" s="78"/>
      <c r="N313" s="73" t="s">
        <v>408</v>
      </c>
      <c r="O313" s="80" t="s">
        <v>461</v>
      </c>
      <c r="P313" s="82">
        <v>43501.27564814815</v>
      </c>
      <c r="Q313" s="80" t="s">
        <v>559</v>
      </c>
      <c r="R313" s="80"/>
      <c r="S313" s="80"/>
      <c r="T313" s="80" t="s">
        <v>923</v>
      </c>
      <c r="U313" s="83" t="s">
        <v>1052</v>
      </c>
      <c r="V313" s="83" t="s">
        <v>1052</v>
      </c>
      <c r="W313" s="82">
        <v>43501.27564814815</v>
      </c>
      <c r="X313" s="83" t="s">
        <v>1440</v>
      </c>
      <c r="Y313" s="80"/>
      <c r="Z313" s="80"/>
      <c r="AA313" s="86" t="s">
        <v>1795</v>
      </c>
      <c r="AB313" s="80"/>
      <c r="AC313" s="80" t="b">
        <v>0</v>
      </c>
      <c r="AD313" s="80">
        <v>8</v>
      </c>
      <c r="AE313" s="86" t="s">
        <v>2052</v>
      </c>
      <c r="AF313" s="80" t="b">
        <v>0</v>
      </c>
      <c r="AG313" s="80" t="s">
        <v>2064</v>
      </c>
      <c r="AH313" s="80"/>
      <c r="AI313" s="86" t="s">
        <v>2052</v>
      </c>
      <c r="AJ313" s="80" t="b">
        <v>0</v>
      </c>
      <c r="AK313" s="80">
        <v>2</v>
      </c>
      <c r="AL313" s="86" t="s">
        <v>2052</v>
      </c>
      <c r="AM313" s="80" t="s">
        <v>2071</v>
      </c>
      <c r="AN313" s="80" t="b">
        <v>0</v>
      </c>
      <c r="AO313" s="86" t="s">
        <v>1795</v>
      </c>
      <c r="AP313" s="80" t="s">
        <v>2082</v>
      </c>
      <c r="AQ313" s="80">
        <v>0</v>
      </c>
      <c r="AR313" s="80">
        <v>0</v>
      </c>
      <c r="AS313" s="80"/>
      <c r="AT313" s="80"/>
      <c r="AU313" s="80"/>
      <c r="AV313" s="80"/>
      <c r="AW313" s="80"/>
      <c r="AX313" s="80"/>
      <c r="AY313" s="80"/>
      <c r="AZ313" s="80"/>
      <c r="BA313">
        <v>1</v>
      </c>
      <c r="BB313" s="79" t="str">
        <f>REPLACE(INDEX(GroupVertices[Group],MATCH(Edges24[[#This Row],[Vertex 1]],GroupVertices[Vertex],0)),1,1,"")</f>
        <v>7</v>
      </c>
      <c r="BC313" s="79" t="str">
        <f>REPLACE(INDEX(GroupVertices[Group],MATCH(Edges24[[#This Row],[Vertex 2]],GroupVertices[Vertex],0)),1,1,"")</f>
        <v>7</v>
      </c>
      <c r="BD313" s="48">
        <v>0</v>
      </c>
      <c r="BE313" s="49">
        <v>0</v>
      </c>
      <c r="BF313" s="48">
        <v>0</v>
      </c>
      <c r="BG313" s="49">
        <v>0</v>
      </c>
      <c r="BH313" s="48">
        <v>0</v>
      </c>
      <c r="BI313" s="49">
        <v>0</v>
      </c>
      <c r="BJ313" s="48">
        <v>28</v>
      </c>
      <c r="BK313" s="49">
        <v>100</v>
      </c>
      <c r="BL313" s="48">
        <v>28</v>
      </c>
    </row>
    <row r="314" spans="1:64" ht="15">
      <c r="A314" s="65" t="s">
        <v>340</v>
      </c>
      <c r="B314" s="83" t="s">
        <v>1194</v>
      </c>
      <c r="C314" s="66"/>
      <c r="D314" s="67"/>
      <c r="E314" s="68"/>
      <c r="F314" s="69"/>
      <c r="G314" s="66"/>
      <c r="H314" s="70"/>
      <c r="I314" s="71"/>
      <c r="J314" s="71"/>
      <c r="K314" s="34" t="s">
        <v>65</v>
      </c>
      <c r="L314" s="78">
        <v>314</v>
      </c>
      <c r="M314" s="78"/>
      <c r="N314" s="73" t="s">
        <v>374</v>
      </c>
      <c r="O314" s="80" t="s">
        <v>461</v>
      </c>
      <c r="P314" s="82">
        <v>43501.32585648148</v>
      </c>
      <c r="Q314" s="80" t="s">
        <v>706</v>
      </c>
      <c r="R314" s="80"/>
      <c r="S314" s="80"/>
      <c r="T314" s="80" t="s">
        <v>923</v>
      </c>
      <c r="U314" s="83" t="s">
        <v>1194</v>
      </c>
      <c r="V314" s="83" t="s">
        <v>1194</v>
      </c>
      <c r="W314" s="82">
        <v>43501.32585648148</v>
      </c>
      <c r="X314" s="83" t="s">
        <v>1592</v>
      </c>
      <c r="Y314" s="80"/>
      <c r="Z314" s="80"/>
      <c r="AA314" s="86" t="s">
        <v>1948</v>
      </c>
      <c r="AB314" s="80"/>
      <c r="AC314" s="80" t="b">
        <v>0</v>
      </c>
      <c r="AD314" s="80">
        <v>3</v>
      </c>
      <c r="AE314" s="86" t="s">
        <v>2052</v>
      </c>
      <c r="AF314" s="80" t="b">
        <v>0</v>
      </c>
      <c r="AG314" s="80" t="s">
        <v>2064</v>
      </c>
      <c r="AH314" s="80"/>
      <c r="AI314" s="86" t="s">
        <v>2052</v>
      </c>
      <c r="AJ314" s="80" t="b">
        <v>0</v>
      </c>
      <c r="AK314" s="80">
        <v>2</v>
      </c>
      <c r="AL314" s="86" t="s">
        <v>2052</v>
      </c>
      <c r="AM314" s="80" t="s">
        <v>2071</v>
      </c>
      <c r="AN314" s="80" t="b">
        <v>0</v>
      </c>
      <c r="AO314" s="86" t="s">
        <v>1948</v>
      </c>
      <c r="AP314" s="80" t="s">
        <v>2082</v>
      </c>
      <c r="AQ314" s="80">
        <v>0</v>
      </c>
      <c r="AR314" s="80">
        <v>0</v>
      </c>
      <c r="AS314" s="80"/>
      <c r="AT314" s="80"/>
      <c r="AU314" s="80"/>
      <c r="AV314" s="80"/>
      <c r="AW314" s="80"/>
      <c r="AX314" s="80"/>
      <c r="AY314" s="80"/>
      <c r="AZ314" s="80"/>
      <c r="BA314">
        <v>1</v>
      </c>
      <c r="BB314" s="79" t="str">
        <f>REPLACE(INDEX(GroupVertices[Group],MATCH(Edges24[[#This Row],[Vertex 1]],GroupVertices[Vertex],0)),1,1,"")</f>
        <v>12</v>
      </c>
      <c r="BC314" s="79" t="str">
        <f>REPLACE(INDEX(GroupVertices[Group],MATCH(Edges24[[#This Row],[Vertex 2]],GroupVertices[Vertex],0)),1,1,"")</f>
        <v>12</v>
      </c>
      <c r="BD314" s="48">
        <v>0</v>
      </c>
      <c r="BE314" s="49">
        <v>0</v>
      </c>
      <c r="BF314" s="48">
        <v>0</v>
      </c>
      <c r="BG314" s="49">
        <v>0</v>
      </c>
      <c r="BH314" s="48">
        <v>0</v>
      </c>
      <c r="BI314" s="49">
        <v>0</v>
      </c>
      <c r="BJ314" s="48">
        <v>28</v>
      </c>
      <c r="BK314" s="49">
        <v>100</v>
      </c>
      <c r="BL314" s="48">
        <v>28</v>
      </c>
    </row>
    <row r="315" spans="1:64" ht="15">
      <c r="A315" s="65" t="s">
        <v>344</v>
      </c>
      <c r="B315" s="83" t="s">
        <v>1191</v>
      </c>
      <c r="C315" s="66"/>
      <c r="D315" s="67"/>
      <c r="E315" s="68"/>
      <c r="F315" s="69"/>
      <c r="G315" s="66"/>
      <c r="H315" s="70"/>
      <c r="I315" s="71"/>
      <c r="J315" s="71"/>
      <c r="K315" s="34" t="s">
        <v>65</v>
      </c>
      <c r="L315" s="78">
        <v>315</v>
      </c>
      <c r="M315" s="78"/>
      <c r="N315" s="73" t="s">
        <v>459</v>
      </c>
      <c r="O315" s="80" t="s">
        <v>461</v>
      </c>
      <c r="P315" s="82">
        <v>43501.424675925926</v>
      </c>
      <c r="Q315" s="80" t="s">
        <v>703</v>
      </c>
      <c r="R315" s="83" t="s">
        <v>806</v>
      </c>
      <c r="S315" s="80" t="s">
        <v>850</v>
      </c>
      <c r="T315" s="80" t="s">
        <v>956</v>
      </c>
      <c r="U315" s="83" t="s">
        <v>1191</v>
      </c>
      <c r="V315" s="83" t="s">
        <v>1191</v>
      </c>
      <c r="W315" s="82">
        <v>43501.424675925926</v>
      </c>
      <c r="X315" s="83" t="s">
        <v>1589</v>
      </c>
      <c r="Y315" s="80"/>
      <c r="Z315" s="80"/>
      <c r="AA315" s="86" t="s">
        <v>1945</v>
      </c>
      <c r="AB315" s="80"/>
      <c r="AC315" s="80" t="b">
        <v>0</v>
      </c>
      <c r="AD315" s="80">
        <v>8</v>
      </c>
      <c r="AE315" s="86" t="s">
        <v>2052</v>
      </c>
      <c r="AF315" s="80" t="b">
        <v>0</v>
      </c>
      <c r="AG315" s="80" t="s">
        <v>2064</v>
      </c>
      <c r="AH315" s="80"/>
      <c r="AI315" s="86" t="s">
        <v>2052</v>
      </c>
      <c r="AJ315" s="80" t="b">
        <v>0</v>
      </c>
      <c r="AK315" s="80">
        <v>4</v>
      </c>
      <c r="AL315" s="86" t="s">
        <v>2052</v>
      </c>
      <c r="AM315" s="80" t="s">
        <v>2071</v>
      </c>
      <c r="AN315" s="80" t="b">
        <v>0</v>
      </c>
      <c r="AO315" s="86" t="s">
        <v>1945</v>
      </c>
      <c r="AP315" s="80" t="s">
        <v>2082</v>
      </c>
      <c r="AQ315" s="80">
        <v>0</v>
      </c>
      <c r="AR315" s="80">
        <v>0</v>
      </c>
      <c r="AS315" s="80"/>
      <c r="AT315" s="80"/>
      <c r="AU315" s="80"/>
      <c r="AV315" s="80"/>
      <c r="AW315" s="80"/>
      <c r="AX315" s="80"/>
      <c r="AY315" s="80"/>
      <c r="AZ315" s="80"/>
      <c r="BA315">
        <v>1</v>
      </c>
      <c r="BB315" s="79" t="str">
        <f>REPLACE(INDEX(GroupVertices[Group],MATCH(Edges24[[#This Row],[Vertex 1]],GroupVertices[Vertex],0)),1,1,"")</f>
        <v>7</v>
      </c>
      <c r="BC315" s="79" t="str">
        <f>REPLACE(INDEX(GroupVertices[Group],MATCH(Edges24[[#This Row],[Vertex 2]],GroupVertices[Vertex],0)),1,1,"")</f>
        <v>7</v>
      </c>
      <c r="BD315" s="48">
        <v>1</v>
      </c>
      <c r="BE315" s="49">
        <v>4.545454545454546</v>
      </c>
      <c r="BF315" s="48">
        <v>0</v>
      </c>
      <c r="BG315" s="49">
        <v>0</v>
      </c>
      <c r="BH315" s="48">
        <v>0</v>
      </c>
      <c r="BI315" s="49">
        <v>0</v>
      </c>
      <c r="BJ315" s="48">
        <v>21</v>
      </c>
      <c r="BK315" s="49">
        <v>95.45454545454545</v>
      </c>
      <c r="BL315" s="48">
        <v>22</v>
      </c>
    </row>
    <row r="316" spans="1:64" ht="15">
      <c r="A316" s="65" t="s">
        <v>318</v>
      </c>
      <c r="B316" s="83" t="s">
        <v>1219</v>
      </c>
      <c r="C316" s="66"/>
      <c r="D316" s="67"/>
      <c r="E316" s="68"/>
      <c r="F316" s="69"/>
      <c r="G316" s="66"/>
      <c r="H316" s="70"/>
      <c r="I316" s="71"/>
      <c r="J316" s="71"/>
      <c r="K316" s="34" t="s">
        <v>65</v>
      </c>
      <c r="L316" s="78">
        <v>316</v>
      </c>
      <c r="M316" s="78"/>
      <c r="N316" s="73" t="s">
        <v>273</v>
      </c>
      <c r="O316" s="80" t="s">
        <v>461</v>
      </c>
      <c r="P316" s="82">
        <v>43501.51572916667</v>
      </c>
      <c r="Q316" s="80" t="s">
        <v>731</v>
      </c>
      <c r="R316" s="80"/>
      <c r="S316" s="80"/>
      <c r="T316" s="80" t="s">
        <v>880</v>
      </c>
      <c r="U316" s="83" t="s">
        <v>1219</v>
      </c>
      <c r="V316" s="83" t="s">
        <v>1219</v>
      </c>
      <c r="W316" s="82">
        <v>43501.51572916667</v>
      </c>
      <c r="X316" s="83" t="s">
        <v>1617</v>
      </c>
      <c r="Y316" s="80"/>
      <c r="Z316" s="80"/>
      <c r="AA316" s="86" t="s">
        <v>1973</v>
      </c>
      <c r="AB316" s="80"/>
      <c r="AC316" s="80" t="b">
        <v>0</v>
      </c>
      <c r="AD316" s="80">
        <v>7</v>
      </c>
      <c r="AE316" s="86" t="s">
        <v>2052</v>
      </c>
      <c r="AF316" s="80" t="b">
        <v>0</v>
      </c>
      <c r="AG316" s="80" t="s">
        <v>2064</v>
      </c>
      <c r="AH316" s="80"/>
      <c r="AI316" s="86" t="s">
        <v>2052</v>
      </c>
      <c r="AJ316" s="80" t="b">
        <v>0</v>
      </c>
      <c r="AK316" s="80">
        <v>4</v>
      </c>
      <c r="AL316" s="86" t="s">
        <v>2052</v>
      </c>
      <c r="AM316" s="80" t="s">
        <v>2071</v>
      </c>
      <c r="AN316" s="80" t="b">
        <v>0</v>
      </c>
      <c r="AO316" s="86" t="s">
        <v>1973</v>
      </c>
      <c r="AP316" s="80" t="s">
        <v>2082</v>
      </c>
      <c r="AQ316" s="80">
        <v>0</v>
      </c>
      <c r="AR316" s="80">
        <v>0</v>
      </c>
      <c r="AS316" s="80"/>
      <c r="AT316" s="80"/>
      <c r="AU316" s="80"/>
      <c r="AV316" s="80"/>
      <c r="AW316" s="80"/>
      <c r="AX316" s="80"/>
      <c r="AY316" s="80"/>
      <c r="AZ316" s="80"/>
      <c r="BA316">
        <v>1</v>
      </c>
      <c r="BB316" s="79" t="str">
        <f>REPLACE(INDEX(GroupVertices[Group],MATCH(Edges24[[#This Row],[Vertex 1]],GroupVertices[Vertex],0)),1,1,"")</f>
        <v>6</v>
      </c>
      <c r="BC316" s="79" t="str">
        <f>REPLACE(INDEX(GroupVertices[Group],MATCH(Edges24[[#This Row],[Vertex 2]],GroupVertices[Vertex],0)),1,1,"")</f>
        <v>6</v>
      </c>
      <c r="BD316" s="48">
        <v>0</v>
      </c>
      <c r="BE316" s="49">
        <v>0</v>
      </c>
      <c r="BF316" s="48">
        <v>0</v>
      </c>
      <c r="BG316" s="49">
        <v>0</v>
      </c>
      <c r="BH316" s="48">
        <v>0</v>
      </c>
      <c r="BI316" s="49">
        <v>0</v>
      </c>
      <c r="BJ316" s="48">
        <v>29</v>
      </c>
      <c r="BK316" s="49">
        <v>100</v>
      </c>
      <c r="BL316" s="48">
        <v>29</v>
      </c>
    </row>
    <row r="317" spans="1:64" ht="15">
      <c r="A317" s="65" t="s">
        <v>330</v>
      </c>
      <c r="B317" s="83" t="s">
        <v>1176</v>
      </c>
      <c r="C317" s="66"/>
      <c r="D317" s="67"/>
      <c r="E317" s="68"/>
      <c r="F317" s="69"/>
      <c r="G317" s="66"/>
      <c r="H317" s="70"/>
      <c r="I317" s="71"/>
      <c r="J317" s="71"/>
      <c r="K317" s="34" t="s">
        <v>65</v>
      </c>
      <c r="L317" s="78">
        <v>317</v>
      </c>
      <c r="M317" s="78"/>
      <c r="N317" s="73" t="s">
        <v>273</v>
      </c>
      <c r="O317" s="80" t="s">
        <v>461</v>
      </c>
      <c r="P317" s="82">
        <v>43501.523726851854</v>
      </c>
      <c r="Q317" s="80" t="s">
        <v>688</v>
      </c>
      <c r="R317" s="80"/>
      <c r="S317" s="80"/>
      <c r="T317" s="80" t="s">
        <v>898</v>
      </c>
      <c r="U317" s="83" t="s">
        <v>1176</v>
      </c>
      <c r="V317" s="83" t="s">
        <v>1176</v>
      </c>
      <c r="W317" s="82">
        <v>43501.523726851854</v>
      </c>
      <c r="X317" s="83" t="s">
        <v>1574</v>
      </c>
      <c r="Y317" s="80"/>
      <c r="Z317" s="80"/>
      <c r="AA317" s="86" t="s">
        <v>1930</v>
      </c>
      <c r="AB317" s="80"/>
      <c r="AC317" s="80" t="b">
        <v>0</v>
      </c>
      <c r="AD317" s="80">
        <v>10</v>
      </c>
      <c r="AE317" s="86" t="s">
        <v>2052</v>
      </c>
      <c r="AF317" s="80" t="b">
        <v>0</v>
      </c>
      <c r="AG317" s="80" t="s">
        <v>2064</v>
      </c>
      <c r="AH317" s="80"/>
      <c r="AI317" s="86" t="s">
        <v>2052</v>
      </c>
      <c r="AJ317" s="80" t="b">
        <v>0</v>
      </c>
      <c r="AK317" s="80">
        <v>8</v>
      </c>
      <c r="AL317" s="86" t="s">
        <v>2052</v>
      </c>
      <c r="AM317" s="80" t="s">
        <v>2071</v>
      </c>
      <c r="AN317" s="80" t="b">
        <v>0</v>
      </c>
      <c r="AO317" s="86" t="s">
        <v>1930</v>
      </c>
      <c r="AP317" s="80" t="s">
        <v>2082</v>
      </c>
      <c r="AQ317" s="80">
        <v>0</v>
      </c>
      <c r="AR317" s="80">
        <v>0</v>
      </c>
      <c r="AS317" s="80"/>
      <c r="AT317" s="80"/>
      <c r="AU317" s="80"/>
      <c r="AV317" s="80"/>
      <c r="AW317" s="80"/>
      <c r="AX317" s="80"/>
      <c r="AY317" s="80"/>
      <c r="AZ317" s="80"/>
      <c r="BA317">
        <v>1</v>
      </c>
      <c r="BB317" s="79" t="str">
        <f>REPLACE(INDEX(GroupVertices[Group],MATCH(Edges24[[#This Row],[Vertex 1]],GroupVertices[Vertex],0)),1,1,"")</f>
        <v>2</v>
      </c>
      <c r="BC317" s="79" t="str">
        <f>REPLACE(INDEX(GroupVertices[Group],MATCH(Edges24[[#This Row],[Vertex 2]],GroupVertices[Vertex],0)),1,1,"")</f>
        <v>2</v>
      </c>
      <c r="BD317" s="48">
        <v>0</v>
      </c>
      <c r="BE317" s="49">
        <v>0</v>
      </c>
      <c r="BF317" s="48">
        <v>0</v>
      </c>
      <c r="BG317" s="49">
        <v>0</v>
      </c>
      <c r="BH317" s="48">
        <v>0</v>
      </c>
      <c r="BI317" s="49">
        <v>0</v>
      </c>
      <c r="BJ317" s="48">
        <v>29</v>
      </c>
      <c r="BK317" s="49">
        <v>100</v>
      </c>
      <c r="BL317" s="48">
        <v>29</v>
      </c>
    </row>
    <row r="318" spans="1:64" ht="15">
      <c r="A318" s="65" t="s">
        <v>301</v>
      </c>
      <c r="B318" s="83" t="s">
        <v>1114</v>
      </c>
      <c r="C318" s="66"/>
      <c r="D318" s="67"/>
      <c r="E318" s="68"/>
      <c r="F318" s="69"/>
      <c r="G318" s="66"/>
      <c r="H318" s="70"/>
      <c r="I318" s="71"/>
      <c r="J318" s="71"/>
      <c r="K318" s="34" t="s">
        <v>65</v>
      </c>
      <c r="L318" s="78">
        <v>318</v>
      </c>
      <c r="M318" s="78"/>
      <c r="N318" s="73" t="s">
        <v>374</v>
      </c>
      <c r="O318" s="80" t="s">
        <v>461</v>
      </c>
      <c r="P318" s="82">
        <v>43496.8121875</v>
      </c>
      <c r="Q318" s="80" t="s">
        <v>624</v>
      </c>
      <c r="R318" s="80"/>
      <c r="S318" s="80"/>
      <c r="T318" s="80" t="s">
        <v>923</v>
      </c>
      <c r="U318" s="83" t="s">
        <v>1114</v>
      </c>
      <c r="V318" s="83" t="s">
        <v>1114</v>
      </c>
      <c r="W318" s="82">
        <v>43496.8121875</v>
      </c>
      <c r="X318" s="83" t="s">
        <v>1510</v>
      </c>
      <c r="Y318" s="80"/>
      <c r="Z318" s="80"/>
      <c r="AA318" s="86" t="s">
        <v>1866</v>
      </c>
      <c r="AB318" s="80"/>
      <c r="AC318" s="80" t="b">
        <v>0</v>
      </c>
      <c r="AD318" s="80">
        <v>3</v>
      </c>
      <c r="AE318" s="86" t="s">
        <v>2052</v>
      </c>
      <c r="AF318" s="80" t="b">
        <v>0</v>
      </c>
      <c r="AG318" s="80" t="s">
        <v>2064</v>
      </c>
      <c r="AH318" s="80"/>
      <c r="AI318" s="86" t="s">
        <v>2052</v>
      </c>
      <c r="AJ318" s="80" t="b">
        <v>0</v>
      </c>
      <c r="AK318" s="80">
        <v>6</v>
      </c>
      <c r="AL318" s="86" t="s">
        <v>2052</v>
      </c>
      <c r="AM318" s="80" t="s">
        <v>2071</v>
      </c>
      <c r="AN318" s="80" t="b">
        <v>0</v>
      </c>
      <c r="AO318" s="86" t="s">
        <v>1866</v>
      </c>
      <c r="AP318" s="80" t="s">
        <v>207</v>
      </c>
      <c r="AQ318" s="80">
        <v>0</v>
      </c>
      <c r="AR318" s="80">
        <v>0</v>
      </c>
      <c r="AS318" s="80"/>
      <c r="AT318" s="80"/>
      <c r="AU318" s="80"/>
      <c r="AV318" s="80"/>
      <c r="AW318" s="80"/>
      <c r="AX318" s="80"/>
      <c r="AY318" s="80"/>
      <c r="AZ318" s="80"/>
      <c r="BA318">
        <v>1</v>
      </c>
      <c r="BB318" s="79" t="str">
        <f>REPLACE(INDEX(GroupVertices[Group],MATCH(Edges24[[#This Row],[Vertex 1]],GroupVertices[Vertex],0)),1,1,"")</f>
        <v>11</v>
      </c>
      <c r="BC318" s="79" t="str">
        <f>REPLACE(INDEX(GroupVertices[Group],MATCH(Edges24[[#This Row],[Vertex 2]],GroupVertices[Vertex],0)),1,1,"")</f>
        <v>11</v>
      </c>
      <c r="BD318" s="48">
        <v>0</v>
      </c>
      <c r="BE318" s="49">
        <v>0</v>
      </c>
      <c r="BF318" s="48">
        <v>0</v>
      </c>
      <c r="BG318" s="49">
        <v>0</v>
      </c>
      <c r="BH318" s="48">
        <v>0</v>
      </c>
      <c r="BI318" s="49">
        <v>0</v>
      </c>
      <c r="BJ318" s="48">
        <v>28</v>
      </c>
      <c r="BK318" s="49">
        <v>100</v>
      </c>
      <c r="BL318" s="48">
        <v>28</v>
      </c>
    </row>
    <row r="319" spans="1:64" ht="15">
      <c r="A319" s="65" t="s">
        <v>309</v>
      </c>
      <c r="B319" s="83" t="s">
        <v>1242</v>
      </c>
      <c r="C319" s="66"/>
      <c r="D319" s="67"/>
      <c r="E319" s="68"/>
      <c r="F319" s="69"/>
      <c r="G319" s="66"/>
      <c r="H319" s="70"/>
      <c r="I319" s="71"/>
      <c r="J319" s="71"/>
      <c r="K319" s="34" t="s">
        <v>65</v>
      </c>
      <c r="L319" s="78">
        <v>319</v>
      </c>
      <c r="M319" s="78"/>
      <c r="N319" s="73" t="s">
        <v>273</v>
      </c>
      <c r="O319" s="80" t="s">
        <v>461</v>
      </c>
      <c r="P319" s="82">
        <v>43496.82136574074</v>
      </c>
      <c r="Q319" s="80" t="s">
        <v>754</v>
      </c>
      <c r="R319" s="80"/>
      <c r="S319" s="80"/>
      <c r="T319" s="80" t="s">
        <v>880</v>
      </c>
      <c r="U319" s="83" t="s">
        <v>1242</v>
      </c>
      <c r="V319" s="83" t="s">
        <v>1242</v>
      </c>
      <c r="W319" s="82">
        <v>43496.82136574074</v>
      </c>
      <c r="X319" s="83" t="s">
        <v>1640</v>
      </c>
      <c r="Y319" s="80"/>
      <c r="Z319" s="80"/>
      <c r="AA319" s="86" t="s">
        <v>1996</v>
      </c>
      <c r="AB319" s="80"/>
      <c r="AC319" s="80" t="b">
        <v>0</v>
      </c>
      <c r="AD319" s="80">
        <v>6</v>
      </c>
      <c r="AE319" s="86" t="s">
        <v>2052</v>
      </c>
      <c r="AF319" s="80" t="b">
        <v>0</v>
      </c>
      <c r="AG319" s="80" t="s">
        <v>2064</v>
      </c>
      <c r="AH319" s="80"/>
      <c r="AI319" s="86" t="s">
        <v>2052</v>
      </c>
      <c r="AJ319" s="80" t="b">
        <v>0</v>
      </c>
      <c r="AK319" s="80">
        <v>7</v>
      </c>
      <c r="AL319" s="86" t="s">
        <v>2052</v>
      </c>
      <c r="AM319" s="80" t="s">
        <v>2071</v>
      </c>
      <c r="AN319" s="80" t="b">
        <v>0</v>
      </c>
      <c r="AO319" s="86" t="s">
        <v>1996</v>
      </c>
      <c r="AP319" s="80" t="s">
        <v>207</v>
      </c>
      <c r="AQ319" s="80">
        <v>0</v>
      </c>
      <c r="AR319" s="80">
        <v>0</v>
      </c>
      <c r="AS319" s="80"/>
      <c r="AT319" s="80"/>
      <c r="AU319" s="80"/>
      <c r="AV319" s="80"/>
      <c r="AW319" s="80"/>
      <c r="AX319" s="80"/>
      <c r="AY319" s="80"/>
      <c r="AZ319" s="80"/>
      <c r="BA319">
        <v>1</v>
      </c>
      <c r="BB319" s="79" t="str">
        <f>REPLACE(INDEX(GroupVertices[Group],MATCH(Edges24[[#This Row],[Vertex 1]],GroupVertices[Vertex],0)),1,1,"")</f>
        <v>13</v>
      </c>
      <c r="BC319" s="79" t="str">
        <f>REPLACE(INDEX(GroupVertices[Group],MATCH(Edges24[[#This Row],[Vertex 2]],GroupVertices[Vertex],0)),1,1,"")</f>
        <v>13</v>
      </c>
      <c r="BD319" s="48">
        <v>0</v>
      </c>
      <c r="BE319" s="49">
        <v>0</v>
      </c>
      <c r="BF319" s="48">
        <v>0</v>
      </c>
      <c r="BG319" s="49">
        <v>0</v>
      </c>
      <c r="BH319" s="48">
        <v>0</v>
      </c>
      <c r="BI319" s="49">
        <v>0</v>
      </c>
      <c r="BJ319" s="48">
        <v>29</v>
      </c>
      <c r="BK319" s="49">
        <v>100</v>
      </c>
      <c r="BL319" s="48">
        <v>29</v>
      </c>
    </row>
    <row r="320" spans="1:64" ht="15">
      <c r="A320" s="65" t="s">
        <v>330</v>
      </c>
      <c r="B320" s="83" t="s">
        <v>1190</v>
      </c>
      <c r="C320" s="66"/>
      <c r="D320" s="67"/>
      <c r="E320" s="68"/>
      <c r="F320" s="69"/>
      <c r="G320" s="66"/>
      <c r="H320" s="70"/>
      <c r="I320" s="71"/>
      <c r="J320" s="71"/>
      <c r="K320" s="34" t="s">
        <v>65</v>
      </c>
      <c r="L320" s="78">
        <v>320</v>
      </c>
      <c r="M320" s="78"/>
      <c r="N320" s="73" t="s">
        <v>374</v>
      </c>
      <c r="O320" s="80" t="s">
        <v>461</v>
      </c>
      <c r="P320" s="82">
        <v>43501.875972222224</v>
      </c>
      <c r="Q320" s="80" t="s">
        <v>702</v>
      </c>
      <c r="R320" s="80"/>
      <c r="S320" s="80"/>
      <c r="T320" s="80" t="s">
        <v>923</v>
      </c>
      <c r="U320" s="83" t="s">
        <v>1190</v>
      </c>
      <c r="V320" s="83" t="s">
        <v>1190</v>
      </c>
      <c r="W320" s="82">
        <v>43501.875972222224</v>
      </c>
      <c r="X320" s="83" t="s">
        <v>1588</v>
      </c>
      <c r="Y320" s="80"/>
      <c r="Z320" s="80"/>
      <c r="AA320" s="86" t="s">
        <v>1944</v>
      </c>
      <c r="AB320" s="80"/>
      <c r="AC320" s="80" t="b">
        <v>0</v>
      </c>
      <c r="AD320" s="80">
        <v>4</v>
      </c>
      <c r="AE320" s="86" t="s">
        <v>2052</v>
      </c>
      <c r="AF320" s="80" t="b">
        <v>0</v>
      </c>
      <c r="AG320" s="80" t="s">
        <v>2064</v>
      </c>
      <c r="AH320" s="80"/>
      <c r="AI320" s="86" t="s">
        <v>2052</v>
      </c>
      <c r="AJ320" s="80" t="b">
        <v>0</v>
      </c>
      <c r="AK320" s="80">
        <v>2</v>
      </c>
      <c r="AL320" s="86" t="s">
        <v>2052</v>
      </c>
      <c r="AM320" s="80" t="s">
        <v>2071</v>
      </c>
      <c r="AN320" s="80" t="b">
        <v>0</v>
      </c>
      <c r="AO320" s="86" t="s">
        <v>1944</v>
      </c>
      <c r="AP320" s="80" t="s">
        <v>207</v>
      </c>
      <c r="AQ320" s="80">
        <v>0</v>
      </c>
      <c r="AR320" s="80">
        <v>0</v>
      </c>
      <c r="AS320" s="80"/>
      <c r="AT320" s="80"/>
      <c r="AU320" s="80"/>
      <c r="AV320" s="80"/>
      <c r="AW320" s="80"/>
      <c r="AX320" s="80"/>
      <c r="AY320" s="80"/>
      <c r="AZ320" s="80"/>
      <c r="BA320">
        <v>1</v>
      </c>
      <c r="BB320" s="79" t="str">
        <f>REPLACE(INDEX(GroupVertices[Group],MATCH(Edges24[[#This Row],[Vertex 1]],GroupVertices[Vertex],0)),1,1,"")</f>
        <v>2</v>
      </c>
      <c r="BC320" s="79" t="str">
        <f>REPLACE(INDEX(GroupVertices[Group],MATCH(Edges24[[#This Row],[Vertex 2]],GroupVertices[Vertex],0)),1,1,"")</f>
        <v>2</v>
      </c>
      <c r="BD320" s="48">
        <v>0</v>
      </c>
      <c r="BE320" s="49">
        <v>0</v>
      </c>
      <c r="BF320" s="48">
        <v>0</v>
      </c>
      <c r="BG320" s="49">
        <v>0</v>
      </c>
      <c r="BH320" s="48">
        <v>0</v>
      </c>
      <c r="BI320" s="49">
        <v>0</v>
      </c>
      <c r="BJ320" s="48">
        <v>28</v>
      </c>
      <c r="BK320" s="49">
        <v>100</v>
      </c>
      <c r="BL320" s="48">
        <v>28</v>
      </c>
    </row>
    <row r="321" spans="1:64" ht="15">
      <c r="A321" s="65" t="s">
        <v>315</v>
      </c>
      <c r="B321" s="83" t="s">
        <v>1166</v>
      </c>
      <c r="C321" s="66"/>
      <c r="D321" s="67"/>
      <c r="E321" s="68"/>
      <c r="F321" s="69"/>
      <c r="G321" s="66"/>
      <c r="H321" s="70"/>
      <c r="I321" s="71"/>
      <c r="J321" s="71"/>
      <c r="K321" s="34" t="s">
        <v>65</v>
      </c>
      <c r="L321" s="78">
        <v>321</v>
      </c>
      <c r="M321" s="78"/>
      <c r="N321" s="73" t="s">
        <v>374</v>
      </c>
      <c r="O321" s="80" t="s">
        <v>461</v>
      </c>
      <c r="P321" s="82">
        <v>43496.65144675926</v>
      </c>
      <c r="Q321" s="80" t="s">
        <v>678</v>
      </c>
      <c r="R321" s="80"/>
      <c r="S321" s="80"/>
      <c r="T321" s="80" t="s">
        <v>923</v>
      </c>
      <c r="U321" s="83" t="s">
        <v>1166</v>
      </c>
      <c r="V321" s="83" t="s">
        <v>1166</v>
      </c>
      <c r="W321" s="82">
        <v>43496.65144675926</v>
      </c>
      <c r="X321" s="83" t="s">
        <v>1564</v>
      </c>
      <c r="Y321" s="80"/>
      <c r="Z321" s="80"/>
      <c r="AA321" s="86" t="s">
        <v>1920</v>
      </c>
      <c r="AB321" s="80"/>
      <c r="AC321" s="80" t="b">
        <v>0</v>
      </c>
      <c r="AD321" s="80">
        <v>7</v>
      </c>
      <c r="AE321" s="86" t="s">
        <v>2052</v>
      </c>
      <c r="AF321" s="80" t="b">
        <v>0</v>
      </c>
      <c r="AG321" s="80" t="s">
        <v>2064</v>
      </c>
      <c r="AH321" s="80"/>
      <c r="AI321" s="86" t="s">
        <v>2052</v>
      </c>
      <c r="AJ321" s="80" t="b">
        <v>0</v>
      </c>
      <c r="AK321" s="80">
        <v>0</v>
      </c>
      <c r="AL321" s="86" t="s">
        <v>2052</v>
      </c>
      <c r="AM321" s="80" t="s">
        <v>2071</v>
      </c>
      <c r="AN321" s="80" t="b">
        <v>0</v>
      </c>
      <c r="AO321" s="86" t="s">
        <v>1920</v>
      </c>
      <c r="AP321" s="80" t="s">
        <v>207</v>
      </c>
      <c r="AQ321" s="80">
        <v>0</v>
      </c>
      <c r="AR321" s="80">
        <v>0</v>
      </c>
      <c r="AS321" s="80"/>
      <c r="AT321" s="80"/>
      <c r="AU321" s="80"/>
      <c r="AV321" s="80"/>
      <c r="AW321" s="80"/>
      <c r="AX321" s="80"/>
      <c r="AY321" s="80"/>
      <c r="AZ321" s="80"/>
      <c r="BA321">
        <v>1</v>
      </c>
      <c r="BB321" s="79" t="str">
        <f>REPLACE(INDEX(GroupVertices[Group],MATCH(Edges24[[#This Row],[Vertex 1]],GroupVertices[Vertex],0)),1,1,"")</f>
        <v>3</v>
      </c>
      <c r="BC321" s="79" t="str">
        <f>REPLACE(INDEX(GroupVertices[Group],MATCH(Edges24[[#This Row],[Vertex 2]],GroupVertices[Vertex],0)),1,1,"")</f>
        <v>3</v>
      </c>
      <c r="BD321" s="48">
        <v>0</v>
      </c>
      <c r="BE321" s="49">
        <v>0</v>
      </c>
      <c r="BF321" s="48">
        <v>0</v>
      </c>
      <c r="BG321" s="49">
        <v>0</v>
      </c>
      <c r="BH321" s="48">
        <v>0</v>
      </c>
      <c r="BI321" s="49">
        <v>0</v>
      </c>
      <c r="BJ321" s="48">
        <v>28</v>
      </c>
      <c r="BK321" s="49">
        <v>100</v>
      </c>
      <c r="BL321" s="48">
        <v>28</v>
      </c>
    </row>
    <row r="322" spans="1:64" ht="15">
      <c r="A322" s="65" t="s">
        <v>302</v>
      </c>
      <c r="B322" s="83" t="s">
        <v>1002</v>
      </c>
      <c r="C322" s="66"/>
      <c r="D322" s="67"/>
      <c r="E322" s="68"/>
      <c r="F322" s="69"/>
      <c r="G322" s="66"/>
      <c r="H322" s="70"/>
      <c r="I322" s="71"/>
      <c r="J322" s="71"/>
      <c r="K322" s="34" t="s">
        <v>65</v>
      </c>
      <c r="L322" s="78">
        <v>322</v>
      </c>
      <c r="M322" s="78"/>
      <c r="N322" s="73" t="s">
        <v>423</v>
      </c>
      <c r="O322" s="80" t="s">
        <v>461</v>
      </c>
      <c r="P322" s="82">
        <v>43496.72993055556</v>
      </c>
      <c r="Q322" s="80" t="s">
        <v>507</v>
      </c>
      <c r="R322" s="83" t="s">
        <v>839</v>
      </c>
      <c r="S322" s="80" t="s">
        <v>850</v>
      </c>
      <c r="T322" s="80" t="s">
        <v>916</v>
      </c>
      <c r="U322" s="83" t="s">
        <v>1002</v>
      </c>
      <c r="V322" s="83" t="s">
        <v>1002</v>
      </c>
      <c r="W322" s="82">
        <v>43496.72993055556</v>
      </c>
      <c r="X322" s="83" t="s">
        <v>1388</v>
      </c>
      <c r="Y322" s="80"/>
      <c r="Z322" s="80"/>
      <c r="AA322" s="86" t="s">
        <v>1738</v>
      </c>
      <c r="AB322" s="80"/>
      <c r="AC322" s="80" t="b">
        <v>0</v>
      </c>
      <c r="AD322" s="80">
        <v>4</v>
      </c>
      <c r="AE322" s="86" t="s">
        <v>2052</v>
      </c>
      <c r="AF322" s="80" t="b">
        <v>0</v>
      </c>
      <c r="AG322" s="80" t="s">
        <v>2064</v>
      </c>
      <c r="AH322" s="80"/>
      <c r="AI322" s="86" t="s">
        <v>2052</v>
      </c>
      <c r="AJ322" s="80" t="b">
        <v>0</v>
      </c>
      <c r="AK322" s="80">
        <v>0</v>
      </c>
      <c r="AL322" s="86" t="s">
        <v>2052</v>
      </c>
      <c r="AM322" s="80" t="s">
        <v>2071</v>
      </c>
      <c r="AN322" s="80" t="b">
        <v>0</v>
      </c>
      <c r="AO322" s="86" t="s">
        <v>1738</v>
      </c>
      <c r="AP322" s="80" t="s">
        <v>207</v>
      </c>
      <c r="AQ322" s="80">
        <v>0</v>
      </c>
      <c r="AR322" s="80">
        <v>0</v>
      </c>
      <c r="AS322" s="80"/>
      <c r="AT322" s="80"/>
      <c r="AU322" s="80"/>
      <c r="AV322" s="80"/>
      <c r="AW322" s="80"/>
      <c r="AX322" s="80"/>
      <c r="AY322" s="80"/>
      <c r="AZ322" s="80"/>
      <c r="BA322">
        <v>1</v>
      </c>
      <c r="BB322" s="79" t="str">
        <f>REPLACE(INDEX(GroupVertices[Group],MATCH(Edges24[[#This Row],[Vertex 1]],GroupVertices[Vertex],0)),1,1,"")</f>
        <v>10</v>
      </c>
      <c r="BC322" s="79" t="str">
        <f>REPLACE(INDEX(GroupVertices[Group],MATCH(Edges24[[#This Row],[Vertex 2]],GroupVertices[Vertex],0)),1,1,"")</f>
        <v>10</v>
      </c>
      <c r="BD322" s="48">
        <v>1</v>
      </c>
      <c r="BE322" s="49">
        <v>4.166666666666667</v>
      </c>
      <c r="BF322" s="48">
        <v>0</v>
      </c>
      <c r="BG322" s="49">
        <v>0</v>
      </c>
      <c r="BH322" s="48">
        <v>0</v>
      </c>
      <c r="BI322" s="49">
        <v>0</v>
      </c>
      <c r="BJ322" s="48">
        <v>23</v>
      </c>
      <c r="BK322" s="49">
        <v>95.83333333333333</v>
      </c>
      <c r="BL322" s="48">
        <v>24</v>
      </c>
    </row>
    <row r="323" spans="1:64" ht="15">
      <c r="A323" s="65" t="s">
        <v>355</v>
      </c>
      <c r="B323" s="83" t="s">
        <v>1280</v>
      </c>
      <c r="C323" s="66"/>
      <c r="D323" s="67"/>
      <c r="E323" s="68"/>
      <c r="F323" s="69"/>
      <c r="G323" s="66"/>
      <c r="H323" s="70"/>
      <c r="I323" s="71"/>
      <c r="J323" s="71"/>
      <c r="K323" s="34" t="s">
        <v>65</v>
      </c>
      <c r="L323" s="78">
        <v>323</v>
      </c>
      <c r="M323" s="78"/>
      <c r="N323" s="73" t="s">
        <v>374</v>
      </c>
      <c r="O323" s="80" t="s">
        <v>461</v>
      </c>
      <c r="P323" s="82">
        <v>43496.73349537037</v>
      </c>
      <c r="Q323" s="80" t="s">
        <v>792</v>
      </c>
      <c r="R323" s="80"/>
      <c r="S323" s="80"/>
      <c r="T323" s="80" t="s">
        <v>923</v>
      </c>
      <c r="U323" s="83" t="s">
        <v>1280</v>
      </c>
      <c r="V323" s="83" t="s">
        <v>1280</v>
      </c>
      <c r="W323" s="82">
        <v>43496.73349537037</v>
      </c>
      <c r="X323" s="83" t="s">
        <v>1678</v>
      </c>
      <c r="Y323" s="80"/>
      <c r="Z323" s="80"/>
      <c r="AA323" s="86" t="s">
        <v>2034</v>
      </c>
      <c r="AB323" s="80"/>
      <c r="AC323" s="80" t="b">
        <v>0</v>
      </c>
      <c r="AD323" s="80">
        <v>4</v>
      </c>
      <c r="AE323" s="86" t="s">
        <v>2052</v>
      </c>
      <c r="AF323" s="80" t="b">
        <v>0</v>
      </c>
      <c r="AG323" s="80" t="s">
        <v>2064</v>
      </c>
      <c r="AH323" s="80"/>
      <c r="AI323" s="86" t="s">
        <v>2052</v>
      </c>
      <c r="AJ323" s="80" t="b">
        <v>0</v>
      </c>
      <c r="AK323" s="80">
        <v>4</v>
      </c>
      <c r="AL323" s="86" t="s">
        <v>2052</v>
      </c>
      <c r="AM323" s="80" t="s">
        <v>2071</v>
      </c>
      <c r="AN323" s="80" t="b">
        <v>0</v>
      </c>
      <c r="AO323" s="86" t="s">
        <v>2034</v>
      </c>
      <c r="AP323" s="80" t="s">
        <v>207</v>
      </c>
      <c r="AQ323" s="80">
        <v>0</v>
      </c>
      <c r="AR323" s="80">
        <v>0</v>
      </c>
      <c r="AS323" s="80"/>
      <c r="AT323" s="80"/>
      <c r="AU323" s="80"/>
      <c r="AV323" s="80"/>
      <c r="AW323" s="80"/>
      <c r="AX323" s="80"/>
      <c r="AY323" s="80"/>
      <c r="AZ323" s="80"/>
      <c r="BA323">
        <v>1</v>
      </c>
      <c r="BB323" s="79" t="str">
        <f>REPLACE(INDEX(GroupVertices[Group],MATCH(Edges24[[#This Row],[Vertex 1]],GroupVertices[Vertex],0)),1,1,"")</f>
        <v>5</v>
      </c>
      <c r="BC323" s="79" t="str">
        <f>REPLACE(INDEX(GroupVertices[Group],MATCH(Edges24[[#This Row],[Vertex 2]],GroupVertices[Vertex],0)),1,1,"")</f>
        <v>5</v>
      </c>
      <c r="BD323" s="48">
        <v>0</v>
      </c>
      <c r="BE323" s="49">
        <v>0</v>
      </c>
      <c r="BF323" s="48">
        <v>0</v>
      </c>
      <c r="BG323" s="49">
        <v>0</v>
      </c>
      <c r="BH323" s="48">
        <v>0</v>
      </c>
      <c r="BI323" s="49">
        <v>0</v>
      </c>
      <c r="BJ323" s="48">
        <v>28</v>
      </c>
      <c r="BK323" s="49">
        <v>100</v>
      </c>
      <c r="BL323" s="48">
        <v>28</v>
      </c>
    </row>
    <row r="324" spans="1:64" ht="15">
      <c r="A324" s="65" t="s">
        <v>319</v>
      </c>
      <c r="B324" s="83" t="s">
        <v>1255</v>
      </c>
      <c r="C324" s="66"/>
      <c r="D324" s="67"/>
      <c r="E324" s="68"/>
      <c r="F324" s="69"/>
      <c r="G324" s="66"/>
      <c r="H324" s="70"/>
      <c r="I324" s="71"/>
      <c r="J324" s="71"/>
      <c r="K324" s="34" t="s">
        <v>65</v>
      </c>
      <c r="L324" s="78">
        <v>324</v>
      </c>
      <c r="M324" s="78"/>
      <c r="N324" s="73" t="s">
        <v>374</v>
      </c>
      <c r="O324" s="80" t="s">
        <v>461</v>
      </c>
      <c r="P324" s="82">
        <v>43496.6541087963</v>
      </c>
      <c r="Q324" s="80" t="s">
        <v>767</v>
      </c>
      <c r="R324" s="80"/>
      <c r="S324" s="80"/>
      <c r="T324" s="80" t="s">
        <v>948</v>
      </c>
      <c r="U324" s="83" t="s">
        <v>1255</v>
      </c>
      <c r="V324" s="83" t="s">
        <v>1255</v>
      </c>
      <c r="W324" s="82">
        <v>43496.6541087963</v>
      </c>
      <c r="X324" s="83" t="s">
        <v>1653</v>
      </c>
      <c r="Y324" s="80"/>
      <c r="Z324" s="80"/>
      <c r="AA324" s="86" t="s">
        <v>2009</v>
      </c>
      <c r="AB324" s="80"/>
      <c r="AC324" s="80" t="b">
        <v>0</v>
      </c>
      <c r="AD324" s="80">
        <v>5</v>
      </c>
      <c r="AE324" s="86" t="s">
        <v>2052</v>
      </c>
      <c r="AF324" s="80" t="b">
        <v>0</v>
      </c>
      <c r="AG324" s="80" t="s">
        <v>2064</v>
      </c>
      <c r="AH324" s="80"/>
      <c r="AI324" s="86" t="s">
        <v>2052</v>
      </c>
      <c r="AJ324" s="80" t="b">
        <v>0</v>
      </c>
      <c r="AK324" s="80">
        <v>0</v>
      </c>
      <c r="AL324" s="86" t="s">
        <v>2052</v>
      </c>
      <c r="AM324" s="80" t="s">
        <v>2071</v>
      </c>
      <c r="AN324" s="80" t="b">
        <v>0</v>
      </c>
      <c r="AO324" s="86" t="s">
        <v>2009</v>
      </c>
      <c r="AP324" s="80" t="s">
        <v>207</v>
      </c>
      <c r="AQ324" s="80">
        <v>0</v>
      </c>
      <c r="AR324" s="80">
        <v>0</v>
      </c>
      <c r="AS324" s="80"/>
      <c r="AT324" s="80"/>
      <c r="AU324" s="80"/>
      <c r="AV324" s="80"/>
      <c r="AW324" s="80"/>
      <c r="AX324" s="80"/>
      <c r="AY324" s="80"/>
      <c r="AZ324" s="80"/>
      <c r="BA324">
        <v>1</v>
      </c>
      <c r="BB324" s="79" t="str">
        <f>REPLACE(INDEX(GroupVertices[Group],MATCH(Edges24[[#This Row],[Vertex 1]],GroupVertices[Vertex],0)),1,1,"")</f>
        <v>9</v>
      </c>
      <c r="BC324" s="79" t="str">
        <f>REPLACE(INDEX(GroupVertices[Group],MATCH(Edges24[[#This Row],[Vertex 2]],GroupVertices[Vertex],0)),1,1,"")</f>
        <v>9</v>
      </c>
      <c r="BD324" s="48">
        <v>0</v>
      </c>
      <c r="BE324" s="49">
        <v>0</v>
      </c>
      <c r="BF324" s="48">
        <v>0</v>
      </c>
      <c r="BG324" s="49">
        <v>0</v>
      </c>
      <c r="BH324" s="48">
        <v>0</v>
      </c>
      <c r="BI324" s="49">
        <v>0</v>
      </c>
      <c r="BJ324" s="48">
        <v>30</v>
      </c>
      <c r="BK324" s="49">
        <v>100</v>
      </c>
      <c r="BL324" s="48">
        <v>30</v>
      </c>
    </row>
    <row r="325" spans="1:64" ht="15">
      <c r="A325" s="65" t="s">
        <v>312</v>
      </c>
      <c r="B325" s="83" t="s">
        <v>1008</v>
      </c>
      <c r="C325" s="66"/>
      <c r="D325" s="67"/>
      <c r="E325" s="68"/>
      <c r="F325" s="69"/>
      <c r="G325" s="66"/>
      <c r="H325" s="70"/>
      <c r="I325" s="71"/>
      <c r="J325" s="71"/>
      <c r="K325" s="34" t="s">
        <v>65</v>
      </c>
      <c r="L325" s="78">
        <v>325</v>
      </c>
      <c r="M325" s="78"/>
      <c r="N325" s="73" t="s">
        <v>426</v>
      </c>
      <c r="O325" s="80" t="s">
        <v>461</v>
      </c>
      <c r="P325" s="82">
        <v>43501.79640046296</v>
      </c>
      <c r="Q325" s="80" t="s">
        <v>513</v>
      </c>
      <c r="R325" s="83" t="s">
        <v>807</v>
      </c>
      <c r="S325" s="80" t="s">
        <v>850</v>
      </c>
      <c r="T325" s="80" t="s">
        <v>921</v>
      </c>
      <c r="U325" s="83" t="s">
        <v>1008</v>
      </c>
      <c r="V325" s="83" t="s">
        <v>1008</v>
      </c>
      <c r="W325" s="82">
        <v>43501.79640046296</v>
      </c>
      <c r="X325" s="83" t="s">
        <v>1394</v>
      </c>
      <c r="Y325" s="80"/>
      <c r="Z325" s="80"/>
      <c r="AA325" s="86" t="s">
        <v>1744</v>
      </c>
      <c r="AB325" s="80"/>
      <c r="AC325" s="80" t="b">
        <v>0</v>
      </c>
      <c r="AD325" s="80">
        <v>3</v>
      </c>
      <c r="AE325" s="86" t="s">
        <v>2052</v>
      </c>
      <c r="AF325" s="80" t="b">
        <v>0</v>
      </c>
      <c r="AG325" s="80" t="s">
        <v>2064</v>
      </c>
      <c r="AH325" s="80"/>
      <c r="AI325" s="86" t="s">
        <v>2052</v>
      </c>
      <c r="AJ325" s="80" t="b">
        <v>0</v>
      </c>
      <c r="AK325" s="80">
        <v>0</v>
      </c>
      <c r="AL325" s="86" t="s">
        <v>2052</v>
      </c>
      <c r="AM325" s="80" t="s">
        <v>2071</v>
      </c>
      <c r="AN325" s="80" t="b">
        <v>0</v>
      </c>
      <c r="AO325" s="86" t="s">
        <v>1744</v>
      </c>
      <c r="AP325" s="80" t="s">
        <v>207</v>
      </c>
      <c r="AQ325" s="80">
        <v>0</v>
      </c>
      <c r="AR325" s="80">
        <v>0</v>
      </c>
      <c r="AS325" s="80"/>
      <c r="AT325" s="80"/>
      <c r="AU325" s="80"/>
      <c r="AV325" s="80"/>
      <c r="AW325" s="80"/>
      <c r="AX325" s="80"/>
      <c r="AY325" s="80"/>
      <c r="AZ325" s="80"/>
      <c r="BA325">
        <v>1</v>
      </c>
      <c r="BB325" s="79" t="str">
        <f>REPLACE(INDEX(GroupVertices[Group],MATCH(Edges24[[#This Row],[Vertex 1]],GroupVertices[Vertex],0)),1,1,"")</f>
        <v>33</v>
      </c>
      <c r="BC325" s="79" t="str">
        <f>REPLACE(INDEX(GroupVertices[Group],MATCH(Edges24[[#This Row],[Vertex 2]],GroupVertices[Vertex],0)),1,1,"")</f>
        <v>33</v>
      </c>
      <c r="BD325" s="48">
        <v>1</v>
      </c>
      <c r="BE325" s="49">
        <v>4.3478260869565215</v>
      </c>
      <c r="BF325" s="48">
        <v>0</v>
      </c>
      <c r="BG325" s="49">
        <v>0</v>
      </c>
      <c r="BH325" s="48">
        <v>0</v>
      </c>
      <c r="BI325" s="49">
        <v>0</v>
      </c>
      <c r="BJ325" s="48">
        <v>22</v>
      </c>
      <c r="BK325" s="49">
        <v>95.65217391304348</v>
      </c>
      <c r="BL325" s="48">
        <v>23</v>
      </c>
    </row>
    <row r="326" spans="1:64" ht="15">
      <c r="A326" s="65" t="s">
        <v>314</v>
      </c>
      <c r="B326" s="83" t="s">
        <v>1217</v>
      </c>
      <c r="C326" s="66"/>
      <c r="D326" s="67"/>
      <c r="E326" s="68"/>
      <c r="F326" s="69"/>
      <c r="G326" s="66"/>
      <c r="H326" s="70"/>
      <c r="I326" s="71"/>
      <c r="J326" s="71"/>
      <c r="K326" s="34" t="s">
        <v>65</v>
      </c>
      <c r="L326" s="78">
        <v>326</v>
      </c>
      <c r="M326" s="78"/>
      <c r="N326" s="73" t="s">
        <v>304</v>
      </c>
      <c r="O326" s="80" t="s">
        <v>461</v>
      </c>
      <c r="P326" s="82">
        <v>43501.806284722225</v>
      </c>
      <c r="Q326" s="80" t="s">
        <v>729</v>
      </c>
      <c r="R326" s="80"/>
      <c r="S326" s="80"/>
      <c r="T326" s="80" t="s">
        <v>923</v>
      </c>
      <c r="U326" s="83" t="s">
        <v>1217</v>
      </c>
      <c r="V326" s="83" t="s">
        <v>1217</v>
      </c>
      <c r="W326" s="82">
        <v>43501.806284722225</v>
      </c>
      <c r="X326" s="83" t="s">
        <v>1615</v>
      </c>
      <c r="Y326" s="80"/>
      <c r="Z326" s="80"/>
      <c r="AA326" s="86" t="s">
        <v>1971</v>
      </c>
      <c r="AB326" s="80"/>
      <c r="AC326" s="80" t="b">
        <v>0</v>
      </c>
      <c r="AD326" s="80">
        <v>3</v>
      </c>
      <c r="AE326" s="86" t="s">
        <v>2052</v>
      </c>
      <c r="AF326" s="80" t="b">
        <v>0</v>
      </c>
      <c r="AG326" s="80" t="s">
        <v>2064</v>
      </c>
      <c r="AH326" s="80"/>
      <c r="AI326" s="86" t="s">
        <v>2052</v>
      </c>
      <c r="AJ326" s="80" t="b">
        <v>0</v>
      </c>
      <c r="AK326" s="80">
        <v>2</v>
      </c>
      <c r="AL326" s="86" t="s">
        <v>2052</v>
      </c>
      <c r="AM326" s="80" t="s">
        <v>2071</v>
      </c>
      <c r="AN326" s="80" t="b">
        <v>0</v>
      </c>
      <c r="AO326" s="86" t="s">
        <v>1971</v>
      </c>
      <c r="AP326" s="80" t="s">
        <v>207</v>
      </c>
      <c r="AQ326" s="80">
        <v>0</v>
      </c>
      <c r="AR326" s="80">
        <v>0</v>
      </c>
      <c r="AS326" s="80"/>
      <c r="AT326" s="80"/>
      <c r="AU326" s="80"/>
      <c r="AV326" s="80"/>
      <c r="AW326" s="80"/>
      <c r="AX326" s="80"/>
      <c r="AY326" s="80"/>
      <c r="AZ326" s="80"/>
      <c r="BA326">
        <v>1</v>
      </c>
      <c r="BB326" s="79" t="str">
        <f>REPLACE(INDEX(GroupVertices[Group],MATCH(Edges24[[#This Row],[Vertex 1]],GroupVertices[Vertex],0)),1,1,"")</f>
        <v>4</v>
      </c>
      <c r="BC326" s="79" t="str">
        <f>REPLACE(INDEX(GroupVertices[Group],MATCH(Edges24[[#This Row],[Vertex 2]],GroupVertices[Vertex],0)),1,1,"")</f>
        <v>4</v>
      </c>
      <c r="BD326" s="48">
        <v>0</v>
      </c>
      <c r="BE326" s="49">
        <v>0</v>
      </c>
      <c r="BF326" s="48">
        <v>0</v>
      </c>
      <c r="BG326" s="49">
        <v>0</v>
      </c>
      <c r="BH326" s="48">
        <v>0</v>
      </c>
      <c r="BI326" s="49">
        <v>0</v>
      </c>
      <c r="BJ326" s="48">
        <v>28</v>
      </c>
      <c r="BK326" s="49">
        <v>100</v>
      </c>
      <c r="BL326" s="48">
        <v>28</v>
      </c>
    </row>
    <row r="327" spans="1:64" ht="15">
      <c r="A327" s="65" t="s">
        <v>330</v>
      </c>
      <c r="B327" s="83" t="s">
        <v>1036</v>
      </c>
      <c r="C327" s="66"/>
      <c r="D327" s="67"/>
      <c r="E327" s="68"/>
      <c r="F327" s="69"/>
      <c r="G327" s="66"/>
      <c r="H327" s="70"/>
      <c r="I327" s="71"/>
      <c r="J327" s="71"/>
      <c r="K327" s="34" t="s">
        <v>65</v>
      </c>
      <c r="L327" s="78">
        <v>327</v>
      </c>
      <c r="M327" s="78"/>
      <c r="N327" s="73" t="s">
        <v>405</v>
      </c>
      <c r="O327" s="80" t="s">
        <v>461</v>
      </c>
      <c r="P327" s="82">
        <v>43501.8119212963</v>
      </c>
      <c r="Q327" s="80" t="s">
        <v>543</v>
      </c>
      <c r="R327" s="80"/>
      <c r="S327" s="80"/>
      <c r="T327" s="80" t="s">
        <v>915</v>
      </c>
      <c r="U327" s="83" t="s">
        <v>1036</v>
      </c>
      <c r="V327" s="83" t="s">
        <v>1036</v>
      </c>
      <c r="W327" s="82">
        <v>43501.8119212963</v>
      </c>
      <c r="X327" s="83" t="s">
        <v>1424</v>
      </c>
      <c r="Y327" s="80"/>
      <c r="Z327" s="80"/>
      <c r="AA327" s="86" t="s">
        <v>1776</v>
      </c>
      <c r="AB327" s="80"/>
      <c r="AC327" s="80" t="b">
        <v>0</v>
      </c>
      <c r="AD327" s="80">
        <v>5</v>
      </c>
      <c r="AE327" s="86" t="s">
        <v>2052</v>
      </c>
      <c r="AF327" s="80" t="b">
        <v>0</v>
      </c>
      <c r="AG327" s="80" t="s">
        <v>2064</v>
      </c>
      <c r="AH327" s="80"/>
      <c r="AI327" s="86" t="s">
        <v>2052</v>
      </c>
      <c r="AJ327" s="80" t="b">
        <v>0</v>
      </c>
      <c r="AK327" s="80">
        <v>3</v>
      </c>
      <c r="AL327" s="86" t="s">
        <v>2052</v>
      </c>
      <c r="AM327" s="80" t="s">
        <v>2071</v>
      </c>
      <c r="AN327" s="80" t="b">
        <v>0</v>
      </c>
      <c r="AO327" s="86" t="s">
        <v>1776</v>
      </c>
      <c r="AP327" s="80" t="s">
        <v>207</v>
      </c>
      <c r="AQ327" s="80">
        <v>0</v>
      </c>
      <c r="AR327" s="80">
        <v>0</v>
      </c>
      <c r="AS327" s="80"/>
      <c r="AT327" s="80"/>
      <c r="AU327" s="80"/>
      <c r="AV327" s="80"/>
      <c r="AW327" s="80"/>
      <c r="AX327" s="80"/>
      <c r="AY327" s="80"/>
      <c r="AZ327" s="80"/>
      <c r="BA327">
        <v>1</v>
      </c>
      <c r="BB327" s="79" t="str">
        <f>REPLACE(INDEX(GroupVertices[Group],MATCH(Edges24[[#This Row],[Vertex 1]],GroupVertices[Vertex],0)),1,1,"")</f>
        <v>2</v>
      </c>
      <c r="BC327" s="79" t="str">
        <f>REPLACE(INDEX(GroupVertices[Group],MATCH(Edges24[[#This Row],[Vertex 2]],GroupVertices[Vertex],0)),1,1,"")</f>
        <v>2</v>
      </c>
      <c r="BD327" s="48">
        <v>0</v>
      </c>
      <c r="BE327" s="49">
        <v>0</v>
      </c>
      <c r="BF327" s="48">
        <v>0</v>
      </c>
      <c r="BG327" s="49">
        <v>0</v>
      </c>
      <c r="BH327" s="48">
        <v>0</v>
      </c>
      <c r="BI327" s="49">
        <v>0</v>
      </c>
      <c r="BJ327" s="48">
        <v>38</v>
      </c>
      <c r="BK327" s="49">
        <v>100</v>
      </c>
      <c r="BL327" s="48">
        <v>38</v>
      </c>
    </row>
    <row r="328" spans="1:64" ht="15">
      <c r="A328" s="65" t="s">
        <v>319</v>
      </c>
      <c r="B328" s="83" t="s">
        <v>1256</v>
      </c>
      <c r="C328" s="66"/>
      <c r="D328" s="67"/>
      <c r="E328" s="68"/>
      <c r="F328" s="69"/>
      <c r="G328" s="66"/>
      <c r="H328" s="70"/>
      <c r="I328" s="71"/>
      <c r="J328" s="71"/>
      <c r="K328" s="34" t="s">
        <v>65</v>
      </c>
      <c r="L328" s="78">
        <v>328</v>
      </c>
      <c r="M328" s="78"/>
      <c r="N328" s="73" t="s">
        <v>374</v>
      </c>
      <c r="O328" s="80" t="s">
        <v>461</v>
      </c>
      <c r="P328" s="82">
        <v>43496.77967592593</v>
      </c>
      <c r="Q328" s="80" t="s">
        <v>768</v>
      </c>
      <c r="R328" s="80"/>
      <c r="S328" s="80"/>
      <c r="T328" s="80" t="s">
        <v>923</v>
      </c>
      <c r="U328" s="83" t="s">
        <v>1256</v>
      </c>
      <c r="V328" s="83" t="s">
        <v>1256</v>
      </c>
      <c r="W328" s="82">
        <v>43496.77967592593</v>
      </c>
      <c r="X328" s="83" t="s">
        <v>1654</v>
      </c>
      <c r="Y328" s="80"/>
      <c r="Z328" s="80"/>
      <c r="AA328" s="86" t="s">
        <v>2010</v>
      </c>
      <c r="AB328" s="80"/>
      <c r="AC328" s="80" t="b">
        <v>0</v>
      </c>
      <c r="AD328" s="80">
        <v>4</v>
      </c>
      <c r="AE328" s="86" t="s">
        <v>2052</v>
      </c>
      <c r="AF328" s="80" t="b">
        <v>0</v>
      </c>
      <c r="AG328" s="80" t="s">
        <v>2064</v>
      </c>
      <c r="AH328" s="80"/>
      <c r="AI328" s="86" t="s">
        <v>2052</v>
      </c>
      <c r="AJ328" s="80" t="b">
        <v>0</v>
      </c>
      <c r="AK328" s="80">
        <v>2</v>
      </c>
      <c r="AL328" s="86" t="s">
        <v>2052</v>
      </c>
      <c r="AM328" s="80" t="s">
        <v>2071</v>
      </c>
      <c r="AN328" s="80" t="b">
        <v>0</v>
      </c>
      <c r="AO328" s="86" t="s">
        <v>2010</v>
      </c>
      <c r="AP328" s="80" t="s">
        <v>207</v>
      </c>
      <c r="AQ328" s="80">
        <v>0</v>
      </c>
      <c r="AR328" s="80">
        <v>0</v>
      </c>
      <c r="AS328" s="80"/>
      <c r="AT328" s="80"/>
      <c r="AU328" s="80"/>
      <c r="AV328" s="80"/>
      <c r="AW328" s="80"/>
      <c r="AX328" s="80"/>
      <c r="AY328" s="80"/>
      <c r="AZ328" s="80"/>
      <c r="BA328">
        <v>1</v>
      </c>
      <c r="BB328" s="79" t="str">
        <f>REPLACE(INDEX(GroupVertices[Group],MATCH(Edges24[[#This Row],[Vertex 1]],GroupVertices[Vertex],0)),1,1,"")</f>
        <v>9</v>
      </c>
      <c r="BC328" s="79" t="str">
        <f>REPLACE(INDEX(GroupVertices[Group],MATCH(Edges24[[#This Row],[Vertex 2]],GroupVertices[Vertex],0)),1,1,"")</f>
        <v>9</v>
      </c>
      <c r="BD328" s="48">
        <v>0</v>
      </c>
      <c r="BE328" s="49">
        <v>0</v>
      </c>
      <c r="BF328" s="48">
        <v>0</v>
      </c>
      <c r="BG328" s="49">
        <v>0</v>
      </c>
      <c r="BH328" s="48">
        <v>0</v>
      </c>
      <c r="BI328" s="49">
        <v>0</v>
      </c>
      <c r="BJ328" s="48">
        <v>28</v>
      </c>
      <c r="BK328" s="49">
        <v>100</v>
      </c>
      <c r="BL328" s="48">
        <v>28</v>
      </c>
    </row>
    <row r="329" spans="1:64" ht="15">
      <c r="A329" s="65" t="s">
        <v>319</v>
      </c>
      <c r="B329" s="83" t="s">
        <v>1259</v>
      </c>
      <c r="C329" s="66"/>
      <c r="D329" s="67"/>
      <c r="E329" s="68"/>
      <c r="F329" s="69"/>
      <c r="G329" s="66"/>
      <c r="H329" s="70"/>
      <c r="I329" s="71"/>
      <c r="J329" s="71"/>
      <c r="K329" s="34" t="s">
        <v>65</v>
      </c>
      <c r="L329" s="78">
        <v>329</v>
      </c>
      <c r="M329" s="78"/>
      <c r="N329" s="73" t="s">
        <v>374</v>
      </c>
      <c r="O329" s="80" t="s">
        <v>461</v>
      </c>
      <c r="P329" s="82">
        <v>43501.84601851852</v>
      </c>
      <c r="Q329" s="80" t="s">
        <v>771</v>
      </c>
      <c r="R329" s="80"/>
      <c r="S329" s="80"/>
      <c r="T329" s="80" t="s">
        <v>948</v>
      </c>
      <c r="U329" s="83" t="s">
        <v>1259</v>
      </c>
      <c r="V329" s="83" t="s">
        <v>1259</v>
      </c>
      <c r="W329" s="82">
        <v>43501.84601851852</v>
      </c>
      <c r="X329" s="83" t="s">
        <v>1657</v>
      </c>
      <c r="Y329" s="80"/>
      <c r="Z329" s="80"/>
      <c r="AA329" s="86" t="s">
        <v>2013</v>
      </c>
      <c r="AB329" s="80"/>
      <c r="AC329" s="80" t="b">
        <v>0</v>
      </c>
      <c r="AD329" s="80">
        <v>3</v>
      </c>
      <c r="AE329" s="86" t="s">
        <v>2052</v>
      </c>
      <c r="AF329" s="80" t="b">
        <v>0</v>
      </c>
      <c r="AG329" s="80" t="s">
        <v>2064</v>
      </c>
      <c r="AH329" s="80"/>
      <c r="AI329" s="86" t="s">
        <v>2052</v>
      </c>
      <c r="AJ329" s="80" t="b">
        <v>0</v>
      </c>
      <c r="AK329" s="80">
        <v>0</v>
      </c>
      <c r="AL329" s="86" t="s">
        <v>2052</v>
      </c>
      <c r="AM329" s="80" t="s">
        <v>2071</v>
      </c>
      <c r="AN329" s="80" t="b">
        <v>0</v>
      </c>
      <c r="AO329" s="86" t="s">
        <v>2013</v>
      </c>
      <c r="AP329" s="80" t="s">
        <v>207</v>
      </c>
      <c r="AQ329" s="80">
        <v>0</v>
      </c>
      <c r="AR329" s="80">
        <v>0</v>
      </c>
      <c r="AS329" s="80"/>
      <c r="AT329" s="80"/>
      <c r="AU329" s="80"/>
      <c r="AV329" s="80"/>
      <c r="AW329" s="80"/>
      <c r="AX329" s="80"/>
      <c r="AY329" s="80"/>
      <c r="AZ329" s="80"/>
      <c r="BA329">
        <v>1</v>
      </c>
      <c r="BB329" s="79" t="str">
        <f>REPLACE(INDEX(GroupVertices[Group],MATCH(Edges24[[#This Row],[Vertex 1]],GroupVertices[Vertex],0)),1,1,"")</f>
        <v>9</v>
      </c>
      <c r="BC329" s="79" t="str">
        <f>REPLACE(INDEX(GroupVertices[Group],MATCH(Edges24[[#This Row],[Vertex 2]],GroupVertices[Vertex],0)),1,1,"")</f>
        <v>9</v>
      </c>
      <c r="BD329" s="48">
        <v>0</v>
      </c>
      <c r="BE329" s="49">
        <v>0</v>
      </c>
      <c r="BF329" s="48">
        <v>0</v>
      </c>
      <c r="BG329" s="49">
        <v>0</v>
      </c>
      <c r="BH329" s="48">
        <v>0</v>
      </c>
      <c r="BI329" s="49">
        <v>0</v>
      </c>
      <c r="BJ329" s="48">
        <v>30</v>
      </c>
      <c r="BK329" s="49">
        <v>100</v>
      </c>
      <c r="BL329" s="48">
        <v>30</v>
      </c>
    </row>
    <row r="330" spans="1:64" ht="15">
      <c r="A330" s="65" t="s">
        <v>317</v>
      </c>
      <c r="B330" s="83" t="s">
        <v>1019</v>
      </c>
      <c r="C330" s="66"/>
      <c r="D330" s="67"/>
      <c r="E330" s="68"/>
      <c r="F330" s="69"/>
      <c r="G330" s="66"/>
      <c r="H330" s="70"/>
      <c r="I330" s="71"/>
      <c r="J330" s="71"/>
      <c r="K330" s="34" t="s">
        <v>65</v>
      </c>
      <c r="L330" s="78">
        <v>330</v>
      </c>
      <c r="M330" s="78"/>
      <c r="N330" s="73" t="s">
        <v>434</v>
      </c>
      <c r="O330" s="80" t="s">
        <v>461</v>
      </c>
      <c r="P330" s="82">
        <v>43501.84515046296</v>
      </c>
      <c r="Q330" s="80" t="s">
        <v>524</v>
      </c>
      <c r="R330" s="83" t="s">
        <v>840</v>
      </c>
      <c r="S330" s="80" t="s">
        <v>866</v>
      </c>
      <c r="T330" s="80"/>
      <c r="U330" s="83" t="s">
        <v>1019</v>
      </c>
      <c r="V330" s="83" t="s">
        <v>1019</v>
      </c>
      <c r="W330" s="82">
        <v>43501.84515046296</v>
      </c>
      <c r="X330" s="83" t="s">
        <v>1405</v>
      </c>
      <c r="Y330" s="80"/>
      <c r="Z330" s="80"/>
      <c r="AA330" s="86" t="s">
        <v>1755</v>
      </c>
      <c r="AB330" s="80"/>
      <c r="AC330" s="80" t="b">
        <v>0</v>
      </c>
      <c r="AD330" s="80">
        <v>17</v>
      </c>
      <c r="AE330" s="86" t="s">
        <v>2052</v>
      </c>
      <c r="AF330" s="80" t="b">
        <v>0</v>
      </c>
      <c r="AG330" s="80" t="s">
        <v>2064</v>
      </c>
      <c r="AH330" s="80"/>
      <c r="AI330" s="86" t="s">
        <v>2052</v>
      </c>
      <c r="AJ330" s="80" t="b">
        <v>0</v>
      </c>
      <c r="AK330" s="80">
        <v>7</v>
      </c>
      <c r="AL330" s="86" t="s">
        <v>2052</v>
      </c>
      <c r="AM330" s="80" t="s">
        <v>2071</v>
      </c>
      <c r="AN330" s="80" t="b">
        <v>0</v>
      </c>
      <c r="AO330" s="86" t="s">
        <v>1755</v>
      </c>
      <c r="AP330" s="80" t="s">
        <v>207</v>
      </c>
      <c r="AQ330" s="80">
        <v>0</v>
      </c>
      <c r="AR330" s="80">
        <v>0</v>
      </c>
      <c r="AS330" s="80"/>
      <c r="AT330" s="80"/>
      <c r="AU330" s="80"/>
      <c r="AV330" s="80"/>
      <c r="AW330" s="80"/>
      <c r="AX330" s="80"/>
      <c r="AY330" s="80"/>
      <c r="AZ330" s="80"/>
      <c r="BA330">
        <v>1</v>
      </c>
      <c r="BB330" s="79" t="str">
        <f>REPLACE(INDEX(GroupVertices[Group],MATCH(Edges24[[#This Row],[Vertex 1]],GroupVertices[Vertex],0)),1,1,"")</f>
        <v>32</v>
      </c>
      <c r="BC330" s="79" t="str">
        <f>REPLACE(INDEX(GroupVertices[Group],MATCH(Edges24[[#This Row],[Vertex 2]],GroupVertices[Vertex],0)),1,1,"")</f>
        <v>32</v>
      </c>
      <c r="BD330" s="48">
        <v>3</v>
      </c>
      <c r="BE330" s="49">
        <v>10.344827586206897</v>
      </c>
      <c r="BF330" s="48">
        <v>1</v>
      </c>
      <c r="BG330" s="49">
        <v>3.4482758620689653</v>
      </c>
      <c r="BH330" s="48">
        <v>0</v>
      </c>
      <c r="BI330" s="49">
        <v>0</v>
      </c>
      <c r="BJ330" s="48">
        <v>25</v>
      </c>
      <c r="BK330" s="49">
        <v>86.20689655172414</v>
      </c>
      <c r="BL330" s="48">
        <v>29</v>
      </c>
    </row>
    <row r="331" spans="1:64" ht="15">
      <c r="A331" s="65" t="s">
        <v>330</v>
      </c>
      <c r="B331" s="83" t="s">
        <v>1189</v>
      </c>
      <c r="C331" s="66"/>
      <c r="D331" s="67"/>
      <c r="E331" s="68"/>
      <c r="F331" s="69"/>
      <c r="G331" s="66"/>
      <c r="H331" s="70"/>
      <c r="I331" s="71"/>
      <c r="J331" s="71"/>
      <c r="K331" s="34" t="s">
        <v>65</v>
      </c>
      <c r="L331" s="78">
        <v>331</v>
      </c>
      <c r="M331" s="78"/>
      <c r="N331" s="73" t="s">
        <v>374</v>
      </c>
      <c r="O331" s="80" t="s">
        <v>461</v>
      </c>
      <c r="P331" s="82">
        <v>43501.849803240744</v>
      </c>
      <c r="Q331" s="80" t="s">
        <v>701</v>
      </c>
      <c r="R331" s="80"/>
      <c r="S331" s="80"/>
      <c r="T331" s="80" t="s">
        <v>923</v>
      </c>
      <c r="U331" s="83" t="s">
        <v>1189</v>
      </c>
      <c r="V331" s="83" t="s">
        <v>1189</v>
      </c>
      <c r="W331" s="82">
        <v>43501.849803240744</v>
      </c>
      <c r="X331" s="83" t="s">
        <v>1587</v>
      </c>
      <c r="Y331" s="80"/>
      <c r="Z331" s="80"/>
      <c r="AA331" s="86" t="s">
        <v>1943</v>
      </c>
      <c r="AB331" s="80"/>
      <c r="AC331" s="80" t="b">
        <v>0</v>
      </c>
      <c r="AD331" s="80">
        <v>5</v>
      </c>
      <c r="AE331" s="86" t="s">
        <v>2052</v>
      </c>
      <c r="AF331" s="80" t="b">
        <v>0</v>
      </c>
      <c r="AG331" s="80" t="s">
        <v>2064</v>
      </c>
      <c r="AH331" s="80"/>
      <c r="AI331" s="86" t="s">
        <v>2052</v>
      </c>
      <c r="AJ331" s="80" t="b">
        <v>0</v>
      </c>
      <c r="AK331" s="80">
        <v>3</v>
      </c>
      <c r="AL331" s="86" t="s">
        <v>2052</v>
      </c>
      <c r="AM331" s="80" t="s">
        <v>2071</v>
      </c>
      <c r="AN331" s="80" t="b">
        <v>0</v>
      </c>
      <c r="AO331" s="86" t="s">
        <v>1943</v>
      </c>
      <c r="AP331" s="80" t="s">
        <v>207</v>
      </c>
      <c r="AQ331" s="80">
        <v>0</v>
      </c>
      <c r="AR331" s="80">
        <v>0</v>
      </c>
      <c r="AS331" s="80"/>
      <c r="AT331" s="80"/>
      <c r="AU331" s="80"/>
      <c r="AV331" s="80"/>
      <c r="AW331" s="80"/>
      <c r="AX331" s="80"/>
      <c r="AY331" s="80"/>
      <c r="AZ331" s="80"/>
      <c r="BA331">
        <v>1</v>
      </c>
      <c r="BB331" s="79" t="str">
        <f>REPLACE(INDEX(GroupVertices[Group],MATCH(Edges24[[#This Row],[Vertex 1]],GroupVertices[Vertex],0)),1,1,"")</f>
        <v>2</v>
      </c>
      <c r="BC331" s="79" t="str">
        <f>REPLACE(INDEX(GroupVertices[Group],MATCH(Edges24[[#This Row],[Vertex 2]],GroupVertices[Vertex],0)),1,1,"")</f>
        <v>2</v>
      </c>
      <c r="BD331" s="48">
        <v>0</v>
      </c>
      <c r="BE331" s="49">
        <v>0</v>
      </c>
      <c r="BF331" s="48">
        <v>0</v>
      </c>
      <c r="BG331" s="49">
        <v>0</v>
      </c>
      <c r="BH331" s="48">
        <v>0</v>
      </c>
      <c r="BI331" s="49">
        <v>0</v>
      </c>
      <c r="BJ331" s="48">
        <v>28</v>
      </c>
      <c r="BK331" s="49">
        <v>100</v>
      </c>
      <c r="BL331" s="48">
        <v>28</v>
      </c>
    </row>
    <row r="332" spans="1:64" ht="15">
      <c r="A332" s="65" t="s">
        <v>332</v>
      </c>
      <c r="B332" s="83" t="s">
        <v>1099</v>
      </c>
      <c r="C332" s="66"/>
      <c r="D332" s="67"/>
      <c r="E332" s="68"/>
      <c r="F332" s="69"/>
      <c r="G332" s="66"/>
      <c r="H332" s="70"/>
      <c r="I332" s="71"/>
      <c r="J332" s="71"/>
      <c r="K332" s="34" t="s">
        <v>65</v>
      </c>
      <c r="L332" s="78">
        <v>332</v>
      </c>
      <c r="M332" s="78"/>
      <c r="N332" s="73" t="s">
        <v>273</v>
      </c>
      <c r="O332" s="80" t="s">
        <v>461</v>
      </c>
      <c r="P332" s="82">
        <v>43501.940092592595</v>
      </c>
      <c r="Q332" s="80" t="s">
        <v>609</v>
      </c>
      <c r="R332" s="80"/>
      <c r="S332" s="80"/>
      <c r="T332" s="80" t="s">
        <v>880</v>
      </c>
      <c r="U332" s="83" t="s">
        <v>1099</v>
      </c>
      <c r="V332" s="83" t="s">
        <v>1099</v>
      </c>
      <c r="W332" s="82">
        <v>43501.940092592595</v>
      </c>
      <c r="X332" s="83" t="s">
        <v>1495</v>
      </c>
      <c r="Y332" s="80"/>
      <c r="Z332" s="80"/>
      <c r="AA332" s="86" t="s">
        <v>1851</v>
      </c>
      <c r="AB332" s="80"/>
      <c r="AC332" s="80" t="b">
        <v>0</v>
      </c>
      <c r="AD332" s="80">
        <v>5</v>
      </c>
      <c r="AE332" s="86" t="s">
        <v>2052</v>
      </c>
      <c r="AF332" s="80" t="b">
        <v>0</v>
      </c>
      <c r="AG332" s="80" t="s">
        <v>2064</v>
      </c>
      <c r="AH332" s="80"/>
      <c r="AI332" s="86" t="s">
        <v>2052</v>
      </c>
      <c r="AJ332" s="80" t="b">
        <v>0</v>
      </c>
      <c r="AK332" s="80">
        <v>2</v>
      </c>
      <c r="AL332" s="86" t="s">
        <v>2052</v>
      </c>
      <c r="AM332" s="80" t="s">
        <v>2071</v>
      </c>
      <c r="AN332" s="80" t="b">
        <v>0</v>
      </c>
      <c r="AO332" s="86" t="s">
        <v>1851</v>
      </c>
      <c r="AP332" s="80" t="s">
        <v>207</v>
      </c>
      <c r="AQ332" s="80">
        <v>0</v>
      </c>
      <c r="AR332" s="80">
        <v>0</v>
      </c>
      <c r="AS332" s="80"/>
      <c r="AT332" s="80"/>
      <c r="AU332" s="80"/>
      <c r="AV332" s="80"/>
      <c r="AW332" s="80"/>
      <c r="AX332" s="80"/>
      <c r="AY332" s="80"/>
      <c r="AZ332" s="80"/>
      <c r="BA332">
        <v>1</v>
      </c>
      <c r="BB332" s="79" t="str">
        <f>REPLACE(INDEX(GroupVertices[Group],MATCH(Edges24[[#This Row],[Vertex 1]],GroupVertices[Vertex],0)),1,1,"")</f>
        <v>1</v>
      </c>
      <c r="BC332" s="79" t="str">
        <f>REPLACE(INDEX(GroupVertices[Group],MATCH(Edges24[[#This Row],[Vertex 2]],GroupVertices[Vertex],0)),1,1,"")</f>
        <v>1</v>
      </c>
      <c r="BD332" s="48">
        <v>0</v>
      </c>
      <c r="BE332" s="49">
        <v>0</v>
      </c>
      <c r="BF332" s="48">
        <v>0</v>
      </c>
      <c r="BG332" s="49">
        <v>0</v>
      </c>
      <c r="BH332" s="48">
        <v>0</v>
      </c>
      <c r="BI332" s="49">
        <v>0</v>
      </c>
      <c r="BJ332" s="48">
        <v>29</v>
      </c>
      <c r="BK332" s="49">
        <v>100</v>
      </c>
      <c r="BL332" s="48">
        <v>29</v>
      </c>
    </row>
    <row r="333" spans="1:64" ht="15">
      <c r="A333" s="65" t="s">
        <v>344</v>
      </c>
      <c r="B333" s="83" t="s">
        <v>1071</v>
      </c>
      <c r="C333" s="66"/>
      <c r="D333" s="67"/>
      <c r="E333" s="68"/>
      <c r="F333" s="69"/>
      <c r="G333" s="66"/>
      <c r="H333" s="70"/>
      <c r="I333" s="71"/>
      <c r="J333" s="71"/>
      <c r="K333" s="34" t="s">
        <v>65</v>
      </c>
      <c r="L333" s="78">
        <v>333</v>
      </c>
      <c r="M333" s="78"/>
      <c r="N333" s="73" t="s">
        <v>456</v>
      </c>
      <c r="O333" s="80" t="s">
        <v>461</v>
      </c>
      <c r="P333" s="82">
        <v>43501.965833333335</v>
      </c>
      <c r="Q333" s="80" t="s">
        <v>581</v>
      </c>
      <c r="R333" s="83" t="s">
        <v>827</v>
      </c>
      <c r="S333" s="80" t="s">
        <v>850</v>
      </c>
      <c r="T333" s="80" t="s">
        <v>945</v>
      </c>
      <c r="U333" s="83" t="s">
        <v>1071</v>
      </c>
      <c r="V333" s="83" t="s">
        <v>1071</v>
      </c>
      <c r="W333" s="82">
        <v>43501.965833333335</v>
      </c>
      <c r="X333" s="83" t="s">
        <v>1467</v>
      </c>
      <c r="Y333" s="80"/>
      <c r="Z333" s="80"/>
      <c r="AA333" s="86" t="s">
        <v>1822</v>
      </c>
      <c r="AB333" s="80"/>
      <c r="AC333" s="80" t="b">
        <v>0</v>
      </c>
      <c r="AD333" s="80">
        <v>1</v>
      </c>
      <c r="AE333" s="86" t="s">
        <v>2052</v>
      </c>
      <c r="AF333" s="80" t="b">
        <v>0</v>
      </c>
      <c r="AG333" s="80" t="s">
        <v>2064</v>
      </c>
      <c r="AH333" s="80"/>
      <c r="AI333" s="86" t="s">
        <v>2052</v>
      </c>
      <c r="AJ333" s="80" t="b">
        <v>0</v>
      </c>
      <c r="AK333" s="80">
        <v>2</v>
      </c>
      <c r="AL333" s="86" t="s">
        <v>2052</v>
      </c>
      <c r="AM333" s="80" t="s">
        <v>2071</v>
      </c>
      <c r="AN333" s="80" t="b">
        <v>0</v>
      </c>
      <c r="AO333" s="86" t="s">
        <v>1822</v>
      </c>
      <c r="AP333" s="80" t="s">
        <v>207</v>
      </c>
      <c r="AQ333" s="80">
        <v>0</v>
      </c>
      <c r="AR333" s="80">
        <v>0</v>
      </c>
      <c r="AS333" s="80"/>
      <c r="AT333" s="80"/>
      <c r="AU333" s="80"/>
      <c r="AV333" s="80"/>
      <c r="AW333" s="80"/>
      <c r="AX333" s="80"/>
      <c r="AY333" s="80"/>
      <c r="AZ333" s="80"/>
      <c r="BA333">
        <v>1</v>
      </c>
      <c r="BB333" s="79" t="str">
        <f>REPLACE(INDEX(GroupVertices[Group],MATCH(Edges24[[#This Row],[Vertex 1]],GroupVertices[Vertex],0)),1,1,"")</f>
        <v>7</v>
      </c>
      <c r="BC333" s="79" t="str">
        <f>REPLACE(INDEX(GroupVertices[Group],MATCH(Edges24[[#This Row],[Vertex 2]],GroupVertices[Vertex],0)),1,1,"")</f>
        <v>7</v>
      </c>
      <c r="BD333" s="48">
        <v>2</v>
      </c>
      <c r="BE333" s="49">
        <v>8</v>
      </c>
      <c r="BF333" s="48">
        <v>0</v>
      </c>
      <c r="BG333" s="49">
        <v>0</v>
      </c>
      <c r="BH333" s="48">
        <v>0</v>
      </c>
      <c r="BI333" s="49">
        <v>0</v>
      </c>
      <c r="BJ333" s="48">
        <v>23</v>
      </c>
      <c r="BK333" s="49">
        <v>92</v>
      </c>
      <c r="BL333" s="48">
        <v>25</v>
      </c>
    </row>
    <row r="334" spans="1:64" ht="15">
      <c r="A334" s="65" t="s">
        <v>330</v>
      </c>
      <c r="B334" s="83" t="s">
        <v>1028</v>
      </c>
      <c r="C334" s="66"/>
      <c r="D334" s="67"/>
      <c r="E334" s="68"/>
      <c r="F334" s="69"/>
      <c r="G334" s="66"/>
      <c r="H334" s="70"/>
      <c r="I334" s="71"/>
      <c r="J334" s="71"/>
      <c r="K334" s="34" t="s">
        <v>65</v>
      </c>
      <c r="L334" s="78">
        <v>334</v>
      </c>
      <c r="M334" s="78"/>
      <c r="N334" s="73" t="s">
        <v>448</v>
      </c>
      <c r="O334" s="80" t="s">
        <v>461</v>
      </c>
      <c r="P334" s="82">
        <v>43496.91875</v>
      </c>
      <c r="Q334" s="80" t="s">
        <v>535</v>
      </c>
      <c r="R334" s="80"/>
      <c r="S334" s="80"/>
      <c r="T334" s="80" t="s">
        <v>908</v>
      </c>
      <c r="U334" s="83" t="s">
        <v>1028</v>
      </c>
      <c r="V334" s="83" t="s">
        <v>1028</v>
      </c>
      <c r="W334" s="82">
        <v>43496.91875</v>
      </c>
      <c r="X334" s="83" t="s">
        <v>1416</v>
      </c>
      <c r="Y334" s="80"/>
      <c r="Z334" s="80"/>
      <c r="AA334" s="86" t="s">
        <v>1768</v>
      </c>
      <c r="AB334" s="80"/>
      <c r="AC334" s="80" t="b">
        <v>0</v>
      </c>
      <c r="AD334" s="80">
        <v>5</v>
      </c>
      <c r="AE334" s="86" t="s">
        <v>2052</v>
      </c>
      <c r="AF334" s="80" t="b">
        <v>0</v>
      </c>
      <c r="AG334" s="80" t="s">
        <v>2064</v>
      </c>
      <c r="AH334" s="80"/>
      <c r="AI334" s="86" t="s">
        <v>2052</v>
      </c>
      <c r="AJ334" s="80" t="b">
        <v>0</v>
      </c>
      <c r="AK334" s="80">
        <v>0</v>
      </c>
      <c r="AL334" s="86" t="s">
        <v>2052</v>
      </c>
      <c r="AM334" s="80" t="s">
        <v>2071</v>
      </c>
      <c r="AN334" s="80" t="b">
        <v>0</v>
      </c>
      <c r="AO334" s="86" t="s">
        <v>1768</v>
      </c>
      <c r="AP334" s="80" t="s">
        <v>207</v>
      </c>
      <c r="AQ334" s="80">
        <v>0</v>
      </c>
      <c r="AR334" s="80">
        <v>0</v>
      </c>
      <c r="AS334" s="80"/>
      <c r="AT334" s="80"/>
      <c r="AU334" s="80"/>
      <c r="AV334" s="80"/>
      <c r="AW334" s="80"/>
      <c r="AX334" s="80"/>
      <c r="AY334" s="80"/>
      <c r="AZ334" s="80"/>
      <c r="BA334">
        <v>1</v>
      </c>
      <c r="BB334" s="79" t="str">
        <f>REPLACE(INDEX(GroupVertices[Group],MATCH(Edges24[[#This Row],[Vertex 1]],GroupVertices[Vertex],0)),1,1,"")</f>
        <v>2</v>
      </c>
      <c r="BC334" s="79" t="str">
        <f>REPLACE(INDEX(GroupVertices[Group],MATCH(Edges24[[#This Row],[Vertex 2]],GroupVertices[Vertex],0)),1,1,"")</f>
        <v>2</v>
      </c>
      <c r="BD334" s="48">
        <v>1</v>
      </c>
      <c r="BE334" s="49">
        <v>4.166666666666667</v>
      </c>
      <c r="BF334" s="48">
        <v>0</v>
      </c>
      <c r="BG334" s="49">
        <v>0</v>
      </c>
      <c r="BH334" s="48">
        <v>0</v>
      </c>
      <c r="BI334" s="49">
        <v>0</v>
      </c>
      <c r="BJ334" s="48">
        <v>23</v>
      </c>
      <c r="BK334" s="49">
        <v>95.83333333333333</v>
      </c>
      <c r="BL334" s="48">
        <v>24</v>
      </c>
    </row>
    <row r="335" spans="1:64" ht="15">
      <c r="A335" s="65" t="s">
        <v>283</v>
      </c>
      <c r="B335" s="83" t="s">
        <v>989</v>
      </c>
      <c r="C335" s="66"/>
      <c r="D335" s="67"/>
      <c r="E335" s="68"/>
      <c r="F335" s="69"/>
      <c r="G335" s="66"/>
      <c r="H335" s="70"/>
      <c r="I335" s="71"/>
      <c r="J335" s="71"/>
      <c r="K335" s="34" t="s">
        <v>65</v>
      </c>
      <c r="L335" s="78">
        <v>335</v>
      </c>
      <c r="M335" s="78"/>
      <c r="N335" s="73" t="s">
        <v>283</v>
      </c>
      <c r="O335" s="80" t="s">
        <v>207</v>
      </c>
      <c r="P335" s="82">
        <v>43497.05144675926</v>
      </c>
      <c r="Q335" s="80" t="s">
        <v>494</v>
      </c>
      <c r="R335" s="83" t="s">
        <v>829</v>
      </c>
      <c r="S335" s="80" t="s">
        <v>860</v>
      </c>
      <c r="T335" s="80" t="s">
        <v>910</v>
      </c>
      <c r="U335" s="83" t="s">
        <v>989</v>
      </c>
      <c r="V335" s="83" t="s">
        <v>989</v>
      </c>
      <c r="W335" s="82">
        <v>43497.05144675926</v>
      </c>
      <c r="X335" s="83" t="s">
        <v>1375</v>
      </c>
      <c r="Y335" s="80"/>
      <c r="Z335" s="80"/>
      <c r="AA335" s="86" t="s">
        <v>1725</v>
      </c>
      <c r="AB335" s="80"/>
      <c r="AC335" s="80" t="b">
        <v>0</v>
      </c>
      <c r="AD335" s="80">
        <v>0</v>
      </c>
      <c r="AE335" s="86" t="s">
        <v>2052</v>
      </c>
      <c r="AF335" s="80" t="b">
        <v>0</v>
      </c>
      <c r="AG335" s="80" t="s">
        <v>2064</v>
      </c>
      <c r="AH335" s="80"/>
      <c r="AI335" s="86" t="s">
        <v>2052</v>
      </c>
      <c r="AJ335" s="80" t="b">
        <v>0</v>
      </c>
      <c r="AK335" s="80">
        <v>0</v>
      </c>
      <c r="AL335" s="86" t="s">
        <v>2052</v>
      </c>
      <c r="AM335" s="80" t="s">
        <v>2080</v>
      </c>
      <c r="AN335" s="80" t="b">
        <v>0</v>
      </c>
      <c r="AO335" s="86" t="s">
        <v>1725</v>
      </c>
      <c r="AP335" s="80" t="s">
        <v>207</v>
      </c>
      <c r="AQ335" s="80">
        <v>0</v>
      </c>
      <c r="AR335" s="80">
        <v>0</v>
      </c>
      <c r="AS335" s="80"/>
      <c r="AT335" s="80"/>
      <c r="AU335" s="80"/>
      <c r="AV335" s="80"/>
      <c r="AW335" s="80"/>
      <c r="AX335" s="80"/>
      <c r="AY335" s="80"/>
      <c r="AZ335" s="80"/>
      <c r="BA335">
        <v>1</v>
      </c>
      <c r="BB335" s="79" t="str">
        <f>REPLACE(INDEX(GroupVertices[Group],MATCH(Edges24[[#This Row],[Vertex 1]],GroupVertices[Vertex],0)),1,1,"")</f>
        <v>20</v>
      </c>
      <c r="BC335" s="79" t="str">
        <f>REPLACE(INDEX(GroupVertices[Group],MATCH(Edges24[[#This Row],[Vertex 2]],GroupVertices[Vertex],0)),1,1,"")</f>
        <v>20</v>
      </c>
      <c r="BD335" s="48">
        <v>0</v>
      </c>
      <c r="BE335" s="49">
        <v>0</v>
      </c>
      <c r="BF335" s="48">
        <v>0</v>
      </c>
      <c r="BG335" s="49">
        <v>0</v>
      </c>
      <c r="BH335" s="48">
        <v>0</v>
      </c>
      <c r="BI335" s="49">
        <v>0</v>
      </c>
      <c r="BJ335" s="48">
        <v>16</v>
      </c>
      <c r="BK335" s="49">
        <v>100</v>
      </c>
      <c r="BL335" s="48">
        <v>16</v>
      </c>
    </row>
    <row r="336" spans="1:64" ht="15">
      <c r="A336" s="65" t="s">
        <v>315</v>
      </c>
      <c r="B336" s="83" t="s">
        <v>1023</v>
      </c>
      <c r="C336" s="66"/>
      <c r="D336" s="67"/>
      <c r="E336" s="68"/>
      <c r="F336" s="69"/>
      <c r="G336" s="66"/>
      <c r="H336" s="70"/>
      <c r="I336" s="71"/>
      <c r="J336" s="71"/>
      <c r="K336" s="34" t="s">
        <v>65</v>
      </c>
      <c r="L336" s="78">
        <v>336</v>
      </c>
      <c r="M336" s="78"/>
      <c r="N336" s="73" t="s">
        <v>324</v>
      </c>
      <c r="O336" s="80" t="s">
        <v>461</v>
      </c>
      <c r="P336" s="82">
        <v>43497.33447916667</v>
      </c>
      <c r="Q336" s="80" t="s">
        <v>529</v>
      </c>
      <c r="R336" s="83" t="s">
        <v>830</v>
      </c>
      <c r="S336" s="80" t="s">
        <v>850</v>
      </c>
      <c r="T336" s="80" t="s">
        <v>929</v>
      </c>
      <c r="U336" s="83" t="s">
        <v>1023</v>
      </c>
      <c r="V336" s="83" t="s">
        <v>1023</v>
      </c>
      <c r="W336" s="82">
        <v>43497.33447916667</v>
      </c>
      <c r="X336" s="83" t="s">
        <v>1410</v>
      </c>
      <c r="Y336" s="80"/>
      <c r="Z336" s="80"/>
      <c r="AA336" s="86" t="s">
        <v>1760</v>
      </c>
      <c r="AB336" s="80"/>
      <c r="AC336" s="80" t="b">
        <v>0</v>
      </c>
      <c r="AD336" s="80">
        <v>13</v>
      </c>
      <c r="AE336" s="86" t="s">
        <v>2052</v>
      </c>
      <c r="AF336" s="80" t="b">
        <v>0</v>
      </c>
      <c r="AG336" s="80" t="s">
        <v>2065</v>
      </c>
      <c r="AH336" s="80"/>
      <c r="AI336" s="86" t="s">
        <v>2052</v>
      </c>
      <c r="AJ336" s="80" t="b">
        <v>0</v>
      </c>
      <c r="AK336" s="80">
        <v>3</v>
      </c>
      <c r="AL336" s="86" t="s">
        <v>2052</v>
      </c>
      <c r="AM336" s="80" t="s">
        <v>2071</v>
      </c>
      <c r="AN336" s="80" t="b">
        <v>0</v>
      </c>
      <c r="AO336" s="86" t="s">
        <v>1760</v>
      </c>
      <c r="AP336" s="80" t="s">
        <v>2082</v>
      </c>
      <c r="AQ336" s="80">
        <v>0</v>
      </c>
      <c r="AR336" s="80">
        <v>0</v>
      </c>
      <c r="AS336" s="80"/>
      <c r="AT336" s="80"/>
      <c r="AU336" s="80"/>
      <c r="AV336" s="80"/>
      <c r="AW336" s="80"/>
      <c r="AX336" s="80"/>
      <c r="AY336" s="80"/>
      <c r="AZ336" s="80"/>
      <c r="BA336">
        <v>1</v>
      </c>
      <c r="BB336" s="79" t="str">
        <f>REPLACE(INDEX(GroupVertices[Group],MATCH(Edges24[[#This Row],[Vertex 1]],GroupVertices[Vertex],0)),1,1,"")</f>
        <v>3</v>
      </c>
      <c r="BC336" s="79" t="str">
        <f>REPLACE(INDEX(GroupVertices[Group],MATCH(Edges24[[#This Row],[Vertex 2]],GroupVertices[Vertex],0)),1,1,"")</f>
        <v>3</v>
      </c>
      <c r="BD336" s="48">
        <v>2</v>
      </c>
      <c r="BE336" s="49">
        <v>8.695652173913043</v>
      </c>
      <c r="BF336" s="48">
        <v>0</v>
      </c>
      <c r="BG336" s="49">
        <v>0</v>
      </c>
      <c r="BH336" s="48">
        <v>0</v>
      </c>
      <c r="BI336" s="49">
        <v>0</v>
      </c>
      <c r="BJ336" s="48">
        <v>21</v>
      </c>
      <c r="BK336" s="49">
        <v>91.30434782608695</v>
      </c>
      <c r="BL336" s="48">
        <v>23</v>
      </c>
    </row>
    <row r="337" spans="1:64" ht="15">
      <c r="A337" s="65" t="s">
        <v>279</v>
      </c>
      <c r="B337" s="83" t="s">
        <v>1057</v>
      </c>
      <c r="C337" s="66"/>
      <c r="D337" s="67"/>
      <c r="E337" s="68"/>
      <c r="F337" s="69"/>
      <c r="G337" s="66"/>
      <c r="H337" s="70"/>
      <c r="I337" s="71"/>
      <c r="J337" s="71"/>
      <c r="K337" s="34" t="s">
        <v>65</v>
      </c>
      <c r="L337" s="78">
        <v>337</v>
      </c>
      <c r="M337" s="78"/>
      <c r="N337" s="73" t="s">
        <v>334</v>
      </c>
      <c r="O337" s="80" t="s">
        <v>461</v>
      </c>
      <c r="P337" s="82">
        <v>43497.711550925924</v>
      </c>
      <c r="Q337" s="80" t="s">
        <v>565</v>
      </c>
      <c r="R337" s="80"/>
      <c r="S337" s="80"/>
      <c r="T337" s="80" t="s">
        <v>907</v>
      </c>
      <c r="U337" s="83" t="s">
        <v>1057</v>
      </c>
      <c r="V337" s="83" t="s">
        <v>1057</v>
      </c>
      <c r="W337" s="82">
        <v>43497.711550925924</v>
      </c>
      <c r="X337" s="83" t="s">
        <v>1446</v>
      </c>
      <c r="Y337" s="80"/>
      <c r="Z337" s="80"/>
      <c r="AA337" s="86" t="s">
        <v>1801</v>
      </c>
      <c r="AB337" s="80"/>
      <c r="AC337" s="80" t="b">
        <v>0</v>
      </c>
      <c r="AD337" s="80">
        <v>0</v>
      </c>
      <c r="AE337" s="86" t="s">
        <v>2052</v>
      </c>
      <c r="AF337" s="80" t="b">
        <v>0</v>
      </c>
      <c r="AG337" s="80" t="s">
        <v>2064</v>
      </c>
      <c r="AH337" s="80"/>
      <c r="AI337" s="86" t="s">
        <v>2052</v>
      </c>
      <c r="AJ337" s="80" t="b">
        <v>0</v>
      </c>
      <c r="AK337" s="80">
        <v>0</v>
      </c>
      <c r="AL337" s="86" t="s">
        <v>2052</v>
      </c>
      <c r="AM337" s="80" t="s">
        <v>2074</v>
      </c>
      <c r="AN337" s="80" t="b">
        <v>0</v>
      </c>
      <c r="AO337" s="86" t="s">
        <v>1801</v>
      </c>
      <c r="AP337" s="80" t="s">
        <v>207</v>
      </c>
      <c r="AQ337" s="80">
        <v>0</v>
      </c>
      <c r="AR337" s="80">
        <v>0</v>
      </c>
      <c r="AS337" s="80" t="s">
        <v>2085</v>
      </c>
      <c r="AT337" s="80" t="s">
        <v>2091</v>
      </c>
      <c r="AU337" s="80" t="s">
        <v>2097</v>
      </c>
      <c r="AV337" s="80" t="s">
        <v>2102</v>
      </c>
      <c r="AW337" s="80" t="s">
        <v>2109</v>
      </c>
      <c r="AX337" s="80" t="s">
        <v>2114</v>
      </c>
      <c r="AY337" s="80" t="s">
        <v>2118</v>
      </c>
      <c r="AZ337" s="83" t="s">
        <v>2121</v>
      </c>
      <c r="BA337">
        <v>1</v>
      </c>
      <c r="BB337" s="79" t="str">
        <f>REPLACE(INDEX(GroupVertices[Group],MATCH(Edges24[[#This Row],[Vertex 1]],GroupVertices[Vertex],0)),1,1,"")</f>
        <v>19</v>
      </c>
      <c r="BC337" s="79" t="str">
        <f>REPLACE(INDEX(GroupVertices[Group],MATCH(Edges24[[#This Row],[Vertex 2]],GroupVertices[Vertex],0)),1,1,"")</f>
        <v>19</v>
      </c>
      <c r="BD337" s="48">
        <v>1</v>
      </c>
      <c r="BE337" s="49">
        <v>8.333333333333334</v>
      </c>
      <c r="BF337" s="48">
        <v>0</v>
      </c>
      <c r="BG337" s="49">
        <v>0</v>
      </c>
      <c r="BH337" s="48">
        <v>0</v>
      </c>
      <c r="BI337" s="49">
        <v>0</v>
      </c>
      <c r="BJ337" s="48">
        <v>11</v>
      </c>
      <c r="BK337" s="49">
        <v>91.66666666666667</v>
      </c>
      <c r="BL337" s="48">
        <v>12</v>
      </c>
    </row>
    <row r="338" spans="1:64" ht="15">
      <c r="A338" s="65" t="s">
        <v>280</v>
      </c>
      <c r="B338" s="83" t="s">
        <v>1057</v>
      </c>
      <c r="C338" s="66"/>
      <c r="D338" s="67"/>
      <c r="E338" s="68"/>
      <c r="F338" s="69"/>
      <c r="G338" s="66"/>
      <c r="H338" s="70"/>
      <c r="I338" s="71"/>
      <c r="J338" s="71"/>
      <c r="K338" s="34" t="s">
        <v>65</v>
      </c>
      <c r="L338" s="78">
        <v>338</v>
      </c>
      <c r="M338" s="78"/>
      <c r="N338" s="73" t="s">
        <v>334</v>
      </c>
      <c r="O338" s="80" t="s">
        <v>461</v>
      </c>
      <c r="P338" s="82">
        <v>43498.02443287037</v>
      </c>
      <c r="Q338" s="80" t="s">
        <v>564</v>
      </c>
      <c r="R338" s="80"/>
      <c r="S338" s="80"/>
      <c r="T338" s="80" t="s">
        <v>907</v>
      </c>
      <c r="U338" s="83" t="s">
        <v>1057</v>
      </c>
      <c r="V338" s="83" t="s">
        <v>1057</v>
      </c>
      <c r="W338" s="82">
        <v>43498.02443287037</v>
      </c>
      <c r="X338" s="83" t="s">
        <v>1445</v>
      </c>
      <c r="Y338" s="80"/>
      <c r="Z338" s="80"/>
      <c r="AA338" s="86" t="s">
        <v>1800</v>
      </c>
      <c r="AB338" s="80"/>
      <c r="AC338" s="80" t="b">
        <v>0</v>
      </c>
      <c r="AD338" s="80">
        <v>0</v>
      </c>
      <c r="AE338" s="86" t="s">
        <v>2052</v>
      </c>
      <c r="AF338" s="80" t="b">
        <v>0</v>
      </c>
      <c r="AG338" s="80" t="s">
        <v>2064</v>
      </c>
      <c r="AH338" s="80"/>
      <c r="AI338" s="86" t="s">
        <v>2052</v>
      </c>
      <c r="AJ338" s="80" t="b">
        <v>0</v>
      </c>
      <c r="AK338" s="80">
        <v>1</v>
      </c>
      <c r="AL338" s="86" t="s">
        <v>1801</v>
      </c>
      <c r="AM338" s="80" t="s">
        <v>2071</v>
      </c>
      <c r="AN338" s="80" t="b">
        <v>0</v>
      </c>
      <c r="AO338" s="86" t="s">
        <v>1801</v>
      </c>
      <c r="AP338" s="80" t="s">
        <v>207</v>
      </c>
      <c r="AQ338" s="80">
        <v>0</v>
      </c>
      <c r="AR338" s="80">
        <v>0</v>
      </c>
      <c r="AS338" s="80"/>
      <c r="AT338" s="80"/>
      <c r="AU338" s="80"/>
      <c r="AV338" s="80"/>
      <c r="AW338" s="80"/>
      <c r="AX338" s="80"/>
      <c r="AY338" s="80"/>
      <c r="AZ338" s="80"/>
      <c r="BA338">
        <v>1</v>
      </c>
      <c r="BB338" s="79" t="str">
        <f>REPLACE(INDEX(GroupVertices[Group],MATCH(Edges24[[#This Row],[Vertex 1]],GroupVertices[Vertex],0)),1,1,"")</f>
        <v>19</v>
      </c>
      <c r="BC338" s="79" t="str">
        <f>REPLACE(INDEX(GroupVertices[Group],MATCH(Edges24[[#This Row],[Vertex 2]],GroupVertices[Vertex],0)),1,1,"")</f>
        <v>19</v>
      </c>
      <c r="BD338" s="48">
        <v>1</v>
      </c>
      <c r="BE338" s="49">
        <v>7.142857142857143</v>
      </c>
      <c r="BF338" s="48">
        <v>0</v>
      </c>
      <c r="BG338" s="49">
        <v>0</v>
      </c>
      <c r="BH338" s="48">
        <v>0</v>
      </c>
      <c r="BI338" s="49">
        <v>0</v>
      </c>
      <c r="BJ338" s="48">
        <v>13</v>
      </c>
      <c r="BK338" s="49">
        <v>92.85714285714286</v>
      </c>
      <c r="BL338" s="48">
        <v>14</v>
      </c>
    </row>
    <row r="339" spans="1:64" ht="15">
      <c r="A339" s="65" t="s">
        <v>309</v>
      </c>
      <c r="B339" s="83" t="s">
        <v>1006</v>
      </c>
      <c r="C339" s="66"/>
      <c r="D339" s="67"/>
      <c r="E339" s="68"/>
      <c r="F339" s="69"/>
      <c r="G339" s="66"/>
      <c r="H339" s="70"/>
      <c r="I339" s="71"/>
      <c r="J339" s="71"/>
      <c r="K339" s="34" t="s">
        <v>65</v>
      </c>
      <c r="L339" s="78">
        <v>339</v>
      </c>
      <c r="M339" s="78"/>
      <c r="N339" s="73" t="s">
        <v>424</v>
      </c>
      <c r="O339" s="80" t="s">
        <v>461</v>
      </c>
      <c r="P339" s="82">
        <v>43497.69650462963</v>
      </c>
      <c r="Q339" s="80" t="s">
        <v>511</v>
      </c>
      <c r="R339" s="83" t="s">
        <v>818</v>
      </c>
      <c r="S339" s="80" t="s">
        <v>850</v>
      </c>
      <c r="T339" s="80" t="s">
        <v>919</v>
      </c>
      <c r="U339" s="83" t="s">
        <v>1006</v>
      </c>
      <c r="V339" s="83" t="s">
        <v>1006</v>
      </c>
      <c r="W339" s="82">
        <v>43497.69650462963</v>
      </c>
      <c r="X339" s="83" t="s">
        <v>1392</v>
      </c>
      <c r="Y339" s="80"/>
      <c r="Z339" s="80"/>
      <c r="AA339" s="86" t="s">
        <v>1742</v>
      </c>
      <c r="AB339" s="80"/>
      <c r="AC339" s="80" t="b">
        <v>0</v>
      </c>
      <c r="AD339" s="80">
        <v>4</v>
      </c>
      <c r="AE339" s="86" t="s">
        <v>2052</v>
      </c>
      <c r="AF339" s="80" t="b">
        <v>0</v>
      </c>
      <c r="AG339" s="80" t="s">
        <v>2064</v>
      </c>
      <c r="AH339" s="80"/>
      <c r="AI339" s="86" t="s">
        <v>2052</v>
      </c>
      <c r="AJ339" s="80" t="b">
        <v>0</v>
      </c>
      <c r="AK339" s="80">
        <v>4</v>
      </c>
      <c r="AL339" s="86" t="s">
        <v>2052</v>
      </c>
      <c r="AM339" s="80" t="s">
        <v>2071</v>
      </c>
      <c r="AN339" s="80" t="b">
        <v>0</v>
      </c>
      <c r="AO339" s="86" t="s">
        <v>1742</v>
      </c>
      <c r="AP339" s="80" t="s">
        <v>207</v>
      </c>
      <c r="AQ339" s="80">
        <v>0</v>
      </c>
      <c r="AR339" s="80">
        <v>0</v>
      </c>
      <c r="AS339" s="80"/>
      <c r="AT339" s="80"/>
      <c r="AU339" s="80"/>
      <c r="AV339" s="80"/>
      <c r="AW339" s="80"/>
      <c r="AX339" s="80"/>
      <c r="AY339" s="80"/>
      <c r="AZ339" s="80"/>
      <c r="BA339">
        <v>1</v>
      </c>
      <c r="BB339" s="79" t="str">
        <f>REPLACE(INDEX(GroupVertices[Group],MATCH(Edges24[[#This Row],[Vertex 1]],GroupVertices[Vertex],0)),1,1,"")</f>
        <v>13</v>
      </c>
      <c r="BC339" s="79" t="str">
        <f>REPLACE(INDEX(GroupVertices[Group],MATCH(Edges24[[#This Row],[Vertex 2]],GroupVertices[Vertex],0)),1,1,"")</f>
        <v>13</v>
      </c>
      <c r="BD339" s="48">
        <v>2</v>
      </c>
      <c r="BE339" s="49">
        <v>7.6923076923076925</v>
      </c>
      <c r="BF339" s="48">
        <v>0</v>
      </c>
      <c r="BG339" s="49">
        <v>0</v>
      </c>
      <c r="BH339" s="48">
        <v>0</v>
      </c>
      <c r="BI339" s="49">
        <v>0</v>
      </c>
      <c r="BJ339" s="48">
        <v>24</v>
      </c>
      <c r="BK339" s="49">
        <v>92.3076923076923</v>
      </c>
      <c r="BL339" s="48">
        <v>26</v>
      </c>
    </row>
    <row r="340" spans="1:64" ht="15">
      <c r="A340" s="65" t="s">
        <v>318</v>
      </c>
      <c r="B340" s="83" t="s">
        <v>1233</v>
      </c>
      <c r="C340" s="66"/>
      <c r="D340" s="67"/>
      <c r="E340" s="68"/>
      <c r="F340" s="69"/>
      <c r="G340" s="66"/>
      <c r="H340" s="70"/>
      <c r="I340" s="71"/>
      <c r="J340" s="71"/>
      <c r="K340" s="34" t="s">
        <v>65</v>
      </c>
      <c r="L340" s="78">
        <v>340</v>
      </c>
      <c r="M340" s="78"/>
      <c r="N340" s="73" t="s">
        <v>273</v>
      </c>
      <c r="O340" s="80" t="s">
        <v>461</v>
      </c>
      <c r="P340" s="82">
        <v>43497.86261574074</v>
      </c>
      <c r="Q340" s="80" t="s">
        <v>745</v>
      </c>
      <c r="R340" s="80"/>
      <c r="S340" s="80"/>
      <c r="T340" s="80" t="s">
        <v>880</v>
      </c>
      <c r="U340" s="83" t="s">
        <v>1233</v>
      </c>
      <c r="V340" s="83" t="s">
        <v>1233</v>
      </c>
      <c r="W340" s="82">
        <v>43497.86261574074</v>
      </c>
      <c r="X340" s="83" t="s">
        <v>1631</v>
      </c>
      <c r="Y340" s="80"/>
      <c r="Z340" s="80"/>
      <c r="AA340" s="86" t="s">
        <v>1987</v>
      </c>
      <c r="AB340" s="80"/>
      <c r="AC340" s="80" t="b">
        <v>0</v>
      </c>
      <c r="AD340" s="80">
        <v>2</v>
      </c>
      <c r="AE340" s="86" t="s">
        <v>2052</v>
      </c>
      <c r="AF340" s="80" t="b">
        <v>0</v>
      </c>
      <c r="AG340" s="80" t="s">
        <v>2064</v>
      </c>
      <c r="AH340" s="80"/>
      <c r="AI340" s="86" t="s">
        <v>2052</v>
      </c>
      <c r="AJ340" s="80" t="b">
        <v>0</v>
      </c>
      <c r="AK340" s="80">
        <v>0</v>
      </c>
      <c r="AL340" s="86" t="s">
        <v>2052</v>
      </c>
      <c r="AM340" s="80" t="s">
        <v>2071</v>
      </c>
      <c r="AN340" s="80" t="b">
        <v>0</v>
      </c>
      <c r="AO340" s="86" t="s">
        <v>1987</v>
      </c>
      <c r="AP340" s="80" t="s">
        <v>207</v>
      </c>
      <c r="AQ340" s="80">
        <v>0</v>
      </c>
      <c r="AR340" s="80">
        <v>0</v>
      </c>
      <c r="AS340" s="80"/>
      <c r="AT340" s="80"/>
      <c r="AU340" s="80"/>
      <c r="AV340" s="80"/>
      <c r="AW340" s="80"/>
      <c r="AX340" s="80"/>
      <c r="AY340" s="80"/>
      <c r="AZ340" s="80"/>
      <c r="BA340">
        <v>1</v>
      </c>
      <c r="BB340" s="79" t="str">
        <f>REPLACE(INDEX(GroupVertices[Group],MATCH(Edges24[[#This Row],[Vertex 1]],GroupVertices[Vertex],0)),1,1,"")</f>
        <v>6</v>
      </c>
      <c r="BC340" s="79" t="str">
        <f>REPLACE(INDEX(GroupVertices[Group],MATCH(Edges24[[#This Row],[Vertex 2]],GroupVertices[Vertex],0)),1,1,"")</f>
        <v>6</v>
      </c>
      <c r="BD340" s="48">
        <v>0</v>
      </c>
      <c r="BE340" s="49">
        <v>0</v>
      </c>
      <c r="BF340" s="48">
        <v>0</v>
      </c>
      <c r="BG340" s="49">
        <v>0</v>
      </c>
      <c r="BH340" s="48">
        <v>0</v>
      </c>
      <c r="BI340" s="49">
        <v>0</v>
      </c>
      <c r="BJ340" s="48">
        <v>29</v>
      </c>
      <c r="BK340" s="49">
        <v>100</v>
      </c>
      <c r="BL340" s="48">
        <v>29</v>
      </c>
    </row>
    <row r="341" spans="1:64" ht="15">
      <c r="A341" s="65" t="s">
        <v>319</v>
      </c>
      <c r="B341" s="83" t="s">
        <v>1257</v>
      </c>
      <c r="C341" s="66"/>
      <c r="D341" s="67"/>
      <c r="E341" s="68"/>
      <c r="F341" s="69"/>
      <c r="G341" s="66"/>
      <c r="H341" s="70"/>
      <c r="I341" s="71"/>
      <c r="J341" s="71"/>
      <c r="K341" s="34" t="s">
        <v>65</v>
      </c>
      <c r="L341" s="78">
        <v>341</v>
      </c>
      <c r="M341" s="78"/>
      <c r="N341" s="73" t="s">
        <v>374</v>
      </c>
      <c r="O341" s="80" t="s">
        <v>461</v>
      </c>
      <c r="P341" s="82">
        <v>43497.94516203704</v>
      </c>
      <c r="Q341" s="80" t="s">
        <v>769</v>
      </c>
      <c r="R341" s="80"/>
      <c r="S341" s="80"/>
      <c r="T341" s="80" t="s">
        <v>923</v>
      </c>
      <c r="U341" s="83" t="s">
        <v>1257</v>
      </c>
      <c r="V341" s="83" t="s">
        <v>1257</v>
      </c>
      <c r="W341" s="82">
        <v>43497.94516203704</v>
      </c>
      <c r="X341" s="83" t="s">
        <v>1655</v>
      </c>
      <c r="Y341" s="80"/>
      <c r="Z341" s="80"/>
      <c r="AA341" s="86" t="s">
        <v>2011</v>
      </c>
      <c r="AB341" s="80"/>
      <c r="AC341" s="80" t="b">
        <v>0</v>
      </c>
      <c r="AD341" s="80">
        <v>0</v>
      </c>
      <c r="AE341" s="86" t="s">
        <v>2052</v>
      </c>
      <c r="AF341" s="80" t="b">
        <v>0</v>
      </c>
      <c r="AG341" s="80" t="s">
        <v>2064</v>
      </c>
      <c r="AH341" s="80"/>
      <c r="AI341" s="86" t="s">
        <v>2052</v>
      </c>
      <c r="AJ341" s="80" t="b">
        <v>0</v>
      </c>
      <c r="AK341" s="80">
        <v>1</v>
      </c>
      <c r="AL341" s="86" t="s">
        <v>2052</v>
      </c>
      <c r="AM341" s="80" t="s">
        <v>2071</v>
      </c>
      <c r="AN341" s="80" t="b">
        <v>0</v>
      </c>
      <c r="AO341" s="86" t="s">
        <v>2011</v>
      </c>
      <c r="AP341" s="80" t="s">
        <v>207</v>
      </c>
      <c r="AQ341" s="80">
        <v>0</v>
      </c>
      <c r="AR341" s="80">
        <v>0</v>
      </c>
      <c r="AS341" s="80"/>
      <c r="AT341" s="80"/>
      <c r="AU341" s="80"/>
      <c r="AV341" s="80"/>
      <c r="AW341" s="80"/>
      <c r="AX341" s="80"/>
      <c r="AY341" s="80"/>
      <c r="AZ341" s="80"/>
      <c r="BA341">
        <v>1</v>
      </c>
      <c r="BB341" s="79" t="str">
        <f>REPLACE(INDEX(GroupVertices[Group],MATCH(Edges24[[#This Row],[Vertex 1]],GroupVertices[Vertex],0)),1,1,"")</f>
        <v>9</v>
      </c>
      <c r="BC341" s="79" t="str">
        <f>REPLACE(INDEX(GroupVertices[Group],MATCH(Edges24[[#This Row],[Vertex 2]],GroupVertices[Vertex],0)),1,1,"")</f>
        <v>9</v>
      </c>
      <c r="BD341" s="48">
        <v>0</v>
      </c>
      <c r="BE341" s="49">
        <v>0</v>
      </c>
      <c r="BF341" s="48">
        <v>0</v>
      </c>
      <c r="BG341" s="49">
        <v>0</v>
      </c>
      <c r="BH341" s="48">
        <v>0</v>
      </c>
      <c r="BI341" s="49">
        <v>0</v>
      </c>
      <c r="BJ341" s="48">
        <v>28</v>
      </c>
      <c r="BK341" s="49">
        <v>100</v>
      </c>
      <c r="BL341" s="48">
        <v>28</v>
      </c>
    </row>
    <row r="342" spans="1:64" ht="15">
      <c r="A342" s="65" t="s">
        <v>330</v>
      </c>
      <c r="B342" s="83" t="s">
        <v>1185</v>
      </c>
      <c r="C342" s="66"/>
      <c r="D342" s="67"/>
      <c r="E342" s="68"/>
      <c r="F342" s="69"/>
      <c r="G342" s="66"/>
      <c r="H342" s="70"/>
      <c r="I342" s="71"/>
      <c r="J342" s="71"/>
      <c r="K342" s="34" t="s">
        <v>65</v>
      </c>
      <c r="L342" s="78">
        <v>342</v>
      </c>
      <c r="M342" s="78"/>
      <c r="N342" s="73" t="s">
        <v>374</v>
      </c>
      <c r="O342" s="80" t="s">
        <v>461</v>
      </c>
      <c r="P342" s="82">
        <v>43497.94565972222</v>
      </c>
      <c r="Q342" s="80" t="s">
        <v>697</v>
      </c>
      <c r="R342" s="80"/>
      <c r="S342" s="80"/>
      <c r="T342" s="80" t="s">
        <v>923</v>
      </c>
      <c r="U342" s="83" t="s">
        <v>1185</v>
      </c>
      <c r="V342" s="83" t="s">
        <v>1185</v>
      </c>
      <c r="W342" s="82">
        <v>43497.94565972222</v>
      </c>
      <c r="X342" s="83" t="s">
        <v>1583</v>
      </c>
      <c r="Y342" s="80"/>
      <c r="Z342" s="80"/>
      <c r="AA342" s="86" t="s">
        <v>1939</v>
      </c>
      <c r="AB342" s="80"/>
      <c r="AC342" s="80" t="b">
        <v>0</v>
      </c>
      <c r="AD342" s="80">
        <v>1</v>
      </c>
      <c r="AE342" s="86" t="s">
        <v>2052</v>
      </c>
      <c r="AF342" s="80" t="b">
        <v>0</v>
      </c>
      <c r="AG342" s="80" t="s">
        <v>2064</v>
      </c>
      <c r="AH342" s="80"/>
      <c r="AI342" s="86" t="s">
        <v>2052</v>
      </c>
      <c r="AJ342" s="80" t="b">
        <v>0</v>
      </c>
      <c r="AK342" s="80">
        <v>2</v>
      </c>
      <c r="AL342" s="86" t="s">
        <v>2052</v>
      </c>
      <c r="AM342" s="80" t="s">
        <v>2071</v>
      </c>
      <c r="AN342" s="80" t="b">
        <v>0</v>
      </c>
      <c r="AO342" s="86" t="s">
        <v>1939</v>
      </c>
      <c r="AP342" s="80" t="s">
        <v>207</v>
      </c>
      <c r="AQ342" s="80">
        <v>0</v>
      </c>
      <c r="AR342" s="80">
        <v>0</v>
      </c>
      <c r="AS342" s="80"/>
      <c r="AT342" s="80"/>
      <c r="AU342" s="80"/>
      <c r="AV342" s="80"/>
      <c r="AW342" s="80"/>
      <c r="AX342" s="80"/>
      <c r="AY342" s="80"/>
      <c r="AZ342" s="80"/>
      <c r="BA342">
        <v>1</v>
      </c>
      <c r="BB342" s="79" t="str">
        <f>REPLACE(INDEX(GroupVertices[Group],MATCH(Edges24[[#This Row],[Vertex 1]],GroupVertices[Vertex],0)),1,1,"")</f>
        <v>2</v>
      </c>
      <c r="BC342" s="79" t="str">
        <f>REPLACE(INDEX(GroupVertices[Group],MATCH(Edges24[[#This Row],[Vertex 2]],GroupVertices[Vertex],0)),1,1,"")</f>
        <v>2</v>
      </c>
      <c r="BD342" s="48">
        <v>0</v>
      </c>
      <c r="BE342" s="49">
        <v>0</v>
      </c>
      <c r="BF342" s="48">
        <v>0</v>
      </c>
      <c r="BG342" s="49">
        <v>0</v>
      </c>
      <c r="BH342" s="48">
        <v>0</v>
      </c>
      <c r="BI342" s="49">
        <v>0</v>
      </c>
      <c r="BJ342" s="48">
        <v>28</v>
      </c>
      <c r="BK342" s="49">
        <v>100</v>
      </c>
      <c r="BL342" s="48">
        <v>28</v>
      </c>
    </row>
    <row r="343" spans="1:64" ht="15">
      <c r="A343" s="65" t="s">
        <v>340</v>
      </c>
      <c r="B343" s="83" t="s">
        <v>1202</v>
      </c>
      <c r="C343" s="66"/>
      <c r="D343" s="67"/>
      <c r="E343" s="68"/>
      <c r="F343" s="69"/>
      <c r="G343" s="66"/>
      <c r="H343" s="70"/>
      <c r="I343" s="71"/>
      <c r="J343" s="71"/>
      <c r="K343" s="34" t="s">
        <v>65</v>
      </c>
      <c r="L343" s="78">
        <v>343</v>
      </c>
      <c r="M343" s="78"/>
      <c r="N343" s="73" t="s">
        <v>374</v>
      </c>
      <c r="O343" s="80" t="s">
        <v>461</v>
      </c>
      <c r="P343" s="82">
        <v>43498.02133101852</v>
      </c>
      <c r="Q343" s="80" t="s">
        <v>714</v>
      </c>
      <c r="R343" s="80"/>
      <c r="S343" s="80"/>
      <c r="T343" s="80" t="s">
        <v>923</v>
      </c>
      <c r="U343" s="83" t="s">
        <v>1202</v>
      </c>
      <c r="V343" s="83" t="s">
        <v>1202</v>
      </c>
      <c r="W343" s="82">
        <v>43498.02133101852</v>
      </c>
      <c r="X343" s="83" t="s">
        <v>1600</v>
      </c>
      <c r="Y343" s="80"/>
      <c r="Z343" s="80"/>
      <c r="AA343" s="86" t="s">
        <v>1956</v>
      </c>
      <c r="AB343" s="80"/>
      <c r="AC343" s="80" t="b">
        <v>0</v>
      </c>
      <c r="AD343" s="80">
        <v>0</v>
      </c>
      <c r="AE343" s="86" t="s">
        <v>2052</v>
      </c>
      <c r="AF343" s="80" t="b">
        <v>0</v>
      </c>
      <c r="AG343" s="80" t="s">
        <v>2064</v>
      </c>
      <c r="AH343" s="80"/>
      <c r="AI343" s="86" t="s">
        <v>2052</v>
      </c>
      <c r="AJ343" s="80" t="b">
        <v>0</v>
      </c>
      <c r="AK343" s="80">
        <v>2</v>
      </c>
      <c r="AL343" s="86" t="s">
        <v>2052</v>
      </c>
      <c r="AM343" s="80" t="s">
        <v>2071</v>
      </c>
      <c r="AN343" s="80" t="b">
        <v>0</v>
      </c>
      <c r="AO343" s="86" t="s">
        <v>1956</v>
      </c>
      <c r="AP343" s="80" t="s">
        <v>207</v>
      </c>
      <c r="AQ343" s="80">
        <v>0</v>
      </c>
      <c r="AR343" s="80">
        <v>0</v>
      </c>
      <c r="AS343" s="80"/>
      <c r="AT343" s="80"/>
      <c r="AU343" s="80"/>
      <c r="AV343" s="80"/>
      <c r="AW343" s="80"/>
      <c r="AX343" s="80"/>
      <c r="AY343" s="80"/>
      <c r="AZ343" s="80"/>
      <c r="BA343">
        <v>1</v>
      </c>
      <c r="BB343" s="79" t="str">
        <f>REPLACE(INDEX(GroupVertices[Group],MATCH(Edges24[[#This Row],[Vertex 1]],GroupVertices[Vertex],0)),1,1,"")</f>
        <v>12</v>
      </c>
      <c r="BC343" s="79" t="str">
        <f>REPLACE(INDEX(GroupVertices[Group],MATCH(Edges24[[#This Row],[Vertex 2]],GroupVertices[Vertex],0)),1,1,"")</f>
        <v>12</v>
      </c>
      <c r="BD343" s="48">
        <v>0</v>
      </c>
      <c r="BE343" s="49">
        <v>0</v>
      </c>
      <c r="BF343" s="48">
        <v>0</v>
      </c>
      <c r="BG343" s="49">
        <v>0</v>
      </c>
      <c r="BH343" s="48">
        <v>0</v>
      </c>
      <c r="BI343" s="49">
        <v>0</v>
      </c>
      <c r="BJ343" s="48">
        <v>28</v>
      </c>
      <c r="BK343" s="49">
        <v>100</v>
      </c>
      <c r="BL343" s="48">
        <v>28</v>
      </c>
    </row>
    <row r="344" spans="1:64" ht="15">
      <c r="A344" s="65" t="s">
        <v>332</v>
      </c>
      <c r="B344" s="83" t="s">
        <v>1095</v>
      </c>
      <c r="C344" s="66"/>
      <c r="D344" s="67"/>
      <c r="E344" s="68"/>
      <c r="F344" s="69"/>
      <c r="G344" s="66"/>
      <c r="H344" s="70"/>
      <c r="I344" s="71"/>
      <c r="J344" s="71"/>
      <c r="K344" s="34" t="s">
        <v>65</v>
      </c>
      <c r="L344" s="78">
        <v>344</v>
      </c>
      <c r="M344" s="78"/>
      <c r="N344" s="73" t="s">
        <v>273</v>
      </c>
      <c r="O344" s="80" t="s">
        <v>461</v>
      </c>
      <c r="P344" s="82">
        <v>43498.0228125</v>
      </c>
      <c r="Q344" s="80" t="s">
        <v>605</v>
      </c>
      <c r="R344" s="80"/>
      <c r="S344" s="80"/>
      <c r="T344" s="80" t="s">
        <v>880</v>
      </c>
      <c r="U344" s="83" t="s">
        <v>1095</v>
      </c>
      <c r="V344" s="83" t="s">
        <v>1095</v>
      </c>
      <c r="W344" s="82">
        <v>43498.0228125</v>
      </c>
      <c r="X344" s="83" t="s">
        <v>1491</v>
      </c>
      <c r="Y344" s="80"/>
      <c r="Z344" s="80"/>
      <c r="AA344" s="86" t="s">
        <v>1847</v>
      </c>
      <c r="AB344" s="80"/>
      <c r="AC344" s="80" t="b">
        <v>0</v>
      </c>
      <c r="AD344" s="80">
        <v>0</v>
      </c>
      <c r="AE344" s="86" t="s">
        <v>2052</v>
      </c>
      <c r="AF344" s="80" t="b">
        <v>0</v>
      </c>
      <c r="AG344" s="80" t="s">
        <v>2064</v>
      </c>
      <c r="AH344" s="80"/>
      <c r="AI344" s="86" t="s">
        <v>2052</v>
      </c>
      <c r="AJ344" s="80" t="b">
        <v>0</v>
      </c>
      <c r="AK344" s="80">
        <v>1</v>
      </c>
      <c r="AL344" s="86" t="s">
        <v>2052</v>
      </c>
      <c r="AM344" s="80" t="s">
        <v>2071</v>
      </c>
      <c r="AN344" s="80" t="b">
        <v>0</v>
      </c>
      <c r="AO344" s="86" t="s">
        <v>1847</v>
      </c>
      <c r="AP344" s="80" t="s">
        <v>207</v>
      </c>
      <c r="AQ344" s="80">
        <v>0</v>
      </c>
      <c r="AR344" s="80">
        <v>0</v>
      </c>
      <c r="AS344" s="80"/>
      <c r="AT344" s="80"/>
      <c r="AU344" s="80"/>
      <c r="AV344" s="80"/>
      <c r="AW344" s="80"/>
      <c r="AX344" s="80"/>
      <c r="AY344" s="80"/>
      <c r="AZ344" s="80"/>
      <c r="BA344">
        <v>1</v>
      </c>
      <c r="BB344" s="79" t="str">
        <f>REPLACE(INDEX(GroupVertices[Group],MATCH(Edges24[[#This Row],[Vertex 1]],GroupVertices[Vertex],0)),1,1,"")</f>
        <v>1</v>
      </c>
      <c r="BC344" s="79" t="str">
        <f>REPLACE(INDEX(GroupVertices[Group],MATCH(Edges24[[#This Row],[Vertex 2]],GroupVertices[Vertex],0)),1,1,"")</f>
        <v>1</v>
      </c>
      <c r="BD344" s="48">
        <v>0</v>
      </c>
      <c r="BE344" s="49">
        <v>0</v>
      </c>
      <c r="BF344" s="48">
        <v>0</v>
      </c>
      <c r="BG344" s="49">
        <v>0</v>
      </c>
      <c r="BH344" s="48">
        <v>0</v>
      </c>
      <c r="BI344" s="49">
        <v>0</v>
      </c>
      <c r="BJ344" s="48">
        <v>29</v>
      </c>
      <c r="BK344" s="49">
        <v>100</v>
      </c>
      <c r="BL344" s="48">
        <v>29</v>
      </c>
    </row>
    <row r="345" spans="1:64" ht="15">
      <c r="A345" s="65" t="s">
        <v>332</v>
      </c>
      <c r="B345" s="83" t="s">
        <v>1086</v>
      </c>
      <c r="C345" s="66"/>
      <c r="D345" s="67"/>
      <c r="E345" s="68"/>
      <c r="F345" s="69"/>
      <c r="G345" s="66"/>
      <c r="H345" s="70"/>
      <c r="I345" s="71"/>
      <c r="J345" s="71"/>
      <c r="K345" s="34" t="s">
        <v>65</v>
      </c>
      <c r="L345" s="78">
        <v>345</v>
      </c>
      <c r="M345" s="78"/>
      <c r="N345" s="73" t="s">
        <v>374</v>
      </c>
      <c r="O345" s="80" t="s">
        <v>461</v>
      </c>
      <c r="P345" s="82">
        <v>43498.515335648146</v>
      </c>
      <c r="Q345" s="80" t="s">
        <v>596</v>
      </c>
      <c r="R345" s="80"/>
      <c r="S345" s="80"/>
      <c r="T345" s="80" t="s">
        <v>923</v>
      </c>
      <c r="U345" s="83" t="s">
        <v>1086</v>
      </c>
      <c r="V345" s="83" t="s">
        <v>1086</v>
      </c>
      <c r="W345" s="82">
        <v>43498.515335648146</v>
      </c>
      <c r="X345" s="83" t="s">
        <v>1482</v>
      </c>
      <c r="Y345" s="80"/>
      <c r="Z345" s="80"/>
      <c r="AA345" s="86" t="s">
        <v>1837</v>
      </c>
      <c r="AB345" s="80"/>
      <c r="AC345" s="80" t="b">
        <v>0</v>
      </c>
      <c r="AD345" s="80">
        <v>7</v>
      </c>
      <c r="AE345" s="86" t="s">
        <v>2052</v>
      </c>
      <c r="AF345" s="80" t="b">
        <v>0</v>
      </c>
      <c r="AG345" s="80" t="s">
        <v>2064</v>
      </c>
      <c r="AH345" s="80"/>
      <c r="AI345" s="86" t="s">
        <v>2052</v>
      </c>
      <c r="AJ345" s="80" t="b">
        <v>0</v>
      </c>
      <c r="AK345" s="80">
        <v>2</v>
      </c>
      <c r="AL345" s="86" t="s">
        <v>2052</v>
      </c>
      <c r="AM345" s="80" t="s">
        <v>2071</v>
      </c>
      <c r="AN345" s="80" t="b">
        <v>0</v>
      </c>
      <c r="AO345" s="86" t="s">
        <v>1837</v>
      </c>
      <c r="AP345" s="80" t="s">
        <v>2082</v>
      </c>
      <c r="AQ345" s="80">
        <v>0</v>
      </c>
      <c r="AR345" s="80">
        <v>0</v>
      </c>
      <c r="AS345" s="80"/>
      <c r="AT345" s="80"/>
      <c r="AU345" s="80"/>
      <c r="AV345" s="80"/>
      <c r="AW345" s="80"/>
      <c r="AX345" s="80"/>
      <c r="AY345" s="80"/>
      <c r="AZ345" s="80"/>
      <c r="BA345">
        <v>1</v>
      </c>
      <c r="BB345" s="79" t="str">
        <f>REPLACE(INDEX(GroupVertices[Group],MATCH(Edges24[[#This Row],[Vertex 1]],GroupVertices[Vertex],0)),1,1,"")</f>
        <v>1</v>
      </c>
      <c r="BC345" s="79" t="str">
        <f>REPLACE(INDEX(GroupVertices[Group],MATCH(Edges24[[#This Row],[Vertex 2]],GroupVertices[Vertex],0)),1,1,"")</f>
        <v>1</v>
      </c>
      <c r="BD345" s="48">
        <v>0</v>
      </c>
      <c r="BE345" s="49">
        <v>0</v>
      </c>
      <c r="BF345" s="48">
        <v>0</v>
      </c>
      <c r="BG345" s="49">
        <v>0</v>
      </c>
      <c r="BH345" s="48">
        <v>0</v>
      </c>
      <c r="BI345" s="49">
        <v>0</v>
      </c>
      <c r="BJ345" s="48">
        <v>28</v>
      </c>
      <c r="BK345" s="49">
        <v>100</v>
      </c>
      <c r="BL345" s="48">
        <v>28</v>
      </c>
    </row>
    <row r="346" spans="1:64" ht="15">
      <c r="A346" s="65" t="s">
        <v>314</v>
      </c>
      <c r="B346" s="83" t="s">
        <v>1205</v>
      </c>
      <c r="C346" s="66"/>
      <c r="D346" s="67"/>
      <c r="E346" s="68"/>
      <c r="F346" s="69"/>
      <c r="G346" s="66"/>
      <c r="H346" s="70"/>
      <c r="I346" s="71"/>
      <c r="J346" s="71"/>
      <c r="K346" s="34" t="s">
        <v>65</v>
      </c>
      <c r="L346" s="78">
        <v>346</v>
      </c>
      <c r="M346" s="78"/>
      <c r="N346" s="73" t="s">
        <v>273</v>
      </c>
      <c r="O346" s="80" t="s">
        <v>461</v>
      </c>
      <c r="P346" s="82">
        <v>43498.52670138889</v>
      </c>
      <c r="Q346" s="80" t="s">
        <v>717</v>
      </c>
      <c r="R346" s="83" t="s">
        <v>817</v>
      </c>
      <c r="S346" s="80" t="s">
        <v>850</v>
      </c>
      <c r="T346" s="80" t="s">
        <v>942</v>
      </c>
      <c r="U346" s="83" t="s">
        <v>1205</v>
      </c>
      <c r="V346" s="83" t="s">
        <v>1205</v>
      </c>
      <c r="W346" s="82">
        <v>43498.52670138889</v>
      </c>
      <c r="X346" s="83" t="s">
        <v>1603</v>
      </c>
      <c r="Y346" s="80"/>
      <c r="Z346" s="80"/>
      <c r="AA346" s="86" t="s">
        <v>1959</v>
      </c>
      <c r="AB346" s="80"/>
      <c r="AC346" s="80" t="b">
        <v>0</v>
      </c>
      <c r="AD346" s="80">
        <v>12</v>
      </c>
      <c r="AE346" s="86" t="s">
        <v>2052</v>
      </c>
      <c r="AF346" s="80" t="b">
        <v>0</v>
      </c>
      <c r="AG346" s="80" t="s">
        <v>2064</v>
      </c>
      <c r="AH346" s="80"/>
      <c r="AI346" s="86" t="s">
        <v>2052</v>
      </c>
      <c r="AJ346" s="80" t="b">
        <v>0</v>
      </c>
      <c r="AK346" s="80">
        <v>6</v>
      </c>
      <c r="AL346" s="86" t="s">
        <v>2052</v>
      </c>
      <c r="AM346" s="80" t="s">
        <v>2071</v>
      </c>
      <c r="AN346" s="80" t="b">
        <v>0</v>
      </c>
      <c r="AO346" s="86" t="s">
        <v>1959</v>
      </c>
      <c r="AP346" s="80" t="s">
        <v>2082</v>
      </c>
      <c r="AQ346" s="80">
        <v>0</v>
      </c>
      <c r="AR346" s="80">
        <v>0</v>
      </c>
      <c r="AS346" s="80"/>
      <c r="AT346" s="80"/>
      <c r="AU346" s="80"/>
      <c r="AV346" s="80"/>
      <c r="AW346" s="80"/>
      <c r="AX346" s="80"/>
      <c r="AY346" s="80"/>
      <c r="AZ346" s="80"/>
      <c r="BA346">
        <v>1</v>
      </c>
      <c r="BB346" s="79" t="str">
        <f>REPLACE(INDEX(GroupVertices[Group],MATCH(Edges24[[#This Row],[Vertex 1]],GroupVertices[Vertex],0)),1,1,"")</f>
        <v>4</v>
      </c>
      <c r="BC346" s="79" t="str">
        <f>REPLACE(INDEX(GroupVertices[Group],MATCH(Edges24[[#This Row],[Vertex 2]],GroupVertices[Vertex],0)),1,1,"")</f>
        <v>4</v>
      </c>
      <c r="BD346" s="48">
        <v>0</v>
      </c>
      <c r="BE346" s="49">
        <v>0</v>
      </c>
      <c r="BF346" s="48">
        <v>0</v>
      </c>
      <c r="BG346" s="49">
        <v>0</v>
      </c>
      <c r="BH346" s="48">
        <v>0</v>
      </c>
      <c r="BI346" s="49">
        <v>0</v>
      </c>
      <c r="BJ346" s="48">
        <v>36</v>
      </c>
      <c r="BK346" s="49">
        <v>100</v>
      </c>
      <c r="BL346" s="48">
        <v>36</v>
      </c>
    </row>
    <row r="347" spans="1:64" ht="15">
      <c r="A347" s="65" t="s">
        <v>330</v>
      </c>
      <c r="B347" s="83" t="s">
        <v>1172</v>
      </c>
      <c r="C347" s="66"/>
      <c r="D347" s="67"/>
      <c r="E347" s="68"/>
      <c r="F347" s="69"/>
      <c r="G347" s="66"/>
      <c r="H347" s="70"/>
      <c r="I347" s="71"/>
      <c r="J347" s="71"/>
      <c r="K347" s="34" t="s">
        <v>65</v>
      </c>
      <c r="L347" s="78">
        <v>347</v>
      </c>
      <c r="M347" s="78"/>
      <c r="N347" s="73" t="s">
        <v>374</v>
      </c>
      <c r="O347" s="80" t="s">
        <v>461</v>
      </c>
      <c r="P347" s="82">
        <v>43498.53212962963</v>
      </c>
      <c r="Q347" s="80" t="s">
        <v>684</v>
      </c>
      <c r="R347" s="80"/>
      <c r="S347" s="80"/>
      <c r="T347" s="80" t="s">
        <v>923</v>
      </c>
      <c r="U347" s="83" t="s">
        <v>1172</v>
      </c>
      <c r="V347" s="83" t="s">
        <v>1172</v>
      </c>
      <c r="W347" s="82">
        <v>43498.53212962963</v>
      </c>
      <c r="X347" s="83" t="s">
        <v>1570</v>
      </c>
      <c r="Y347" s="80"/>
      <c r="Z347" s="80"/>
      <c r="AA347" s="86" t="s">
        <v>1926</v>
      </c>
      <c r="AB347" s="80"/>
      <c r="AC347" s="80" t="b">
        <v>0</v>
      </c>
      <c r="AD347" s="80">
        <v>6</v>
      </c>
      <c r="AE347" s="86" t="s">
        <v>2052</v>
      </c>
      <c r="AF347" s="80" t="b">
        <v>0</v>
      </c>
      <c r="AG347" s="80" t="s">
        <v>2064</v>
      </c>
      <c r="AH347" s="80"/>
      <c r="AI347" s="86" t="s">
        <v>2052</v>
      </c>
      <c r="AJ347" s="80" t="b">
        <v>0</v>
      </c>
      <c r="AK347" s="80">
        <v>2</v>
      </c>
      <c r="AL347" s="86" t="s">
        <v>2052</v>
      </c>
      <c r="AM347" s="80" t="s">
        <v>2071</v>
      </c>
      <c r="AN347" s="80" t="b">
        <v>0</v>
      </c>
      <c r="AO347" s="86" t="s">
        <v>1926</v>
      </c>
      <c r="AP347" s="80" t="s">
        <v>2082</v>
      </c>
      <c r="AQ347" s="80">
        <v>0</v>
      </c>
      <c r="AR347" s="80">
        <v>0</v>
      </c>
      <c r="AS347" s="80"/>
      <c r="AT347" s="80"/>
      <c r="AU347" s="80"/>
      <c r="AV347" s="80"/>
      <c r="AW347" s="80"/>
      <c r="AX347" s="80"/>
      <c r="AY347" s="80"/>
      <c r="AZ347" s="80"/>
      <c r="BA347">
        <v>1</v>
      </c>
      <c r="BB347" s="79" t="str">
        <f>REPLACE(INDEX(GroupVertices[Group],MATCH(Edges24[[#This Row],[Vertex 1]],GroupVertices[Vertex],0)),1,1,"")</f>
        <v>2</v>
      </c>
      <c r="BC347" s="79" t="str">
        <f>REPLACE(INDEX(GroupVertices[Group],MATCH(Edges24[[#This Row],[Vertex 2]],GroupVertices[Vertex],0)),1,1,"")</f>
        <v>2</v>
      </c>
      <c r="BD347" s="48">
        <v>0</v>
      </c>
      <c r="BE347" s="49">
        <v>0</v>
      </c>
      <c r="BF347" s="48">
        <v>0</v>
      </c>
      <c r="BG347" s="49">
        <v>0</v>
      </c>
      <c r="BH347" s="48">
        <v>0</v>
      </c>
      <c r="BI347" s="49">
        <v>0</v>
      </c>
      <c r="BJ347" s="48">
        <v>28</v>
      </c>
      <c r="BK347" s="49">
        <v>100</v>
      </c>
      <c r="BL347" s="48">
        <v>28</v>
      </c>
    </row>
    <row r="348" spans="1:64" ht="15">
      <c r="A348" s="65" t="s">
        <v>278</v>
      </c>
      <c r="B348" s="83" t="s">
        <v>987</v>
      </c>
      <c r="C348" s="66"/>
      <c r="D348" s="67"/>
      <c r="E348" s="68"/>
      <c r="F348" s="69"/>
      <c r="G348" s="66"/>
      <c r="H348" s="70"/>
      <c r="I348" s="71"/>
      <c r="J348" s="71"/>
      <c r="K348" s="34" t="s">
        <v>65</v>
      </c>
      <c r="L348" s="78">
        <v>348</v>
      </c>
      <c r="M348" s="78"/>
      <c r="N348" s="73" t="s">
        <v>374</v>
      </c>
      <c r="O348" s="80" t="s">
        <v>461</v>
      </c>
      <c r="P348" s="82">
        <v>43490.17371527778</v>
      </c>
      <c r="Q348" s="80" t="s">
        <v>491</v>
      </c>
      <c r="R348" s="80"/>
      <c r="S348" s="80"/>
      <c r="T348" s="80"/>
      <c r="U348" s="83" t="s">
        <v>987</v>
      </c>
      <c r="V348" s="83" t="s">
        <v>987</v>
      </c>
      <c r="W348" s="82">
        <v>43490.17371527778</v>
      </c>
      <c r="X348" s="83" t="s">
        <v>1372</v>
      </c>
      <c r="Y348" s="80"/>
      <c r="Z348" s="80"/>
      <c r="AA348" s="86" t="s">
        <v>1722</v>
      </c>
      <c r="AB348" s="86" t="s">
        <v>1846</v>
      </c>
      <c r="AC348" s="80" t="b">
        <v>0</v>
      </c>
      <c r="AD348" s="80">
        <v>0</v>
      </c>
      <c r="AE348" s="86" t="s">
        <v>2058</v>
      </c>
      <c r="AF348" s="80" t="b">
        <v>0</v>
      </c>
      <c r="AG348" s="80" t="s">
        <v>2063</v>
      </c>
      <c r="AH348" s="80"/>
      <c r="AI348" s="86" t="s">
        <v>2052</v>
      </c>
      <c r="AJ348" s="80" t="b">
        <v>0</v>
      </c>
      <c r="AK348" s="80">
        <v>0</v>
      </c>
      <c r="AL348" s="86" t="s">
        <v>2052</v>
      </c>
      <c r="AM348" s="80" t="s">
        <v>2074</v>
      </c>
      <c r="AN348" s="80" t="b">
        <v>0</v>
      </c>
      <c r="AO348" s="86" t="s">
        <v>1846</v>
      </c>
      <c r="AP348" s="80" t="s">
        <v>207</v>
      </c>
      <c r="AQ348" s="80">
        <v>0</v>
      </c>
      <c r="AR348" s="80">
        <v>0</v>
      </c>
      <c r="AS348" s="80"/>
      <c r="AT348" s="80"/>
      <c r="AU348" s="80"/>
      <c r="AV348" s="80"/>
      <c r="AW348" s="80"/>
      <c r="AX348" s="80"/>
      <c r="AY348" s="80"/>
      <c r="AZ348" s="80"/>
      <c r="BA348">
        <v>1</v>
      </c>
      <c r="BB348" s="79" t="str">
        <f>REPLACE(INDEX(GroupVertices[Group],MATCH(Edges24[[#This Row],[Vertex 1]],GroupVertices[Vertex],0)),1,1,"")</f>
        <v>25</v>
      </c>
      <c r="BC348" s="79" t="str">
        <f>REPLACE(INDEX(GroupVertices[Group],MATCH(Edges24[[#This Row],[Vertex 2]],GroupVertices[Vertex],0)),1,1,"")</f>
        <v>25</v>
      </c>
      <c r="BD348" s="48">
        <v>0</v>
      </c>
      <c r="BE348" s="49">
        <v>0</v>
      </c>
      <c r="BF348" s="48">
        <v>0</v>
      </c>
      <c r="BG348" s="49">
        <v>0</v>
      </c>
      <c r="BH348" s="48">
        <v>0</v>
      </c>
      <c r="BI348" s="49">
        <v>0</v>
      </c>
      <c r="BJ348" s="48">
        <v>7</v>
      </c>
      <c r="BK348" s="49">
        <v>100</v>
      </c>
      <c r="BL348" s="48">
        <v>7</v>
      </c>
    </row>
    <row r="349" spans="1:64" ht="15">
      <c r="A349" s="65" t="s">
        <v>259</v>
      </c>
      <c r="B349" s="83" t="s">
        <v>987</v>
      </c>
      <c r="C349" s="66"/>
      <c r="D349" s="67"/>
      <c r="E349" s="68"/>
      <c r="F349" s="69"/>
      <c r="G349" s="66"/>
      <c r="H349" s="70"/>
      <c r="I349" s="71"/>
      <c r="J349" s="71"/>
      <c r="K349" s="34" t="s">
        <v>65</v>
      </c>
      <c r="L349" s="78">
        <v>349</v>
      </c>
      <c r="M349" s="78"/>
      <c r="N349" s="73" t="s">
        <v>278</v>
      </c>
      <c r="O349" s="80" t="s">
        <v>461</v>
      </c>
      <c r="P349" s="82">
        <v>43490.21685185185</v>
      </c>
      <c r="Q349" s="80" t="s">
        <v>492</v>
      </c>
      <c r="R349" s="80"/>
      <c r="S349" s="80"/>
      <c r="T349" s="80"/>
      <c r="U349" s="83" t="s">
        <v>987</v>
      </c>
      <c r="V349" s="83" t="s">
        <v>987</v>
      </c>
      <c r="W349" s="82">
        <v>43490.21685185185</v>
      </c>
      <c r="X349" s="83" t="s">
        <v>1373</v>
      </c>
      <c r="Y349" s="80"/>
      <c r="Z349" s="80"/>
      <c r="AA349" s="86" t="s">
        <v>1723</v>
      </c>
      <c r="AB349" s="80"/>
      <c r="AC349" s="80" t="b">
        <v>0</v>
      </c>
      <c r="AD349" s="80">
        <v>0</v>
      </c>
      <c r="AE349" s="86" t="s">
        <v>2052</v>
      </c>
      <c r="AF349" s="80" t="b">
        <v>0</v>
      </c>
      <c r="AG349" s="80" t="s">
        <v>2063</v>
      </c>
      <c r="AH349" s="80"/>
      <c r="AI349" s="86" t="s">
        <v>2052</v>
      </c>
      <c r="AJ349" s="80" t="b">
        <v>0</v>
      </c>
      <c r="AK349" s="80">
        <v>0</v>
      </c>
      <c r="AL349" s="86" t="s">
        <v>2052</v>
      </c>
      <c r="AM349" s="80" t="s">
        <v>2072</v>
      </c>
      <c r="AN349" s="80" t="b">
        <v>0</v>
      </c>
      <c r="AO349" s="86" t="s">
        <v>1723</v>
      </c>
      <c r="AP349" s="80" t="s">
        <v>207</v>
      </c>
      <c r="AQ349" s="80">
        <v>0</v>
      </c>
      <c r="AR349" s="80">
        <v>0</v>
      </c>
      <c r="AS349" s="80"/>
      <c r="AT349" s="80"/>
      <c r="AU349" s="80"/>
      <c r="AV349" s="80"/>
      <c r="AW349" s="80"/>
      <c r="AX349" s="80"/>
      <c r="AY349" s="80"/>
      <c r="AZ349" s="80"/>
      <c r="BA349">
        <v>1</v>
      </c>
      <c r="BB349" s="79" t="str">
        <f>REPLACE(INDEX(GroupVertices[Group],MATCH(Edges24[[#This Row],[Vertex 1]],GroupVertices[Vertex],0)),1,1,"")</f>
        <v>25</v>
      </c>
      <c r="BC349" s="79" t="str">
        <f>REPLACE(INDEX(GroupVertices[Group],MATCH(Edges24[[#This Row],[Vertex 2]],GroupVertices[Vertex],0)),1,1,"")</f>
        <v>25</v>
      </c>
      <c r="BD349" s="48">
        <v>0</v>
      </c>
      <c r="BE349" s="49">
        <v>0</v>
      </c>
      <c r="BF349" s="48">
        <v>0</v>
      </c>
      <c r="BG349" s="49">
        <v>0</v>
      </c>
      <c r="BH349" s="48">
        <v>0</v>
      </c>
      <c r="BI349" s="49">
        <v>0</v>
      </c>
      <c r="BJ349" s="48">
        <v>9</v>
      </c>
      <c r="BK349" s="49">
        <v>100</v>
      </c>
      <c r="BL349" s="48">
        <v>9</v>
      </c>
    </row>
    <row r="350" spans="1:64" ht="15">
      <c r="A350" s="65" t="s">
        <v>325</v>
      </c>
      <c r="B350" s="83" t="s">
        <v>1024</v>
      </c>
      <c r="C350" s="66"/>
      <c r="D350" s="67"/>
      <c r="E350" s="68"/>
      <c r="F350" s="69"/>
      <c r="G350" s="66"/>
      <c r="H350" s="70"/>
      <c r="I350" s="71"/>
      <c r="J350" s="71"/>
      <c r="K350" s="34" t="s">
        <v>65</v>
      </c>
      <c r="L350" s="78">
        <v>350</v>
      </c>
      <c r="M350" s="78"/>
      <c r="N350" s="73" t="s">
        <v>436</v>
      </c>
      <c r="O350" s="80" t="s">
        <v>461</v>
      </c>
      <c r="P350" s="82">
        <v>43500.677569444444</v>
      </c>
      <c r="Q350" s="80" t="s">
        <v>530</v>
      </c>
      <c r="R350" s="80"/>
      <c r="S350" s="80"/>
      <c r="T350" s="80" t="s">
        <v>930</v>
      </c>
      <c r="U350" s="83" t="s">
        <v>1024</v>
      </c>
      <c r="V350" s="83" t="s">
        <v>1024</v>
      </c>
      <c r="W350" s="82">
        <v>43500.677569444444</v>
      </c>
      <c r="X350" s="83" t="s">
        <v>1411</v>
      </c>
      <c r="Y350" s="80"/>
      <c r="Z350" s="80"/>
      <c r="AA350" s="86" t="s">
        <v>1761</v>
      </c>
      <c r="AB350" s="86" t="s">
        <v>1762</v>
      </c>
      <c r="AC350" s="80" t="b">
        <v>0</v>
      </c>
      <c r="AD350" s="80">
        <v>3</v>
      </c>
      <c r="AE350" s="86" t="s">
        <v>2057</v>
      </c>
      <c r="AF350" s="80" t="b">
        <v>0</v>
      </c>
      <c r="AG350" s="80" t="s">
        <v>2064</v>
      </c>
      <c r="AH350" s="80"/>
      <c r="AI350" s="86" t="s">
        <v>2052</v>
      </c>
      <c r="AJ350" s="80" t="b">
        <v>0</v>
      </c>
      <c r="AK350" s="80">
        <v>1</v>
      </c>
      <c r="AL350" s="86" t="s">
        <v>2052</v>
      </c>
      <c r="AM350" s="80" t="s">
        <v>2071</v>
      </c>
      <c r="AN350" s="80" t="b">
        <v>0</v>
      </c>
      <c r="AO350" s="86" t="s">
        <v>1762</v>
      </c>
      <c r="AP350" s="80" t="s">
        <v>207</v>
      </c>
      <c r="AQ350" s="80">
        <v>0</v>
      </c>
      <c r="AR350" s="80">
        <v>0</v>
      </c>
      <c r="AS350" s="80"/>
      <c r="AT350" s="80"/>
      <c r="AU350" s="80"/>
      <c r="AV350" s="80"/>
      <c r="AW350" s="80"/>
      <c r="AX350" s="80"/>
      <c r="AY350" s="80"/>
      <c r="AZ350" s="80"/>
      <c r="BA350">
        <v>1</v>
      </c>
      <c r="BB350" s="79" t="str">
        <f>REPLACE(INDEX(GroupVertices[Group],MATCH(Edges24[[#This Row],[Vertex 1]],GroupVertices[Vertex],0)),1,1,"")</f>
        <v>31</v>
      </c>
      <c r="BC350" s="79" t="str">
        <f>REPLACE(INDEX(GroupVertices[Group],MATCH(Edges24[[#This Row],[Vertex 2]],GroupVertices[Vertex],0)),1,1,"")</f>
        <v>31</v>
      </c>
      <c r="BD350" s="48">
        <v>1</v>
      </c>
      <c r="BE350" s="49">
        <v>4</v>
      </c>
      <c r="BF350" s="48">
        <v>0</v>
      </c>
      <c r="BG350" s="49">
        <v>0</v>
      </c>
      <c r="BH350" s="48">
        <v>0</v>
      </c>
      <c r="BI350" s="49">
        <v>0</v>
      </c>
      <c r="BJ350" s="48">
        <v>24</v>
      </c>
      <c r="BK350" s="49">
        <v>96</v>
      </c>
      <c r="BL350" s="48">
        <v>25</v>
      </c>
    </row>
    <row r="351" spans="1:64" ht="15">
      <c r="A351" s="65" t="s">
        <v>327</v>
      </c>
      <c r="B351" s="83" t="s">
        <v>1027</v>
      </c>
      <c r="C351" s="66"/>
      <c r="D351" s="67"/>
      <c r="E351" s="68"/>
      <c r="F351" s="69"/>
      <c r="G351" s="66"/>
      <c r="H351" s="70"/>
      <c r="I351" s="71"/>
      <c r="J351" s="71"/>
      <c r="K351" s="34" t="s">
        <v>65</v>
      </c>
      <c r="L351" s="78">
        <v>351</v>
      </c>
      <c r="M351" s="78"/>
      <c r="N351" s="73" t="s">
        <v>444</v>
      </c>
      <c r="O351" s="80" t="s">
        <v>461</v>
      </c>
      <c r="P351" s="82">
        <v>43501.868159722224</v>
      </c>
      <c r="Q351" s="80" t="s">
        <v>534</v>
      </c>
      <c r="R351" s="80"/>
      <c r="S351" s="80"/>
      <c r="T351" s="80"/>
      <c r="U351" s="83" t="s">
        <v>1027</v>
      </c>
      <c r="V351" s="83" t="s">
        <v>1027</v>
      </c>
      <c r="W351" s="82">
        <v>43501.868159722224</v>
      </c>
      <c r="X351" s="83" t="s">
        <v>1415</v>
      </c>
      <c r="Y351" s="80"/>
      <c r="Z351" s="80"/>
      <c r="AA351" s="86" t="s">
        <v>1767</v>
      </c>
      <c r="AB351" s="86" t="s">
        <v>1765</v>
      </c>
      <c r="AC351" s="80" t="b">
        <v>0</v>
      </c>
      <c r="AD351" s="80">
        <v>2</v>
      </c>
      <c r="AE351" s="86" t="s">
        <v>2057</v>
      </c>
      <c r="AF351" s="80" t="b">
        <v>0</v>
      </c>
      <c r="AG351" s="80" t="s">
        <v>2063</v>
      </c>
      <c r="AH351" s="80"/>
      <c r="AI351" s="86" t="s">
        <v>2052</v>
      </c>
      <c r="AJ351" s="80" t="b">
        <v>0</v>
      </c>
      <c r="AK351" s="80">
        <v>0</v>
      </c>
      <c r="AL351" s="86" t="s">
        <v>2052</v>
      </c>
      <c r="AM351" s="80" t="s">
        <v>2074</v>
      </c>
      <c r="AN351" s="80" t="b">
        <v>0</v>
      </c>
      <c r="AO351" s="86" t="s">
        <v>1765</v>
      </c>
      <c r="AP351" s="80" t="s">
        <v>207</v>
      </c>
      <c r="AQ351" s="80">
        <v>0</v>
      </c>
      <c r="AR351" s="80">
        <v>0</v>
      </c>
      <c r="AS351" s="80"/>
      <c r="AT351" s="80"/>
      <c r="AU351" s="80"/>
      <c r="AV351" s="80"/>
      <c r="AW351" s="80"/>
      <c r="AX351" s="80"/>
      <c r="AY351" s="80"/>
      <c r="AZ351" s="80"/>
      <c r="BA351">
        <v>1</v>
      </c>
      <c r="BB351" s="79" t="str">
        <f>REPLACE(INDEX(GroupVertices[Group],MATCH(Edges24[[#This Row],[Vertex 1]],GroupVertices[Vertex],0)),1,1,"")</f>
        <v>30</v>
      </c>
      <c r="BC351" s="79" t="str">
        <f>REPLACE(INDEX(GroupVertices[Group],MATCH(Edges24[[#This Row],[Vertex 2]],GroupVertices[Vertex],0)),1,1,"")</f>
        <v>30</v>
      </c>
      <c r="BD351" s="48">
        <v>0</v>
      </c>
      <c r="BE351" s="49">
        <v>0</v>
      </c>
      <c r="BF351" s="48">
        <v>0</v>
      </c>
      <c r="BG351" s="49">
        <v>0</v>
      </c>
      <c r="BH351" s="48">
        <v>0</v>
      </c>
      <c r="BI351" s="49">
        <v>0</v>
      </c>
      <c r="BJ351" s="48">
        <v>13</v>
      </c>
      <c r="BK351" s="49">
        <v>100</v>
      </c>
      <c r="BL351" s="48">
        <v>13</v>
      </c>
    </row>
    <row r="352" spans="1:64" ht="15">
      <c r="A352" s="65" t="s">
        <v>326</v>
      </c>
      <c r="B352" s="83" t="s">
        <v>1026</v>
      </c>
      <c r="C352" s="66"/>
      <c r="D352" s="67"/>
      <c r="E352" s="68"/>
      <c r="F352" s="69"/>
      <c r="G352" s="66"/>
      <c r="H352" s="70"/>
      <c r="I352" s="71"/>
      <c r="J352" s="71"/>
      <c r="K352" s="34" t="s">
        <v>65</v>
      </c>
      <c r="L352" s="78">
        <v>352</v>
      </c>
      <c r="M352" s="78"/>
      <c r="N352" s="73" t="s">
        <v>444</v>
      </c>
      <c r="O352" s="80" t="s">
        <v>461</v>
      </c>
      <c r="P352" s="82">
        <v>43501.84993055555</v>
      </c>
      <c r="Q352" s="80" t="s">
        <v>533</v>
      </c>
      <c r="R352" s="80"/>
      <c r="S352" s="80"/>
      <c r="T352" s="80"/>
      <c r="U352" s="83" t="s">
        <v>1026</v>
      </c>
      <c r="V352" s="83" t="s">
        <v>1026</v>
      </c>
      <c r="W352" s="82">
        <v>43501.84993055555</v>
      </c>
      <c r="X352" s="83" t="s">
        <v>1414</v>
      </c>
      <c r="Y352" s="80"/>
      <c r="Z352" s="80"/>
      <c r="AA352" s="86" t="s">
        <v>1766</v>
      </c>
      <c r="AB352" s="86" t="s">
        <v>1764</v>
      </c>
      <c r="AC352" s="80" t="b">
        <v>0</v>
      </c>
      <c r="AD352" s="80">
        <v>2</v>
      </c>
      <c r="AE352" s="86" t="s">
        <v>2062</v>
      </c>
      <c r="AF352" s="80" t="b">
        <v>0</v>
      </c>
      <c r="AG352" s="80" t="s">
        <v>2063</v>
      </c>
      <c r="AH352" s="80"/>
      <c r="AI352" s="86" t="s">
        <v>2052</v>
      </c>
      <c r="AJ352" s="80" t="b">
        <v>0</v>
      </c>
      <c r="AK352" s="80">
        <v>0</v>
      </c>
      <c r="AL352" s="86" t="s">
        <v>2052</v>
      </c>
      <c r="AM352" s="80" t="s">
        <v>2071</v>
      </c>
      <c r="AN352" s="80" t="b">
        <v>0</v>
      </c>
      <c r="AO352" s="86" t="s">
        <v>1764</v>
      </c>
      <c r="AP352" s="80" t="s">
        <v>207</v>
      </c>
      <c r="AQ352" s="80">
        <v>0</v>
      </c>
      <c r="AR352" s="80">
        <v>0</v>
      </c>
      <c r="AS352" s="80"/>
      <c r="AT352" s="80"/>
      <c r="AU352" s="80"/>
      <c r="AV352" s="80"/>
      <c r="AW352" s="80"/>
      <c r="AX352" s="80"/>
      <c r="AY352" s="80"/>
      <c r="AZ352" s="80"/>
      <c r="BA352">
        <v>1</v>
      </c>
      <c r="BB352" s="79" t="str">
        <f>REPLACE(INDEX(GroupVertices[Group],MATCH(Edges24[[#This Row],[Vertex 1]],GroupVertices[Vertex],0)),1,1,"")</f>
        <v>17</v>
      </c>
      <c r="BC352" s="79" t="str">
        <f>REPLACE(INDEX(GroupVertices[Group],MATCH(Edges24[[#This Row],[Vertex 2]],GroupVertices[Vertex],0)),1,1,"")</f>
        <v>17</v>
      </c>
      <c r="BD352" s="48">
        <v>0</v>
      </c>
      <c r="BE352" s="49">
        <v>0</v>
      </c>
      <c r="BF352" s="48">
        <v>0</v>
      </c>
      <c r="BG352" s="49">
        <v>0</v>
      </c>
      <c r="BH352" s="48">
        <v>0</v>
      </c>
      <c r="BI352" s="49">
        <v>0</v>
      </c>
      <c r="BJ352" s="48">
        <v>11</v>
      </c>
      <c r="BK352" s="49">
        <v>100</v>
      </c>
      <c r="BL352" s="48">
        <v>11</v>
      </c>
    </row>
  </sheetData>
  <dataValidations count="13">
    <dataValidation allowBlank="1" errorTitle="Invalid Edge Visibility" error="The optional edge visibility must be Yes, Y, True, T, Always, 1, or empty to make the edge visible; or No, N, False, F, Never, or 0 to hide the edge.  Try selecting from the drop-down list instead." sqref="K3:K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allowBlank="1" showInputMessage="1" showErrorMessage="1" promptTitle="Vertex 1 Name" prompt="Enter the name of the edge's first vertex." sqref="A3:A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Color" prompt="To select an optional edge color, right-click and select Select Color on the right-click menu." sqref="C3:C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ErrorMessage="1" sqref="N2:N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s>
  <hyperlinks>
    <hyperlink ref="R8" r:id="rId1" display="https://scotpublichealth.com/2017/11/06/what-healthcare-workers-can-learn-from-twitter-via-green-spaghetti-junctions/"/>
    <hyperlink ref="R148" r:id="rId2" display="https://wordart.com/create"/>
    <hyperlink ref="R122" r:id="rId3" display="http://www.paperbackswap.com/Analyzing-Social-Media-Networks-NodeXL/book/0123822297/&amp;_ads=widget&amp;m=referral&amp;c=API"/>
    <hyperlink ref="R195" r:id="rId4" display="https://twitter.com/MotorcycleTwitt"/>
    <hyperlink ref="R68" r:id="rId5" display="http://nodexlgraphgallery.org/Pages/Graph.aspx?graphID=138241&amp;utm_content=buffer00ebb&amp;utm_medium=social&amp;utm_source=twitter.com&amp;utm_campaign=buffer"/>
    <hyperlink ref="R7" r:id="rId6" display="https://nodexlgraphgallery.org/Pages/Graph.aspx?graphID=167051"/>
    <hyperlink ref="R153" r:id="rId7" display="https://www.eventbrite.com/e/social-media-digital-humanities-methodsapproaches-for-social-scientists-tickets-55334396670?ref=estw"/>
    <hyperlink ref="R143" r:id="rId8" display="https://nodexlgraphgallery.org/Pages/Graph.aspx?graphID=145506"/>
    <hyperlink ref="R141" r:id="rId9" display="https://nodexlgraphgallery.org/Pages/Graph.aspx?graphID=145506"/>
    <hyperlink ref="R53" r:id="rId10" display="http://www.ebay.com/itm/like/264165216377"/>
    <hyperlink ref="R335" r:id="rId11" display="http://www.ebay.com/itm/like/123623007647"/>
    <hyperlink ref="R203" r:id="rId12" display="http://www.ebay.com/itm/like/264176978666"/>
    <hyperlink ref="R69" r:id="rId13" display="https://nodexlgraphgallery.org/Pages/Graph.aspx?graphID=183151"/>
    <hyperlink ref="R288" r:id="rId14" display="https://nodexlgraphgallery.org/Pages/Graph.aspx?graphID=183576"/>
    <hyperlink ref="R133" r:id="rId15" display="https://www.forbes.com/sites/samshead/2019/01/20/facebook-backs-university-ai-ethics-institute-with-7-5-million/#4d105fa31508"/>
    <hyperlink ref="R164" r:id="rId16" display="https://www.businessinsider.de/best-jobs-in-america-2019-1"/>
    <hyperlink ref="R249" r:id="rId17" display="https://www.bbc.com/news/business-46999443"/>
    <hyperlink ref="R303" r:id="rId18" display="https://www.searchenginejournal.com/what-is-data-visualization-why-important-seo/288127/"/>
    <hyperlink ref="R322" r:id="rId19" display="https://nodexlgraphgallery.org/Pages/Graph.aspx?graphID=151232"/>
    <hyperlink ref="R127" r:id="rId20" display="https://nodexlgraphgallery.org/Pages/Graph.aspx?graphID=97459"/>
    <hyperlink ref="R304" r:id="rId21" display="https://nodexlgraphgallery.org/Pages/Graph.aspx?graphID=130982"/>
    <hyperlink ref="R176" r:id="rId22" display="https://nodexlgraphgallery.org/Pages/Graph.aspx?graphID=130982"/>
    <hyperlink ref="R339" r:id="rId23" display="https://nodexlgraphgallery.org/Pages/Graph.aspx?graphID=165004"/>
    <hyperlink ref="R325" r:id="rId24" display="https://nodexlgraphgallery.org/Pages/Graph.aspx?graphID=147713"/>
    <hyperlink ref="R330" r:id="rId25" display="https://www.pnas.org/content/116/6.cover-expansion"/>
    <hyperlink ref="R115" r:id="rId26" display="https://nodexlgraphgallery.org/Pages/Graph.aspx?graphID=145506"/>
    <hyperlink ref="R38" r:id="rId27" display="https://nodexlgraphgallery.org/Pages/Graph.aspx?graphID=181428"/>
    <hyperlink ref="R209" r:id="rId28" display="https://nodexlgraphgallery.org/Pages/Graph.aspx?graphID=181428"/>
    <hyperlink ref="R336" r:id="rId29" display="https://nodexlgraphgallery.org/Pages/Graph.aspx?graphID=181428"/>
    <hyperlink ref="R10" r:id="rId30" display="https://nodexlgraphgallery.org/Pages/Graph.aspx?graphID=178768"/>
    <hyperlink ref="R289" r:id="rId31" display="https://nodexlgraphgallery.org/Pages/Graph.aspx?graphID=183576"/>
    <hyperlink ref="R220" r:id="rId32" display="https://nodexlgraphgallery.org/Pages/Graph.aspx?graphID=185030"/>
    <hyperlink ref="R113" r:id="rId33" display="https://nodexlgraphgallery.org/Pages/Graph.aspx?graphID=182779"/>
    <hyperlink ref="R15" r:id="rId34" display="https://www.forbes.com/sites/danielmarlin/2018/01/16/millennials-this-is-how-artificial-intelligence-will-impact-your-job-for-better-and-worse/"/>
    <hyperlink ref="R11" r:id="rId35" display="https://www.forbes.com/sites/danielmarlin/2018/01/16/millennials-this-is-how-artificial-intelligence-will-impact-your-job-for-better-and-worse/"/>
    <hyperlink ref="R16" r:id="rId36" display="https://www.forbes.com/sites/danielmarlin/2018/01/16/millennials-this-is-how-artificial-intelligence-will-impact-your-job-for-better-and-worse/"/>
    <hyperlink ref="R17" r:id="rId37" display="https://www.forbes.com/sites/danielmarlin/2018/01/16/millennials-this-is-how-artificial-intelligence-will-impact-your-job-for-better-and-worse/"/>
    <hyperlink ref="R183" r:id="rId38" display="https://nodexlgraphgallery.org/Pages/Graph.aspx?graphID=172795"/>
    <hyperlink ref="R188" r:id="rId39" display="https://nodexlgraphgallery.org/Pages/Graph.aspx?graphID=123704"/>
    <hyperlink ref="R5" r:id="rId40" display="https://nodexlgraphgallery.org/Pages/Graph.aspx?graphID=145506"/>
    <hyperlink ref="R142" r:id="rId41" display="https://nodexlgraphgallery.org/Pages/Graph.aspx?graphID=145506"/>
    <hyperlink ref="R105" r:id="rId42" display="http://nodexlgraphgallery.org/Pages/Graph.aspx?graphID=138241&amp;utm_content=buffer00ebb&amp;utm_medium=social&amp;utm_source=twitter.com&amp;utm_campaign=buffer"/>
    <hyperlink ref="R112" r:id="rId43" display="http://nodexlgraphgallery.org/Pages/Graph.aspx?graphID=138241&amp;utm_content=buffer00ebb&amp;utm_medium=social&amp;utm_source=twitter.com&amp;utm_campaign=buffer"/>
    <hyperlink ref="R234" r:id="rId44" display="https://nodexlgraphgallery.org/Pages/InteractiveGraph.aspx?graphID=107078&amp;utm_content=buffer4aa49&amp;utm_medium=social&amp;utm_source=twitter.com&amp;utm_campaign=buffer"/>
    <hyperlink ref="R9" r:id="rId45" display="https://scotpublichealth.com/2018/03/13/handing-over-the-reins-crowdsourcing-twitter-data-on-health-campaigns/"/>
    <hyperlink ref="R268" r:id="rId46" display="https://nodexlgraphgallery.org/Pages/Graph.aspx?graphID=178049"/>
    <hyperlink ref="R333" r:id="rId47" display="https://nodexlgraphgallery.org/Pages/Graph.aspx?graphID=178049"/>
    <hyperlink ref="R192" r:id="rId48" display="http://nodexlgraphgallery.org/Pages/Graph.aspx?graphID=138241&amp;utm_content=buffer00ebb&amp;utm_medium=social&amp;utm_source=twitter.com&amp;utm_campaign=buffer"/>
    <hyperlink ref="R227" r:id="rId49" display="https://nodexlgraphgallery.org/Pages/Graph.aspx?graphID=138241"/>
    <hyperlink ref="R255" r:id="rId50" display="https://nodexlgraphgallery.org/Pages/Graph.aspx?graphID=138241"/>
    <hyperlink ref="R101" r:id="rId51" display="http://nodexlgraphgallery.org/Pages/Graph.aspx?graphID=138241&amp;utm_content=buffer00ebb&amp;utm_medium=social&amp;utm_source=twitter.com&amp;utm_campaign=buffer"/>
    <hyperlink ref="R225" r:id="rId52" display="https://nodexlgraphgallery.org/Pages/Graph.aspx?graphID=116401"/>
    <hyperlink ref="R254" r:id="rId53" display="https://nodexlgraphgallery.org/Pages/Graph.aspx?graphID=145506"/>
    <hyperlink ref="R216" r:id="rId54" display="http://nodexlgraphgallery.org/Pages/Graph.aspx?graphID=138241&amp;utm_content=buffer00ebb&amp;utm_medium=social&amp;utm_source=twitter.com&amp;utm_campaign=buffer"/>
    <hyperlink ref="R312" r:id="rId55" display="http://nodexlgraphgallery.org/Pages/Graph.aspx?graphID=138241&amp;utm_content=buffer00ebb&amp;utm_medium=social&amp;utm_source=twitter.com&amp;utm_campaign=buffer"/>
    <hyperlink ref="R214" r:id="rId56" display="http://nodexlgraphgallery.org/Pages/Graph.aspx?graphID=138241&amp;utm_content=buffer00ebb&amp;utm_medium=social&amp;utm_source=twitter.com&amp;utm_campaign=buffer"/>
    <hyperlink ref="R299" r:id="rId57" display="https://nodexlgraphgallery.org/Pages/Graph.aspx?graphID=145506"/>
    <hyperlink ref="R263" r:id="rId58" display="http://nodexlgraphgallery.org/Pages/Graph.aspx?graphID=138241&amp;utm_content=buffer00ebb&amp;utm_medium=social&amp;utm_source=twitter.com&amp;utm_campaign=buffer"/>
    <hyperlink ref="R315" r:id="rId59" display="https://nodexlgraphgallery.org/Pages/Graph.aspx?graphID=155615"/>
    <hyperlink ref="R156" r:id="rId60" display="https://nodexlgraphgallery.org/Pages/Graph.aspx?graphID=124454#headerTopVertices"/>
    <hyperlink ref="R250" r:id="rId61" display="https://nodexlgraphgallery.org/Pages/Graph.aspx?graphID=167046"/>
    <hyperlink ref="R346" r:id="rId62" display="http://nodexlgraphgallery.org/Pages/Graph.aspx?graphID=138241&amp;utm_content=buffer00ebb&amp;utm_medium=social&amp;utm_source=twitter.com&amp;utm_campaign=buffer"/>
    <hyperlink ref="R223" r:id="rId63" display="https://nodexlgraphgallery.org/Pages/Graph.aspx?graphID=138241"/>
    <hyperlink ref="R57" r:id="rId64" display="https://nodexlgraphgallery.org/Pages/Graph.aspx?graphID=169420"/>
    <hyperlink ref="R252" r:id="rId65" display="http://nodexlgraphgallery.org/Pages/Graph.aspx?graphID=138241&amp;utm_content=buffer00ebb&amp;utm_medium=social&amp;utm_source=twitter.com&amp;utm_campaign=buffer"/>
    <hyperlink ref="R50" r:id="rId66" display="http://nodexlgraphgallery.org/Pages/Graph.aspx?graphID=138241&amp;utm_content=buffer00ebb&amp;utm_medium=social&amp;utm_source=twitter.com&amp;utm_campaign=buffer"/>
    <hyperlink ref="R240" r:id="rId67" display="https://nodexlgraphgallery.org/Pages/Graph.aspx?graphID=138241"/>
    <hyperlink ref="R210" r:id="rId68" display="http://nodexlgraphgallery.org/Pages/Graph.aspx?graphID=138241&amp;utm_content=buffer00ebb&amp;utm_medium=social&amp;utm_source=twitter.com&amp;utm_campaign=buffer"/>
    <hyperlink ref="R189" r:id="rId69" display="https://www.nodexlgraphgallery.org/Pages/Registration.aspx"/>
    <hyperlink ref="R204" r:id="rId70" display="https://nodexlgraphgallery.org/Pages/Graph.aspx?graphID=183472"/>
    <hyperlink ref="U6" r:id="rId71" display="https://pbs.twimg.com/media/DlUDYyYXoAECz6k.jpg"/>
    <hyperlink ref="U8" r:id="rId72" display="https://pbs.twimg.com/media/DPdgcMJVAAA-8H3.jpg"/>
    <hyperlink ref="U148" r:id="rId73" display="https://pbs.twimg.com/media/DxPQngjU8AAoAnO.jpg"/>
    <hyperlink ref="U152" r:id="rId74" display="https://pbs.twimg.com/media/DxPwC9jVYAA8gVH.jpg"/>
    <hyperlink ref="U150" r:id="rId75" display="https://pbs.twimg.com/media/DxPwC9jVYAA8gVH.jpg"/>
    <hyperlink ref="U151" r:id="rId76" display="https://pbs.twimg.com/media/DxPwC9jVYAA8gVH.jpg"/>
    <hyperlink ref="U197" r:id="rId77" display="https://pbs.twimg.com/media/DxYaUTpW0AA5R7P.jpg"/>
    <hyperlink ref="U71" r:id="rId78" display="https://pbs.twimg.com/media/Dxa4fCoWkAA9Xiu.jpg"/>
    <hyperlink ref="U70" r:id="rId79" display="https://pbs.twimg.com/media/Dxa4fCoWkAA9Xiu.jpg"/>
    <hyperlink ref="U72" r:id="rId80" display="https://pbs.twimg.com/media/Dxa4fCoWkAA9Xiu.jpg"/>
    <hyperlink ref="U73" r:id="rId81" display="https://pbs.twimg.com/media/Dxa4fCoWkAA9Xiu.jpg"/>
    <hyperlink ref="U3" r:id="rId82" display="https://pbs.twimg.com/media/C6k4QiMW0AEdjTp.jpg"/>
    <hyperlink ref="U4" r:id="rId83" display="https://pbs.twimg.com/media/C6k4QiMW0AEdjTp.jpg"/>
    <hyperlink ref="U80" r:id="rId84" display="https://pbs.twimg.com/media/DxcBB4kUwAUGud9.jpg"/>
    <hyperlink ref="U89" r:id="rId85" display="https://pbs.twimg.com/media/DxcNCtLX0AED9Dn.jpg"/>
    <hyperlink ref="U90" r:id="rId86" display="https://pbs.twimg.com/media/DxcNM-vWoAAb71u.jpg"/>
    <hyperlink ref="U122" r:id="rId87" display="https://pbs.twimg.com/media/DxiYqopWkAYPY03.jpg"/>
    <hyperlink ref="U195" r:id="rId88" display="https://pbs.twimg.com/media/Dxy1ws_VsAAa2Wg.jpg"/>
    <hyperlink ref="U49" r:id="rId89" display="https://pbs.twimg.com/media/Dx1nAWDU8AM2QXM.jpg"/>
    <hyperlink ref="U68" r:id="rId90" display="https://pbs.twimg.com/media/Dx7oBF1V4AAiWyc.jpg"/>
    <hyperlink ref="U25" r:id="rId91" display="https://pbs.twimg.com/media/Dw6Z5lYUwAUKNgu.jpg"/>
    <hyperlink ref="U7" r:id="rId92" display="https://pbs.twimg.com/media/DndP6aBXsAA825b.jpg"/>
    <hyperlink ref="U153" r:id="rId93" display="https://pbs.twimg.com/media/DxrfXwsW0AQxYgG.jpg"/>
    <hyperlink ref="U41" r:id="rId94" display="https://pbs.twimg.com/media/DwVWT42WkAEY1V0.jpg"/>
    <hyperlink ref="U226" r:id="rId95" display="https://pbs.twimg.com/media/Dyc2NvBUwAAviW1.jpg"/>
    <hyperlink ref="U143" r:id="rId96" display="https://pbs.twimg.com/media/DxoLhFJX0AAir-l.jpg"/>
    <hyperlink ref="U140" r:id="rId97" display="https://pbs.twimg.com/media/DxoLhFJX0AAir-l.jpg"/>
    <hyperlink ref="U279" r:id="rId98" display="https://pbs.twimg.com/media/DyK2--BW0AAsfXo.jpg"/>
    <hyperlink ref="U305" r:id="rId99" display="https://pbs.twimg.com/media/DyLXiJqVsAAgdZ4.jpg"/>
    <hyperlink ref="U141" r:id="rId100" display="https://pbs.twimg.com/media/DxoLhFJX0AAir-l.jpg"/>
    <hyperlink ref="U174" r:id="rId101" display="https://pbs.twimg.com/media/DxwOut5UUAA8Z9a.jpg"/>
    <hyperlink ref="U348" r:id="rId102" display="https://pbs.twimg.com/tweet_video_thumb/DxuplR0WoAAzfa5.jpg"/>
    <hyperlink ref="U349" r:id="rId103" display="https://pbs.twimg.com/tweet_video_thumb/DxuplR0WoAAzfa5.jpg"/>
    <hyperlink ref="U53" r:id="rId104" display="https://pbs.twimg.com/media/Dx20R2JVsAA8Am3.jpg"/>
    <hyperlink ref="U335" r:id="rId105" display="https://pbs.twimg.com/media/DySEbB5VAAAGA0S.jpg"/>
    <hyperlink ref="U203" r:id="rId106" display="https://pbs.twimg.com/media/Dya3aSqVYAAVphH.jpg"/>
    <hyperlink ref="U69" r:id="rId107" display="https://pbs.twimg.com/media/Dx9WGaSUUAAva1n.jpg"/>
    <hyperlink ref="U288" r:id="rId108" display="https://pbs.twimg.com/media/DyKeuR_XcAEh5M-.jpg"/>
    <hyperlink ref="U306" r:id="rId109" display="https://pbs.twimg.com/media/DyLYZqWWsAADMua.jpg"/>
    <hyperlink ref="U118" r:id="rId110" display="https://pbs.twimg.com/media/DxITh5oX0AUab4a.jpg"/>
    <hyperlink ref="U22" r:id="rId111" display="https://pbs.twimg.com/media/Dw22h8SXQAELy2H.jpg"/>
    <hyperlink ref="U91" r:id="rId112" display="https://pbs.twimg.com/media/DxCP84gUUAABGoJ.jpg"/>
    <hyperlink ref="U133" r:id="rId113" display="https://pbs.twimg.com/media/DxnHIMTW0AAt95K.jpg"/>
    <hyperlink ref="U164" r:id="rId114" display="https://pbs.twimg.com/media/Dxtiw57W0AAp_HM.jpg"/>
    <hyperlink ref="U249" r:id="rId115" display="https://pbs.twimg.com/media/DyG3TroXgAAXM9d.jpg"/>
    <hyperlink ref="U303" r:id="rId116" display="https://pbs.twimg.com/media/DylVcZ0WsAADmRK.jpg"/>
    <hyperlink ref="U222" r:id="rId117" display="https://pbs.twimg.com/media/DybLyw3UYAEsrm5.jpg"/>
    <hyperlink ref="U322" r:id="rId118" display="https://pbs.twimg.com/media/DyQaZIGVYAAYaWu.jpg"/>
    <hyperlink ref="U127" r:id="rId119" display="https://pbs.twimg.com/media/DxJOoeYUcAASiNx.jpg"/>
    <hyperlink ref="U339" r:id="rId120" display="https://pbs.twimg.com/media/DyVY9y8UcAA11nj.jpg"/>
    <hyperlink ref="U311" r:id="rId121" display="https://pbs.twimg.com/media/Dymq5aOUUAE_wQq.jpg"/>
    <hyperlink ref="U325" r:id="rId122" display="https://pbs.twimg.com/media/DyqgP8wVYAAm4vr.jpg"/>
    <hyperlink ref="U40" r:id="rId123" display="https://pbs.twimg.com/media/DwtGDNWUwAEDTeM.jpg"/>
    <hyperlink ref="U43" r:id="rId124" display="https://pbs.twimg.com/media/Dwzh3gkUUAACUWe.jpg"/>
    <hyperlink ref="U238" r:id="rId125" display="https://pbs.twimg.com/media/DyeK0unU0AAPVPt.jpg"/>
    <hyperlink ref="U287" r:id="rId126" display="https://pbs.twimg.com/media/Dyk-dHwVAAAdqQh.jpg"/>
    <hyperlink ref="U239" r:id="rId127" display="https://pbs.twimg.com/media/Dyf_rLEUYAAOdNa.jpg"/>
    <hyperlink ref="U76" r:id="rId128" display="https://pbs.twimg.com/media/DxBMzoyVYAAv8xT.jpg"/>
    <hyperlink ref="U247" r:id="rId129" display="https://pbs.twimg.com/media/DyfxWLPUUAEtAa5.jpg"/>
    <hyperlink ref="U293" r:id="rId130" display="https://pbs.twimg.com/media/DylbcvHWoAAraG1.jpg"/>
    <hyperlink ref="U185" r:id="rId131" display="https://pbs.twimg.com/media/DxXmJ_vU0AALlyM.jpg"/>
    <hyperlink ref="U276" r:id="rId132" display="https://pbs.twimg.com/media/DyjLo31UYAAnDXp.jpg"/>
    <hyperlink ref="U330" r:id="rId133" display="https://pbs.twimg.com/media/DyqwV9cXQAwHMNs.jpg"/>
    <hyperlink ref="U24" r:id="rId134" display="https://pbs.twimg.com/media/Dw6Z5lYUwAUKNgu.jpg"/>
    <hyperlink ref="U38" r:id="rId135" display="https://pbs.twimg.com/media/Dwq1GCbUYAAN_8D.jpg"/>
    <hyperlink ref="U209" r:id="rId136" display="https://pbs.twimg.com/media/DyaTIcDV4AA8Z_q.jpg"/>
    <hyperlink ref="U336" r:id="rId137" display="https://pbs.twimg.com/media/DyThpWUVYAAvgev.jpg"/>
    <hyperlink ref="U350" r:id="rId138" display="https://pbs.twimg.com/tweet_video_thumb/DykvjJFWoAAqJTE.jpg"/>
    <hyperlink ref="U10" r:id="rId139" display="https://pbs.twimg.com/media/Dv7yMscX0AAgjEa.jpg"/>
    <hyperlink ref="U289" r:id="rId140" display="https://pbs.twimg.com/media/DyKeuR_XcAEh5M-.jpg"/>
    <hyperlink ref="U352" r:id="rId141" display="https://pbs.twimg.com/tweet_video_thumb/Dyqx80nWoAIrk63.jpg"/>
    <hyperlink ref="U351" r:id="rId142" display="https://pbs.twimg.com/tweet_video_thumb/Dyq38lzXQAAhI0m.jpg"/>
    <hyperlink ref="U334" r:id="rId143" display="https://pbs.twimg.com/media/DyRYn6wU0AA0bsT.jpg"/>
    <hyperlink ref="U55" r:id="rId144" display="https://pbs.twimg.com/media/Dx27pRkU8AABxQP.jpg"/>
    <hyperlink ref="U30" r:id="rId145" display="https://pbs.twimg.com/media/DwFt89GU0AAVFJ1.jpg"/>
    <hyperlink ref="U308" r:id="rId146" display="https://pbs.twimg.com/media/DymDG8rUYAE2hCA.jpg"/>
    <hyperlink ref="U108" r:id="rId147" display="https://pbs.twimg.com/media/DxhvrWFUYAAeJnX.jpg"/>
    <hyperlink ref="U187" r:id="rId148" display="https://pbs.twimg.com/media/DxxNYnOUcAAvD7P.jpg"/>
    <hyperlink ref="U132" r:id="rId149" display="https://pbs.twimg.com/media/DxmTRFOUYAApJP7.jpg"/>
    <hyperlink ref="U266" r:id="rId150" display="https://pbs.twimg.com/media/Dyibjd4UwAACuvn.jpg"/>
    <hyperlink ref="U327" r:id="rId151" display="https://pbs.twimg.com/media/DyqlXUKUcAEhvAu.jpg"/>
    <hyperlink ref="U241" r:id="rId152" display="https://pbs.twimg.com/media/DyF6E0FUwAAPij3.jpg"/>
    <hyperlink ref="U220" r:id="rId153" display="https://pbs.twimg.com/media/DybKBatWsAAPLKb.jpg"/>
    <hyperlink ref="U202" r:id="rId154" display="https://pbs.twimg.com/media/DxYQSFCXcAAWQN1.jpg"/>
    <hyperlink ref="U113" r:id="rId155" display="https://pbs.twimg.com/media/Dxi-jk6WsAM2n4V.jpg"/>
    <hyperlink ref="U87" r:id="rId156" display="https://pbs.twimg.com/media/DxciksqUwAAt3S7.jpg"/>
    <hyperlink ref="U307" r:id="rId157" display="https://pbs.twimg.com/media/DyMbU2sUwAIhzOT.jpg"/>
    <hyperlink ref="U111" r:id="rId158" display="https://pbs.twimg.com/media/Dxi5B2KVsAAj4ha.jpg"/>
    <hyperlink ref="U257" r:id="rId159" display="https://pbs.twimg.com/media/DygrFnfVYAA71TI.jpg"/>
    <hyperlink ref="U15" r:id="rId160" display="https://pbs.twimg.com/media/DvUOCe3UYAAyXlM.jpg"/>
    <hyperlink ref="U11" r:id="rId161" display="https://pbs.twimg.com/media/DvbM3mvU0AEoU3Y.jpg"/>
    <hyperlink ref="U16" r:id="rId162" display="https://pbs.twimg.com/media/Dvw3Q0mUwAADVF9.jpg"/>
    <hyperlink ref="U17" r:id="rId163" display="https://pbs.twimg.com/media/DvwXp7HV4AIstNT.jpg"/>
    <hyperlink ref="U183" r:id="rId164" display="https://pbs.twimg.com/media/DxXJQXAVYAALt5X.jpg"/>
    <hyperlink ref="U124" r:id="rId165" display="https://pbs.twimg.com/media/DxJc2hGVYAAoGWQ.jpg"/>
    <hyperlink ref="U147" r:id="rId166" display="https://pbs.twimg.com/media/DxpBLESUcAAtCW9.jpg"/>
    <hyperlink ref="U313" r:id="rId167" display="https://pbs.twimg.com/media/Dyn0nIpUwAAAxWU.jpg"/>
    <hyperlink ref="U188" r:id="rId168" display="https://pbs.twimg.com/media/DxXo29uUcAE0Qy3.jpg"/>
    <hyperlink ref="U218" r:id="rId169" display="https://pbs.twimg.com/media/Dyb9mDUUYAIkh_K.jpg"/>
    <hyperlink ref="U212" r:id="rId170" display="https://pbs.twimg.com/media/DyAxxa6X4AYzD5c.jpg"/>
    <hyperlink ref="U294" r:id="rId171" display="https://pbs.twimg.com/media/DyLF-RSXQAA6wAT.jpg"/>
    <hyperlink ref="U338" r:id="rId172" display="https://pbs.twimg.com/media/DyVd-mMW0AIoerB.jpg"/>
    <hyperlink ref="U337" r:id="rId173" display="https://pbs.twimg.com/media/DyVd-mMW0AIoerB.jpg"/>
    <hyperlink ref="U278" r:id="rId174" display="https://pbs.twimg.com/media/DyK2--BW0AAsfXo.jpg"/>
    <hyperlink ref="U280" r:id="rId175" display="https://pbs.twimg.com/media/DyK2--BW0AAsfXo.jpg"/>
    <hyperlink ref="U281" r:id="rId176" display="https://pbs.twimg.com/media/DyK2--BW0AAsfXo.jpg"/>
    <hyperlink ref="U282" r:id="rId177" display="https://pbs.twimg.com/media/DyK2--BW0AAsfXo.jpg"/>
    <hyperlink ref="U283" r:id="rId178" display="https://pbs.twimg.com/media/DyK2--BW0AAsfXo.jpg"/>
    <hyperlink ref="U284" r:id="rId179" display="https://pbs.twimg.com/media/DyK2--BW0AAsfXo.jpg"/>
    <hyperlink ref="U5" r:id="rId180" display="https://pbs.twimg.com/media/DbFQWzCWsAEB-zC.jpg"/>
    <hyperlink ref="U142" r:id="rId181" display="https://pbs.twimg.com/media/DxoLhFJX0AAir-l.jpg"/>
    <hyperlink ref="U97" r:id="rId182" display="https://pbs.twimg.com/media/DxdeU1fWoAEoubR.jpg"/>
    <hyperlink ref="U85" r:id="rId183" display="https://pbs.twimg.com/media/DxCCLaiUYAAUNzQ.jpg"/>
    <hyperlink ref="U96" r:id="rId184" display="https://pbs.twimg.com/media/DxDDVlZUcAI7gwX.jpg"/>
    <hyperlink ref="U105" r:id="rId185" display="https://pbs.twimg.com/media/DxFo-7QVYAINedK.jpg"/>
    <hyperlink ref="U26" r:id="rId186" display="https://pbs.twimg.com/media/Dw9Z_eEVAAAPgiz.jpg"/>
    <hyperlink ref="U93" r:id="rId187" display="https://pbs.twimg.com/media/DxD7tz7VsAEt09N.jpg"/>
    <hyperlink ref="U82" r:id="rId188" display="https://pbs.twimg.com/media/DxcBzHOVYAA1mtt.jpg"/>
    <hyperlink ref="U234" r:id="rId189" display="https://pbs.twimg.com/media/Dye2-2GUYAAOfKH.jpg"/>
    <hyperlink ref="U48" r:id="rId190" display="https://pbs.twimg.com/media/Dx14A-YU8AEovLc.jpg"/>
    <hyperlink ref="U9" r:id="rId191" display="https://pbs.twimg.com/media/DrB3bvFXQAAcf4M.jpg"/>
    <hyperlink ref="U268" r:id="rId192" display="https://pbs.twimg.com/media/DyJ7jflU0AEgBIe.jpg"/>
    <hyperlink ref="U333" r:id="rId193" display="https://pbs.twimg.com/media/DyrYF6LU8AAoYzc.jpg"/>
    <hyperlink ref="U18" r:id="rId194" display="https://pbs.twimg.com/media/DvylW0MVsAEORIV.jpg"/>
    <hyperlink ref="U13" r:id="rId195" display="https://pbs.twimg.com/media/DvpiC91UYAEIjAI.jpg"/>
    <hyperlink ref="U12" r:id="rId196" display="https://pbs.twimg.com/media/DvdewmmVAAAm8-V.jpg"/>
    <hyperlink ref="U95" r:id="rId197" display="https://pbs.twimg.com/media/DxDBEPnU8AA6Khd.jpg"/>
    <hyperlink ref="U14" r:id="rId198" display="https://pbs.twimg.com/media/DvqX_5RVAAAPfEw.jpg"/>
    <hyperlink ref="U19" r:id="rId199" display="https://pbs.twimg.com/media/Dvz8-IOV4AAYcjF.jpg"/>
    <hyperlink ref="U32" r:id="rId200" display="https://pbs.twimg.com/media/DwGYcs0U8AAFYoz.jpg"/>
    <hyperlink ref="U33" r:id="rId201" display="https://pbs.twimg.com/media/DwHcRevVYAAFmS9.jpg"/>
    <hyperlink ref="U39" r:id="rId202" display="https://pbs.twimg.com/media/DwRhFT0UYAANyyX.jpg"/>
    <hyperlink ref="U42" r:id="rId203" display="https://pbs.twimg.com/media/DwYO6aBVsAA1lDQ.jpg"/>
    <hyperlink ref="U36" r:id="rId204" display="https://pbs.twimg.com/media/Dwii2L9VsAAkHWz.jpg"/>
    <hyperlink ref="U28" r:id="rId205" display="https://pbs.twimg.com/media/Dwdwt-sUcAACdgh.jpg"/>
    <hyperlink ref="U21" r:id="rId206" display="https://pbs.twimg.com/media/Dw1oSIsUUAA5_Hi.jpg"/>
    <hyperlink ref="U27" r:id="rId207" display="https://pbs.twimg.com/media/DwdF2_3VAAA11_e.jpg"/>
    <hyperlink ref="U345" r:id="rId208" display="https://pbs.twimg.com/media/DyZm4jIU0AAjj24.jpg"/>
    <hyperlink ref="U270" r:id="rId209" display="https://pbs.twimg.com/media/DyjFs3DUwAEr7he.jpg"/>
    <hyperlink ref="U74" r:id="rId210" display="https://pbs.twimg.com/media/DxB8lndU0AAMtlj.jpg"/>
    <hyperlink ref="U177" r:id="rId211" display="https://pbs.twimg.com/media/DxX5yHzVsAYc-W2.jpg"/>
    <hyperlink ref="U99" r:id="rId212" display="https://pbs.twimg.com/media/DxdpZWVUwAENYDn.jpg"/>
    <hyperlink ref="U137" r:id="rId213" display="https://pbs.twimg.com/media/DxnYCCLUcAAXlll.jpg"/>
    <hyperlink ref="U135" r:id="rId214" display="https://pbs.twimg.com/media/DxnkcKZU0AAl8DT.jpg"/>
    <hyperlink ref="U155" r:id="rId215" display="https://pbs.twimg.com/media/Dxruh-JU8AA70NL.jpg"/>
    <hyperlink ref="U344" r:id="rId216" display="https://pbs.twimg.com/media/DyXEgweUYAEQM3Z.jpg"/>
    <hyperlink ref="U211" r:id="rId217" display="https://pbs.twimg.com/media/DyawkBdV4AASUpJ.jpg"/>
    <hyperlink ref="U227" r:id="rId218" display="https://pbs.twimg.com/media/DycOqR4U0AE7T4r.jpg"/>
    <hyperlink ref="U255" r:id="rId219" display="https://pbs.twimg.com/media/DygQmN7V4AAetuJ.jpg"/>
    <hyperlink ref="U332" r:id="rId220" display="https://pbs.twimg.com/media/DyrPm_wUcAAYzF6.jpg"/>
    <hyperlink ref="U81" r:id="rId221" display="https://pbs.twimg.com/media/DxcbHZlU0AAuAAf.jpg"/>
    <hyperlink ref="U46" r:id="rId222" display="https://pbs.twimg.com/media/Dx143foUwAIUuYx.jpg"/>
    <hyperlink ref="U88" r:id="rId223" display="https://pbs.twimg.com/media/DxCLmB9UUAAVv-n.jpg"/>
    <hyperlink ref="U35" r:id="rId224" display="https://pbs.twimg.com/media/DwHYSCeUYAAHDWF.jpg"/>
    <hyperlink ref="U37" r:id="rId225" display="https://pbs.twimg.com/media/DwlaY5fVYAAn-yo.jpg"/>
    <hyperlink ref="U23" r:id="rId226" display="https://pbs.twimg.com/media/Dw4KBdkWoAAtltG.jpg"/>
    <hyperlink ref="U237" r:id="rId227" display="https://pbs.twimg.com/media/DyehTTdVAAAnABS.jpg"/>
    <hyperlink ref="U102" r:id="rId228" display="https://pbs.twimg.com/media/DxEMYCmV4AssnlE.jpg"/>
    <hyperlink ref="U101" r:id="rId229" display="https://pbs.twimg.com/media/DxdZTidVsAAOgQZ.jpg"/>
    <hyperlink ref="U128" r:id="rId230" display="https://pbs.twimg.com/media/DxjTJwjU8AEeg-q.jpg"/>
    <hyperlink ref="U144" r:id="rId231" display="https://pbs.twimg.com/media/DxoMBATVAAAlxEa.jpg"/>
    <hyperlink ref="U66" r:id="rId232" display="https://pbs.twimg.com/media/Dx70Yw2UYAAhxqr.jpg"/>
    <hyperlink ref="U242" r:id="rId233" display="https://pbs.twimg.com/media/DyF7AeqU8AAf3Zh.jpg"/>
    <hyperlink ref="U301" r:id="rId234" display="https://pbs.twimg.com/media/DyLOFzyVYAEPL5r.jpg"/>
    <hyperlink ref="U318" r:id="rId235" display="https://pbs.twimg.com/media/DyQ1gUFUUAArERa.jpg"/>
    <hyperlink ref="U215" r:id="rId236" display="https://pbs.twimg.com/media/Dyb14yLVYAAfazm.jpg"/>
    <hyperlink ref="U261" r:id="rId237" display="https://pbs.twimg.com/media/DyhOISeV4AEozmJ.jpg"/>
    <hyperlink ref="U291" r:id="rId238" display="https://pbs.twimg.com/media/DyknaDTUYAAXeE1.jpg"/>
    <hyperlink ref="U114" r:id="rId239" display="https://pbs.twimg.com/media/DxilEI6U8AUC4Xc.jpg"/>
    <hyperlink ref="U123" r:id="rId240" display="https://pbs.twimg.com/media/Dxiz-LhUUAAGPJ2.jpg"/>
    <hyperlink ref="U166" r:id="rId241" display="https://pbs.twimg.com/media/DxtP3o2UYAAsiHB.jpg"/>
    <hyperlink ref="U198" r:id="rId242" display="https://pbs.twimg.com/media/DxybCqGU8AA_2ow.jpg"/>
    <hyperlink ref="U56" r:id="rId243" display="https://pbs.twimg.com/media/Dx29oaiU8AALTXq.jpg"/>
    <hyperlink ref="U225" r:id="rId244" display="https://pbs.twimg.com/media/DyBzbjhVYAEvBN4.jpg"/>
    <hyperlink ref="U253" r:id="rId245" display="https://pbs.twimg.com/media/Dygp3JgVsAAg8rt.jpg"/>
    <hyperlink ref="U298" r:id="rId246" display="https://pbs.twimg.com/media/Dyl-kB6U8AACqE8.jpg"/>
    <hyperlink ref="U75" r:id="rId247" display="https://pbs.twimg.com/media/Dxb9ZgBUYAQi5mD.jpg"/>
    <hyperlink ref="U167" r:id="rId248" display="https://pbs.twimg.com/media/DxTwPJrUUAAIx9P.jpg"/>
    <hyperlink ref="U131" r:id="rId249" display="https://pbs.twimg.com/media/Dxl9Xz2U8AAya3x.jpg"/>
    <hyperlink ref="U231" r:id="rId250" display="https://pbs.twimg.com/media/DydS9-NUYAEFsD2.jpg"/>
    <hyperlink ref="U20" r:id="rId251" display="https://pbs.twimg.com/media/Dw_jTtgUUAAmVhd.jpg"/>
    <hyperlink ref="U107" r:id="rId252" display="https://pbs.twimg.com/media/DxhTr22VAAITd8X.jpg"/>
    <hyperlink ref="U45" r:id="rId253" display="https://pbs.twimg.com/media/Dx11CteV4AA6lU0.jpg"/>
    <hyperlink ref="U59" r:id="rId254" display="https://pbs.twimg.com/media/Dx2N7u9UUAA4U06.jpg"/>
    <hyperlink ref="U54" r:id="rId255" display="https://pbs.twimg.com/media/Dx26Y0XUYAAO_8u.jpg"/>
    <hyperlink ref="U219" r:id="rId256" display="https://pbs.twimg.com/media/DyBAVyGUYAAyjHR.jpg"/>
    <hyperlink ref="U254" r:id="rId257" display="https://pbs.twimg.com/media/DyGpayPUYAADGzG.jpg"/>
    <hyperlink ref="U285" r:id="rId258" display="https://pbs.twimg.com/media/DyKAnRnUUAAIkpN.jpg"/>
    <hyperlink ref="U262" r:id="rId259" display="https://pbs.twimg.com/media/DyhPo7jUwAAMlbA.jpg"/>
    <hyperlink ref="U312" r:id="rId260" display="https://pbs.twimg.com/media/DymVkefUYAAF6wz.jpg"/>
    <hyperlink ref="U258" r:id="rId261" display="https://pbs.twimg.com/media/DyguQsuV4AAfRqI.jpg"/>
    <hyperlink ref="U94" r:id="rId262" display="https://pbs.twimg.com/media/DxDah5bU8AAiCw6.jpg"/>
    <hyperlink ref="U34" r:id="rId263" display="https://pbs.twimg.com/media/DwHXzFTU8AAEjxP.jpg"/>
    <hyperlink ref="U232" r:id="rId264" display="https://pbs.twimg.com/media/DydxTUOU8AE1coB.jpg"/>
    <hyperlink ref="U145" r:id="rId265" display="https://pbs.twimg.com/media/DxOO69OVsAAhfdx.jpg"/>
    <hyperlink ref="U186" r:id="rId266" display="https://pbs.twimg.com/media/DxXmqs6V4AAkuvK.jpg"/>
    <hyperlink ref="U100" r:id="rId267" display="https://pbs.twimg.com/media/DxdYkVJU0AE_0So.jpg"/>
    <hyperlink ref="U134" r:id="rId268" display="https://pbs.twimg.com/media/Dxnj_SgV4AAJ7k1.jpg"/>
    <hyperlink ref="U163" r:id="rId269" display="https://pbs.twimg.com/media/DxtdBySVAAAEP4-.jpg"/>
    <hyperlink ref="U47" r:id="rId270" display="https://pbs.twimg.com/media/Dx14A-YU8AEovLc.jpg"/>
    <hyperlink ref="U52" r:id="rId271" display="https://pbs.twimg.com/media/Dx2_rqDVAAExUFV.jpg"/>
    <hyperlink ref="U256" r:id="rId272" display="https://pbs.twimg.com/media/DygqRCxVsAEti7y.jpg"/>
    <hyperlink ref="U259" r:id="rId273" display="https://pbs.twimg.com/media/Dygus2KVsAAHbHf.jpg"/>
    <hyperlink ref="U98" r:id="rId274" display="https://pbs.twimg.com/media/Dxdn60sU8AAoYyJ.jpg"/>
    <hyperlink ref="U171" r:id="rId275" display="https://pbs.twimg.com/media/DxVhuX7V4AESvah.jpg"/>
    <hyperlink ref="U267" r:id="rId276" display="https://pbs.twimg.com/media/DyiCFUaUcAAEteH.jpg"/>
    <hyperlink ref="U272" r:id="rId277" display="https://pbs.twimg.com/media/DyjimkgUcAA94Bb.jpg"/>
    <hyperlink ref="U103" r:id="rId278" display="https://pbs.twimg.com/media/DxFLLFrU8AEPu25.jpg"/>
    <hyperlink ref="U180" r:id="rId279" display="https://pbs.twimg.com/media/DxXGXBYUwAA1t4g.jpg"/>
    <hyperlink ref="U193" r:id="rId280" display="https://pbs.twimg.com/media/DxXXu6kUcAEmNI2.jpg"/>
    <hyperlink ref="U86" r:id="rId281" display="https://pbs.twimg.com/media/DxciksqUwAAt3S7.jpg"/>
    <hyperlink ref="U116" r:id="rId282" display="https://pbs.twimg.com/media/DxiNNDpUwAItgF_.jpg"/>
    <hyperlink ref="U165" r:id="rId283" display="https://pbs.twimg.com/media/DxtNEBUUwAEQokh.jpg"/>
    <hyperlink ref="U58" r:id="rId284" display="https://pbs.twimg.com/media/Dx2c2e1U0AMLNA4.jpg"/>
    <hyperlink ref="U246" r:id="rId285" display="https://pbs.twimg.com/media/DyFwnN-UcAAarI4.jpg"/>
    <hyperlink ref="U290" r:id="rId286" display="https://pbs.twimg.com/media/DyKf27WUwAE9T2K.jpg"/>
    <hyperlink ref="U309" r:id="rId287" display="https://pbs.twimg.com/media/DyMeHJOV4AAHbbc.jpg"/>
    <hyperlink ref="U321" r:id="rId288" display="https://pbs.twimg.com/media/DyQAhoCVAAA64pA.jpg"/>
    <hyperlink ref="U214" r:id="rId289" display="https://pbs.twimg.com/media/DyazBwQV4AExRab.jpg"/>
    <hyperlink ref="U221" r:id="rId290" display="https://pbs.twimg.com/media/Dyblvd8VAAA2B7G.jpg"/>
    <hyperlink ref="U260" r:id="rId291" display="https://pbs.twimg.com/media/DyhJr5KUwAAIVcJ.jpg"/>
    <hyperlink ref="U169" r:id="rId292" display="https://pbs.twimg.com/media/DxUYPm5VYAAjMP2.jpg"/>
    <hyperlink ref="U347" r:id="rId293" display="https://pbs.twimg.com/media/DyZsYF8UYAEeCDY.jpg"/>
    <hyperlink ref="U244" r:id="rId294" display="https://pbs.twimg.com/media/DyfoC3WU0AAP4AW.jpg"/>
    <hyperlink ref="U271" r:id="rId295" display="https://pbs.twimg.com/media/DyjhkXMUcAEfpc-.jpg"/>
    <hyperlink ref="U106" r:id="rId296" display="https://pbs.twimg.com/media/DxFQ-gMVsAAhYBF.jpg"/>
    <hyperlink ref="U317" r:id="rId297" display="https://pbs.twimg.com/media/DypGYSkUwAAntFH.jpg"/>
    <hyperlink ref="U92" r:id="rId298" display="https://pbs.twimg.com/media/DxD7glYV4AALy1o.jpg"/>
    <hyperlink ref="U191" r:id="rId299" display="https://pbs.twimg.com/media/DxXVyY4V4AEidi6.jpg"/>
    <hyperlink ref="U149" r:id="rId300" display="https://pbs.twimg.com/media/DxprEKTU8AECPJV.jpg"/>
    <hyperlink ref="U168" r:id="rId301" display="https://pbs.twimg.com/media/Dxt-XdiU8AACLUn.jpg"/>
    <hyperlink ref="U196" r:id="rId302" display="https://pbs.twimg.com/media/DxyakXYUcAIul4m.jpg"/>
    <hyperlink ref="U62" r:id="rId303" display="https://pbs.twimg.com/media/Dx2r3kyV4AApzJW.jpg"/>
    <hyperlink ref="U228" r:id="rId304" display="https://pbs.twimg.com/media/DyCy9AUUcAEVZY4.jpg"/>
    <hyperlink ref="U273" r:id="rId305" display="https://pbs.twimg.com/media/DyJklrxUYAElat0.jpg"/>
    <hyperlink ref="U342" r:id="rId306" display="https://pbs.twimg.com/media/DyWrFXZUUAAWq0e.jpg"/>
    <hyperlink ref="U205" r:id="rId307" display="https://pbs.twimg.com/media/DyaeONLV4AI0K8Y.jpg"/>
    <hyperlink ref="U263" r:id="rId308" display="https://pbs.twimg.com/media/DyhVk11U8AAF4pn.jpg"/>
    <hyperlink ref="U302" r:id="rId309" display="https://pbs.twimg.com/media/DylSYSmUUAENvUJ.jpg"/>
    <hyperlink ref="U331" r:id="rId310" display="https://pbs.twimg.com/media/Dyqx2dRUYAARM3h.jpg"/>
    <hyperlink ref="U320" r:id="rId311" display="https://pbs.twimg.com/media/Dyq6eaQU8AAjrc_.jpg"/>
    <hyperlink ref="U315" r:id="rId312" display="https://pbs.twimg.com/media/DyolwHQVsAc4O83.jpg"/>
    <hyperlink ref="U158" r:id="rId313" display="https://pbs.twimg.com/media/Dxsl6VwVsAEkDEY.jpg"/>
    <hyperlink ref="U156" r:id="rId314" display="https://pbs.twimg.com/media/Dxs0x27UUAAP-kN.jpg"/>
    <hyperlink ref="U314" r:id="rId315" display="https://pbs.twimg.com/media/DyoFKkYVAAIF2kT.jpg"/>
    <hyperlink ref="U200" r:id="rId316" display="https://pbs.twimg.com/media/DxYghI8V4AAimgG.jpg"/>
    <hyperlink ref="U79" r:id="rId317" display="https://pbs.twimg.com/media/Dxc7Z7HVAAch8tI.jpg"/>
    <hyperlink ref="U138" r:id="rId318" display="https://pbs.twimg.com/media/DxogypqUYAAbWEM.jpg"/>
    <hyperlink ref="U154" r:id="rId319" display="https://pbs.twimg.com/media/DxroHAhUYAIRrt-.jpg"/>
    <hyperlink ref="U159" r:id="rId320" display="https://pbs.twimg.com/media/Dxsnq0VUUAA6L5B.jpg"/>
    <hyperlink ref="U224" r:id="rId321" display="https://pbs.twimg.com/media/DyBshfuVsAAP_2p.jpg"/>
    <hyperlink ref="U250" r:id="rId322" display="https://pbs.twimg.com/media/DyGaQeKUUAAGp-6.jpg"/>
    <hyperlink ref="U343" r:id="rId323" display="https://pbs.twimg.com/media/DyXEBmrU0AAkQNG.jpg"/>
    <hyperlink ref="U77" r:id="rId324" display="https://pbs.twimg.com/media/DxBZ5rsUwAA_Rnk.jpg"/>
    <hyperlink ref="U175" r:id="rId325" display="https://pbs.twimg.com/media/DxWQYWeVsAEG-a7.jpg"/>
    <hyperlink ref="U346" r:id="rId326" display="https://pbs.twimg.com/media/DyZqlnYVsAAH5bv.jpg"/>
    <hyperlink ref="U245" r:id="rId327" display="https://pbs.twimg.com/media/DyfqXwYVAAA5nRv.jpg"/>
    <hyperlink ref="U184" r:id="rId328" display="https://pbs.twimg.com/media/DxXKeazUUAEj6OX.jpg"/>
    <hyperlink ref="U178" r:id="rId329" display="https://pbs.twimg.com/media/DxX7dTtUUAAPxbg.jpg"/>
    <hyperlink ref="U136" r:id="rId330" display="https://pbs.twimg.com/media/Dxnl6r-UUAAV8RA.jpg"/>
    <hyperlink ref="U61" r:id="rId331" display="https://pbs.twimg.com/media/Dx2OuRTVYAEpORR.jpg"/>
    <hyperlink ref="U65" r:id="rId332" display="https://pbs.twimg.com/media/Dx2YzjSUcAUMU3X.jpg"/>
    <hyperlink ref="U207" r:id="rId333" display="https://pbs.twimg.com/media/DyAKj_cVYAEB3wM.jpg"/>
    <hyperlink ref="U265" r:id="rId334" display="https://pbs.twimg.com/media/DyHXe37V4AAJ1l8.jpg"/>
    <hyperlink ref="U296" r:id="rId335" display="https://pbs.twimg.com/media/DyLJ7JVU0AEdeeo.jpg"/>
    <hyperlink ref="U295" r:id="rId336" display="https://pbs.twimg.com/media/DyLi_xeUYAAWtjn.jpg"/>
    <hyperlink ref="U264" r:id="rId337" display="https://pbs.twimg.com/media/DyhWX0XUwAEj90d.jpg"/>
    <hyperlink ref="U326" r:id="rId338" display="https://pbs.twimg.com/media/DyqjgZpVsAE_ynW.jpg"/>
    <hyperlink ref="U277" r:id="rId339" display="https://pbs.twimg.com/media/Dyjmjx4UYAAeFuI.jpg"/>
    <hyperlink ref="U316" r:id="rId340" display="https://pbs.twimg.com/media/DypDvb6VAAAwTI9.jpg"/>
    <hyperlink ref="U125" r:id="rId341" display="https://pbs.twimg.com/media/DxJdyYOUwAAGhpy.jpg"/>
    <hyperlink ref="U181" r:id="rId342" display="https://pbs.twimg.com/media/DxXi1_QU0AEA316.jpg"/>
    <hyperlink ref="U83" r:id="rId343" display="https://pbs.twimg.com/media/Dxcc_prVYAAC5jJ.jpg"/>
    <hyperlink ref="U78" r:id="rId344" display="https://pbs.twimg.com/media/Dxc5gtdVsAAnIQ6.jpg"/>
    <hyperlink ref="U110" r:id="rId345" display="https://pbs.twimg.com/media/Dxhz5vuU8AAcqzu.jpg"/>
    <hyperlink ref="U162" r:id="rId346" display="https://pbs.twimg.com/media/DxtcOeCVYAEyX5Z.jpg"/>
    <hyperlink ref="U161" r:id="rId347" display="https://pbs.twimg.com/media/Dxt9NpgUYAADSOM.jpg"/>
    <hyperlink ref="U173" r:id="rId348" display="https://pbs.twimg.com/media/DxwjbfBVsAAwCeI.jpg"/>
    <hyperlink ref="U67" r:id="rId349" display="https://pbs.twimg.com/media/Dx7D-AsUcAE1egD.jpg"/>
    <hyperlink ref="U208" r:id="rId350" display="https://pbs.twimg.com/media/DyAkKMkU8AEo0lk.jpg"/>
    <hyperlink ref="U213" r:id="rId351" display="https://pbs.twimg.com/media/DyAy2C2UwAI_Lfp.jpg"/>
    <hyperlink ref="U223" r:id="rId352" display="https://pbs.twimg.com/media/DyBquuyUUAA2Ev_.jpg"/>
    <hyperlink ref="U230" r:id="rId353" display="https://pbs.twimg.com/media/DyDJV09UcAAqY5l.jpg"/>
    <hyperlink ref="U340" r:id="rId354" display="https://pbs.twimg.com/media/DyWPtqaVsAA0mmO.jpg"/>
    <hyperlink ref="U251" r:id="rId355" display="https://pbs.twimg.com/media/DygnPKPVYAAADqW.jpg"/>
    <hyperlink ref="U172" r:id="rId356" display="https://pbs.twimg.com/media/DxWC2JpVsAI4RQ5.jpg"/>
    <hyperlink ref="U235" r:id="rId357" display="https://pbs.twimg.com/media/Dye6N7dU0AA6cjH.jpg"/>
    <hyperlink ref="U190" r:id="rId358" display="https://pbs.twimg.com/media/DxXUc9GUcAAmiCh.jpg"/>
    <hyperlink ref="U84" r:id="rId359" display="https://pbs.twimg.com/media/DxcCkalU0AAl4E7.jpg"/>
    <hyperlink ref="U117" r:id="rId360" display="https://pbs.twimg.com/media/DxinTs3UcAAijXF.jpg"/>
    <hyperlink ref="U60" r:id="rId361" display="https://pbs.twimg.com/media/Dx2oGH_UwAA-A3b.jpg"/>
    <hyperlink ref="U243" r:id="rId362" display="https://pbs.twimg.com/media/DyFNfT2U0AE3SyL.jpg"/>
    <hyperlink ref="U319" r:id="rId363" display="https://pbs.twimg.com/media/DyQ4h2wUcAEh8id.jpg"/>
    <hyperlink ref="U170" r:id="rId364" display="https://pbs.twimg.com/media/DxVEayBUYAE9v63.jpg"/>
    <hyperlink ref="U126" r:id="rId365" display="https://pbs.twimg.com/media/DxJlHe0V4AAdlhy.jpg"/>
    <hyperlink ref="U182" r:id="rId366" display="https://pbs.twimg.com/media/DxXjLxEUUAIeWBS.jpg"/>
    <hyperlink ref="U199" r:id="rId367" display="https://pbs.twimg.com/media/DxYby4nV4AAsYwc.jpg"/>
    <hyperlink ref="U121" r:id="rId368" display="https://pbs.twimg.com/media/DxiyMT_V4AA5Gq6.jpg"/>
    <hyperlink ref="U63" r:id="rId369" display="https://pbs.twimg.com/media/Dx2RDeiUYAAGuFG.jpg"/>
    <hyperlink ref="U57" r:id="rId370" display="https://pbs.twimg.com/media/Dx2buMRUYAAO59H.jpg"/>
    <hyperlink ref="U64" r:id="rId371" display="https://pbs.twimg.com/media/Dx2uTE2VsAAHNdg.jpg"/>
    <hyperlink ref="U44" r:id="rId372" display="https://pbs.twimg.com/media/Dx_6KCJUUAAJ7ry.jpg"/>
    <hyperlink ref="U248" r:id="rId373" display="https://pbs.twimg.com/media/DyG_AvEV4AAi_dW.jpg"/>
    <hyperlink ref="U269" r:id="rId374" display="https://pbs.twimg.com/media/DyJ8_1CVAAA2e_1.jpg"/>
    <hyperlink ref="U286" r:id="rId375" display="https://pbs.twimg.com/media/DyKbBdXVYAI9Ter.jpg"/>
    <hyperlink ref="U324" r:id="rId376" display="https://pbs.twimg.com/media/DyQBZlJU0AApEfb.jpg"/>
    <hyperlink ref="U328" r:id="rId377" display="https://pbs.twimg.com/media/DyQqyaPU8AAw92p.jpg"/>
    <hyperlink ref="U341" r:id="rId378" display="https://pbs.twimg.com/media/DyWq67GV4AEATE_.jpg"/>
    <hyperlink ref="U310" r:id="rId379" display="https://pbs.twimg.com/media/DymP3p1UcAA3_Aa.jpg"/>
    <hyperlink ref="U329" r:id="rId380" display="https://pbs.twimg.com/media/DyqwmdEUcAAtv0D.jpg"/>
    <hyperlink ref="U160" r:id="rId381" display="https://pbs.twimg.com/media/DxSpAC3UYAAO21K.jpg"/>
    <hyperlink ref="U130" r:id="rId382" display="https://pbs.twimg.com/media/Dxl8hVqVAAEp8z8.jpg"/>
    <hyperlink ref="U29" r:id="rId383" display="https://pbs.twimg.com/media/DwEQr2uVAAEe7tV.jpg"/>
    <hyperlink ref="U236" r:id="rId384" display="https://pbs.twimg.com/media/Dye7EwcUwAcwkBT.jpg"/>
    <hyperlink ref="U229" r:id="rId385" display="https://pbs.twimg.com/media/Dydi_w5UYAAEDcs.jpg"/>
    <hyperlink ref="U139" r:id="rId386" display="https://pbs.twimg.com/media/DxOLfTAUYAIwsrZ.jpg"/>
    <hyperlink ref="U179" r:id="rId387" display="https://pbs.twimg.com/media/DxXECVlU0AEaAcV.jpg"/>
    <hyperlink ref="U119" r:id="rId388" display="https://pbs.twimg.com/media/DxiV-jpU8AE2Elj.jpg"/>
    <hyperlink ref="U157" r:id="rId389" display="https://pbs.twimg.com/media/Dxs1giAVAAAO7PQ.jpg"/>
    <hyperlink ref="U51" r:id="rId390" display="https://pbs.twimg.com/media/Dx1qlthUUAAX2mx.jpg"/>
    <hyperlink ref="U206" r:id="rId391" display="https://pbs.twimg.com/media/DyAfgd7UwAAOrQ5.jpg"/>
    <hyperlink ref="U233" r:id="rId392" display="https://pbs.twimg.com/media/Dye1kQPVAAA3rEA.jpg"/>
    <hyperlink ref="U292" r:id="rId393" display="https://pbs.twimg.com/media/DykVv8lUwAAajCn.jpg"/>
    <hyperlink ref="U104" r:id="rId394" display="https://pbs.twimg.com/media/DxFMMJvU0AAPhxA.jpg"/>
    <hyperlink ref="U146" r:id="rId395" display="https://pbs.twimg.com/media/DxOqawzVYAAu3_Q.jpg"/>
    <hyperlink ref="U194" r:id="rId396" display="https://pbs.twimg.com/media/DxXZaSpUcAIxdxY.jpg"/>
    <hyperlink ref="U109" r:id="rId397" display="https://pbs.twimg.com/media/DxhxERTVYAEJ-Ue.jpg"/>
    <hyperlink ref="U129" r:id="rId398" display="https://pbs.twimg.com/media/DxjUwhUUcAEazaN.jpg"/>
    <hyperlink ref="U201" r:id="rId399" display="https://pbs.twimg.com/media/DxyHQBkUwAAGo5G.jpg"/>
    <hyperlink ref="U297" r:id="rId400" display="https://pbs.twimg.com/media/DyLJeeuVsAADYSs.jpg"/>
    <hyperlink ref="U323" r:id="rId401" display="https://pbs.twimg.com/media/DyQbkR3UcAAooD8.jpg"/>
    <hyperlink ref="U275" r:id="rId402" display="https://pbs.twimg.com/media/DyjLKDRU0AAHlSa.jpg"/>
    <hyperlink ref="U252" r:id="rId403" display="https://pbs.twimg.com/media/DygoIcsU8AEyTLR.jpg"/>
    <hyperlink ref="U31" r:id="rId404" display="https://pbs.twimg.com/media/DwGIZnRU0AENd9h.jpg"/>
    <hyperlink ref="U50" r:id="rId405" display="https://pbs.twimg.com/media/Dx1nAWDU8AM2QXM.jpg"/>
    <hyperlink ref="U217" r:id="rId406" display="https://pbs.twimg.com/media/DyB8T3iUUAEbNPl.jpg"/>
    <hyperlink ref="U240" r:id="rId407" display="https://pbs.twimg.com/media/DyF25joVYAE9J6O.jpg"/>
    <hyperlink ref="U274" r:id="rId408" display="https://pbs.twimg.com/media/DyJkn99V4AAs1Pp.jpg"/>
    <hyperlink ref="U300" r:id="rId409" display="https://pbs.twimg.com/media/DyLnkbvU8AAvlfj.jpg"/>
    <hyperlink ref="U210" r:id="rId410" display="https://pbs.twimg.com/media/DyavVbLV4AAtgFF.jpg"/>
    <hyperlink ref="U120" r:id="rId411" display="https://pbs.twimg.com/media/DxIx3rrV4AA3v8j.jpg"/>
    <hyperlink ref="U189" r:id="rId412" display="https://pbs.twimg.com/media/Dxxry9qVsAAUDEV.jpg"/>
    <hyperlink ref="U204" r:id="rId413" display="https://pbs.twimg.com/media/DyA5xCIUwAkf-YH.jpg"/>
    <hyperlink ref="V6" r:id="rId414" display="https://pbs.twimg.com/media/DlUDYyYXoAECz6k.jpg"/>
    <hyperlink ref="V8" r:id="rId415" display="https://pbs.twimg.com/media/DPdgcMJVAAA-8H3.jpg"/>
    <hyperlink ref="V148" r:id="rId416" display="https://pbs.twimg.com/media/DxPQngjU8AAoAnO.jpg"/>
    <hyperlink ref="V152" r:id="rId417" display="https://pbs.twimg.com/media/DxPwC9jVYAA8gVH.jpg"/>
    <hyperlink ref="V150" r:id="rId418" display="https://pbs.twimg.com/media/DxPwC9jVYAA8gVH.jpg"/>
    <hyperlink ref="V151" r:id="rId419" display="https://pbs.twimg.com/media/DxPwC9jVYAA8gVH.jpg"/>
    <hyperlink ref="V197" r:id="rId420" display="https://pbs.twimg.com/media/DxYaUTpW0AA5R7P.jpg"/>
    <hyperlink ref="V71" r:id="rId421" display="https://pbs.twimg.com/media/Dxa4fCoWkAA9Xiu.jpg"/>
    <hyperlink ref="V70" r:id="rId422" display="https://pbs.twimg.com/media/Dxa4fCoWkAA9Xiu.jpg"/>
    <hyperlink ref="V72" r:id="rId423" display="https://pbs.twimg.com/media/Dxa4fCoWkAA9Xiu.jpg"/>
    <hyperlink ref="V73" r:id="rId424" display="https://pbs.twimg.com/media/Dxa4fCoWkAA9Xiu.jpg"/>
    <hyperlink ref="V3" r:id="rId425" display="https://pbs.twimg.com/media/C6k4QiMW0AEdjTp.jpg"/>
    <hyperlink ref="V4" r:id="rId426" display="https://pbs.twimg.com/media/C6k4QiMW0AEdjTp.jpg"/>
    <hyperlink ref="V80" r:id="rId427" display="https://pbs.twimg.com/media/DxcBB4kUwAUGud9.jpg"/>
    <hyperlink ref="V89" r:id="rId428" display="https://pbs.twimg.com/media/DxcNCtLX0AED9Dn.jpg"/>
    <hyperlink ref="V90" r:id="rId429" display="https://pbs.twimg.com/media/DxcNM-vWoAAb71u.jpg"/>
    <hyperlink ref="V122" r:id="rId430" display="https://pbs.twimg.com/media/DxiYqopWkAYPY03.jpg"/>
    <hyperlink ref="V195" r:id="rId431" display="https://pbs.twimg.com/media/Dxy1ws_VsAAa2Wg.jpg"/>
    <hyperlink ref="V49" r:id="rId432" display="https://pbs.twimg.com/media/Dx1nAWDU8AM2QXM.jpg"/>
    <hyperlink ref="V68" r:id="rId433" display="https://pbs.twimg.com/media/Dx7oBF1V4AAiWyc.jpg"/>
    <hyperlink ref="V25" r:id="rId434" display="https://pbs.twimg.com/media/Dw6Z5lYUwAUKNgu.jpg"/>
    <hyperlink ref="V7" r:id="rId435" display="https://pbs.twimg.com/media/DndP6aBXsAA825b.jpg"/>
    <hyperlink ref="V153" r:id="rId436" display="https://pbs.twimg.com/media/DxrfXwsW0AQxYgG.jpg"/>
    <hyperlink ref="V41" r:id="rId437" display="https://pbs.twimg.com/media/DwVWT42WkAEY1V0.jpg"/>
    <hyperlink ref="V226" r:id="rId438" display="https://pbs.twimg.com/media/Dyc2NvBUwAAviW1.jpg"/>
    <hyperlink ref="V143" r:id="rId439" display="https://pbs.twimg.com/media/DxoLhFJX0AAir-l.jpg"/>
    <hyperlink ref="V140" r:id="rId440" display="https://pbs.twimg.com/media/DxoLhFJX0AAir-l.jpg"/>
    <hyperlink ref="V279" r:id="rId441" display="https://pbs.twimg.com/media/DyK2--BW0AAsfXo.jpg"/>
    <hyperlink ref="V305" r:id="rId442" display="https://pbs.twimg.com/media/DyLXiJqVsAAgdZ4.jpg"/>
    <hyperlink ref="V141" r:id="rId443" display="https://pbs.twimg.com/media/DxoLhFJX0AAir-l.jpg"/>
    <hyperlink ref="V174" r:id="rId444" display="https://pbs.twimg.com/media/DxwOut5UUAA8Z9a.jpg"/>
    <hyperlink ref="V348" r:id="rId445" display="https://pbs.twimg.com/tweet_video_thumb/DxuplR0WoAAzfa5.jpg"/>
    <hyperlink ref="V349" r:id="rId446" display="https://pbs.twimg.com/tweet_video_thumb/DxuplR0WoAAzfa5.jpg"/>
    <hyperlink ref="V53" r:id="rId447" display="https://pbs.twimg.com/media/Dx20R2JVsAA8Am3.jpg"/>
    <hyperlink ref="V335" r:id="rId448" display="https://pbs.twimg.com/media/DySEbB5VAAAGA0S.jpg"/>
    <hyperlink ref="V203" r:id="rId449" display="https://pbs.twimg.com/media/Dya3aSqVYAAVphH.jpg"/>
    <hyperlink ref="V69" r:id="rId450" display="https://pbs.twimg.com/media/Dx9WGaSUUAAva1n.jpg"/>
    <hyperlink ref="V288" r:id="rId451" display="https://pbs.twimg.com/media/DyKeuR_XcAEh5M-.jpg"/>
    <hyperlink ref="V306" r:id="rId452" display="https://pbs.twimg.com/media/DyLYZqWWsAADMua.jpg"/>
    <hyperlink ref="V118" r:id="rId453" display="https://pbs.twimg.com/media/DxITh5oX0AUab4a.jpg"/>
    <hyperlink ref="V22" r:id="rId454" display="https://pbs.twimg.com/media/Dw22h8SXQAELy2H.jpg"/>
    <hyperlink ref="V91" r:id="rId455" display="https://pbs.twimg.com/media/DxCP84gUUAABGoJ.jpg"/>
    <hyperlink ref="V133" r:id="rId456" display="https://pbs.twimg.com/media/DxnHIMTW0AAt95K.jpg"/>
    <hyperlink ref="V164" r:id="rId457" display="https://pbs.twimg.com/media/Dxtiw57W0AAp_HM.jpg"/>
    <hyperlink ref="V249" r:id="rId458" display="https://pbs.twimg.com/media/DyG3TroXgAAXM9d.jpg"/>
    <hyperlink ref="V303" r:id="rId459" display="https://pbs.twimg.com/media/DylVcZ0WsAADmRK.jpg"/>
    <hyperlink ref="V222" r:id="rId460" display="https://pbs.twimg.com/media/DybLyw3UYAEsrm5.jpg"/>
    <hyperlink ref="V322" r:id="rId461" display="https://pbs.twimg.com/media/DyQaZIGVYAAYaWu.jpg"/>
    <hyperlink ref="V127" r:id="rId462" display="https://pbs.twimg.com/media/DxJOoeYUcAASiNx.jpg"/>
    <hyperlink ref="V339" r:id="rId463" display="https://pbs.twimg.com/media/DyVY9y8UcAA11nj.jpg"/>
    <hyperlink ref="V311" r:id="rId464" display="https://pbs.twimg.com/media/Dymq5aOUUAE_wQq.jpg"/>
    <hyperlink ref="V325" r:id="rId465" display="https://pbs.twimg.com/media/DyqgP8wVYAAm4vr.jpg"/>
    <hyperlink ref="V40" r:id="rId466" display="https://pbs.twimg.com/media/DwtGDNWUwAEDTeM.jpg"/>
    <hyperlink ref="V43" r:id="rId467" display="https://pbs.twimg.com/media/Dwzh3gkUUAACUWe.jpg"/>
    <hyperlink ref="V238" r:id="rId468" display="https://pbs.twimg.com/media/DyeK0unU0AAPVPt.jpg"/>
    <hyperlink ref="V287" r:id="rId469" display="https://pbs.twimg.com/media/Dyk-dHwVAAAdqQh.jpg"/>
    <hyperlink ref="V239" r:id="rId470" display="https://pbs.twimg.com/media/Dyf_rLEUYAAOdNa.jpg"/>
    <hyperlink ref="V76" r:id="rId471" display="https://pbs.twimg.com/media/DxBMzoyVYAAv8xT.jpg"/>
    <hyperlink ref="V247" r:id="rId472" display="https://pbs.twimg.com/media/DyfxWLPUUAEtAa5.jpg"/>
    <hyperlink ref="V293" r:id="rId473" display="https://pbs.twimg.com/media/DylbcvHWoAAraG1.jpg"/>
    <hyperlink ref="V185" r:id="rId474" display="https://pbs.twimg.com/media/DxXmJ_vU0AALlyM.jpg"/>
    <hyperlink ref="V276" r:id="rId475" display="https://pbs.twimg.com/media/DyjLo31UYAAnDXp.jpg"/>
    <hyperlink ref="V330" r:id="rId476" display="https://pbs.twimg.com/media/DyqwV9cXQAwHMNs.jpg"/>
    <hyperlink ref="V24" r:id="rId477" display="https://pbs.twimg.com/media/Dw6Z5lYUwAUKNgu.jpg"/>
    <hyperlink ref="V38" r:id="rId478" display="https://pbs.twimg.com/media/Dwq1GCbUYAAN_8D.jpg"/>
    <hyperlink ref="V209" r:id="rId479" display="https://pbs.twimg.com/media/DyaTIcDV4AA8Z_q.jpg"/>
    <hyperlink ref="V336" r:id="rId480" display="https://pbs.twimg.com/media/DyThpWUVYAAvgev.jpg"/>
    <hyperlink ref="V350" r:id="rId481" display="https://pbs.twimg.com/tweet_video_thumb/DykvjJFWoAAqJTE.jpg"/>
    <hyperlink ref="V10" r:id="rId482" display="https://pbs.twimg.com/media/Dv7yMscX0AAgjEa.jpg"/>
    <hyperlink ref="V289" r:id="rId483" display="https://pbs.twimg.com/media/DyKeuR_XcAEh5M-.jpg"/>
    <hyperlink ref="V352" r:id="rId484" display="https://pbs.twimg.com/tweet_video_thumb/Dyqx80nWoAIrk63.jpg"/>
    <hyperlink ref="V351" r:id="rId485" display="https://pbs.twimg.com/tweet_video_thumb/Dyq38lzXQAAhI0m.jpg"/>
    <hyperlink ref="V334" r:id="rId486" display="https://pbs.twimg.com/media/DyRYn6wU0AA0bsT.jpg"/>
    <hyperlink ref="V55" r:id="rId487" display="https://pbs.twimg.com/media/Dx27pRkU8AABxQP.jpg"/>
    <hyperlink ref="V30" r:id="rId488" display="https://pbs.twimg.com/media/DwFt89GU0AAVFJ1.jpg"/>
    <hyperlink ref="V308" r:id="rId489" display="https://pbs.twimg.com/media/DymDG8rUYAE2hCA.jpg"/>
    <hyperlink ref="V108" r:id="rId490" display="https://pbs.twimg.com/media/DxhvrWFUYAAeJnX.jpg"/>
    <hyperlink ref="V187" r:id="rId491" display="https://pbs.twimg.com/media/DxxNYnOUcAAvD7P.jpg"/>
    <hyperlink ref="V132" r:id="rId492" display="https://pbs.twimg.com/media/DxmTRFOUYAApJP7.jpg"/>
    <hyperlink ref="V266" r:id="rId493" display="https://pbs.twimg.com/media/Dyibjd4UwAACuvn.jpg"/>
    <hyperlink ref="V327" r:id="rId494" display="https://pbs.twimg.com/media/DyqlXUKUcAEhvAu.jpg"/>
    <hyperlink ref="V241" r:id="rId495" display="https://pbs.twimg.com/media/DyF6E0FUwAAPij3.jpg"/>
    <hyperlink ref="V220" r:id="rId496" display="https://pbs.twimg.com/media/DybKBatWsAAPLKb.jpg"/>
    <hyperlink ref="V202" r:id="rId497" display="https://pbs.twimg.com/media/DxYQSFCXcAAWQN1.jpg"/>
    <hyperlink ref="V113" r:id="rId498" display="https://pbs.twimg.com/media/Dxi-jk6WsAM2n4V.jpg"/>
    <hyperlink ref="V87" r:id="rId499" display="https://pbs.twimg.com/media/DxciksqUwAAt3S7.jpg"/>
    <hyperlink ref="V307" r:id="rId500" display="https://pbs.twimg.com/media/DyMbU2sUwAIhzOT.jpg"/>
    <hyperlink ref="V111" r:id="rId501" display="https://pbs.twimg.com/media/Dxi5B2KVsAAj4ha.jpg"/>
    <hyperlink ref="V257" r:id="rId502" display="https://pbs.twimg.com/media/DygrFnfVYAA71TI.jpg"/>
    <hyperlink ref="V15" r:id="rId503" display="https://pbs.twimg.com/media/DvUOCe3UYAAyXlM.jpg"/>
    <hyperlink ref="V11" r:id="rId504" display="https://pbs.twimg.com/media/DvbM3mvU0AEoU3Y.jpg"/>
    <hyperlink ref="V16" r:id="rId505" display="https://pbs.twimg.com/media/Dvw3Q0mUwAADVF9.jpg"/>
    <hyperlink ref="V17" r:id="rId506" display="https://pbs.twimg.com/media/DvwXp7HV4AIstNT.jpg"/>
    <hyperlink ref="V183" r:id="rId507" display="https://pbs.twimg.com/media/DxXJQXAVYAALt5X.jpg"/>
    <hyperlink ref="V124" r:id="rId508" display="https://pbs.twimg.com/media/DxJc2hGVYAAoGWQ.jpg"/>
    <hyperlink ref="V147" r:id="rId509" display="https://pbs.twimg.com/media/DxpBLESUcAAtCW9.jpg"/>
    <hyperlink ref="V313" r:id="rId510" display="https://pbs.twimg.com/media/Dyn0nIpUwAAAxWU.jpg"/>
    <hyperlink ref="V188" r:id="rId511" display="https://pbs.twimg.com/media/DxXo29uUcAE0Qy3.jpg"/>
    <hyperlink ref="V218" r:id="rId512" display="https://pbs.twimg.com/media/Dyb9mDUUYAIkh_K.jpg"/>
    <hyperlink ref="V212" r:id="rId513" display="https://pbs.twimg.com/media/DyAxxa6X4AYzD5c.jpg"/>
    <hyperlink ref="V294" r:id="rId514" display="https://pbs.twimg.com/media/DyLF-RSXQAA6wAT.jpg"/>
    <hyperlink ref="V338" r:id="rId515" display="https://pbs.twimg.com/media/DyVd-mMW0AIoerB.jpg"/>
    <hyperlink ref="V337" r:id="rId516" display="https://pbs.twimg.com/media/DyVd-mMW0AIoerB.jpg"/>
    <hyperlink ref="V278" r:id="rId517" display="https://pbs.twimg.com/media/DyK2--BW0AAsfXo.jpg"/>
    <hyperlink ref="V280" r:id="rId518" display="https://pbs.twimg.com/media/DyK2--BW0AAsfXo.jpg"/>
    <hyperlink ref="V281" r:id="rId519" display="https://pbs.twimg.com/media/DyK2--BW0AAsfXo.jpg"/>
    <hyperlink ref="V282" r:id="rId520" display="https://pbs.twimg.com/media/DyK2--BW0AAsfXo.jpg"/>
    <hyperlink ref="V283" r:id="rId521" display="https://pbs.twimg.com/media/DyK2--BW0AAsfXo.jpg"/>
    <hyperlink ref="V284" r:id="rId522" display="https://pbs.twimg.com/media/DyK2--BW0AAsfXo.jpg"/>
    <hyperlink ref="V5" r:id="rId523" display="https://pbs.twimg.com/media/DbFQWzCWsAEB-zC.jpg"/>
    <hyperlink ref="V142" r:id="rId524" display="https://pbs.twimg.com/media/DxoLhFJX0AAir-l.jpg"/>
    <hyperlink ref="V97" r:id="rId525" display="https://pbs.twimg.com/media/DxdeU1fWoAEoubR.jpg"/>
    <hyperlink ref="V85" r:id="rId526" display="https://pbs.twimg.com/media/DxCCLaiUYAAUNzQ.jpg"/>
    <hyperlink ref="V96" r:id="rId527" display="https://pbs.twimg.com/media/DxDDVlZUcAI7gwX.jpg"/>
    <hyperlink ref="V105" r:id="rId528" display="https://pbs.twimg.com/media/DxFo-7QVYAINedK.jpg"/>
    <hyperlink ref="V26" r:id="rId529" display="https://pbs.twimg.com/media/Dw9Z_eEVAAAPgiz.jpg"/>
    <hyperlink ref="V93" r:id="rId530" display="https://pbs.twimg.com/media/DxD7tz7VsAEt09N.jpg"/>
    <hyperlink ref="V82" r:id="rId531" display="https://pbs.twimg.com/media/DxcBzHOVYAA1mtt.jpg"/>
    <hyperlink ref="V234" r:id="rId532" display="https://pbs.twimg.com/media/Dye2-2GUYAAOfKH.jpg"/>
    <hyperlink ref="V48" r:id="rId533" display="https://pbs.twimg.com/media/Dx14A-YU8AEovLc.jpg"/>
    <hyperlink ref="V9" r:id="rId534" display="https://pbs.twimg.com/media/DrB3bvFXQAAcf4M.jpg"/>
    <hyperlink ref="V268" r:id="rId535" display="https://pbs.twimg.com/media/DyJ7jflU0AEgBIe.jpg"/>
    <hyperlink ref="V333" r:id="rId536" display="https://pbs.twimg.com/media/DyrYF6LU8AAoYzc.jpg"/>
    <hyperlink ref="V18" r:id="rId537" display="https://pbs.twimg.com/media/DvylW0MVsAEORIV.jpg"/>
    <hyperlink ref="V13" r:id="rId538" display="https://pbs.twimg.com/media/DvpiC91UYAEIjAI.jpg"/>
    <hyperlink ref="V12" r:id="rId539" display="https://pbs.twimg.com/media/DvdewmmVAAAm8-V.jpg"/>
    <hyperlink ref="V95" r:id="rId540" display="https://pbs.twimg.com/media/DxDBEPnU8AA6Khd.jpg"/>
    <hyperlink ref="V14" r:id="rId541" display="https://pbs.twimg.com/media/DvqX_5RVAAAPfEw.jpg"/>
    <hyperlink ref="V19" r:id="rId542" display="https://pbs.twimg.com/media/Dvz8-IOV4AAYcjF.jpg"/>
    <hyperlink ref="V32" r:id="rId543" display="https://pbs.twimg.com/media/DwGYcs0U8AAFYoz.jpg"/>
    <hyperlink ref="V33" r:id="rId544" display="https://pbs.twimg.com/media/DwHcRevVYAAFmS9.jpg"/>
    <hyperlink ref="V39" r:id="rId545" display="https://pbs.twimg.com/media/DwRhFT0UYAANyyX.jpg"/>
    <hyperlink ref="V42" r:id="rId546" display="https://pbs.twimg.com/media/DwYO6aBVsAA1lDQ.jpg"/>
    <hyperlink ref="V36" r:id="rId547" display="https://pbs.twimg.com/media/Dwii2L9VsAAkHWz.jpg"/>
    <hyperlink ref="V28" r:id="rId548" display="https://pbs.twimg.com/media/Dwdwt-sUcAACdgh.jpg"/>
    <hyperlink ref="V21" r:id="rId549" display="https://pbs.twimg.com/media/Dw1oSIsUUAA5_Hi.jpg"/>
    <hyperlink ref="V27" r:id="rId550" display="https://pbs.twimg.com/media/DwdF2_3VAAA11_e.jpg"/>
    <hyperlink ref="V345" r:id="rId551" display="https://pbs.twimg.com/media/DyZm4jIU0AAjj24.jpg"/>
    <hyperlink ref="V270" r:id="rId552" display="https://pbs.twimg.com/media/DyjFs3DUwAEr7he.jpg"/>
    <hyperlink ref="V74" r:id="rId553" display="https://pbs.twimg.com/media/DxB8lndU0AAMtlj.jpg"/>
    <hyperlink ref="V177" r:id="rId554" display="https://pbs.twimg.com/media/DxX5yHzVsAYc-W2.jpg"/>
    <hyperlink ref="V99" r:id="rId555" display="https://pbs.twimg.com/media/DxdpZWVUwAENYDn.jpg"/>
    <hyperlink ref="V137" r:id="rId556" display="https://pbs.twimg.com/media/DxnYCCLUcAAXlll.jpg"/>
    <hyperlink ref="V135" r:id="rId557" display="https://pbs.twimg.com/media/DxnkcKZU0AAl8DT.jpg"/>
    <hyperlink ref="V155" r:id="rId558" display="https://pbs.twimg.com/media/Dxruh-JU8AA70NL.jpg"/>
    <hyperlink ref="V344" r:id="rId559" display="https://pbs.twimg.com/media/DyXEgweUYAEQM3Z.jpg"/>
    <hyperlink ref="V211" r:id="rId560" display="https://pbs.twimg.com/media/DyawkBdV4AASUpJ.jpg"/>
    <hyperlink ref="V227" r:id="rId561" display="https://pbs.twimg.com/media/DycOqR4U0AE7T4r.jpg"/>
    <hyperlink ref="V255" r:id="rId562" display="https://pbs.twimg.com/media/DygQmN7V4AAetuJ.jpg"/>
    <hyperlink ref="V332" r:id="rId563" display="https://pbs.twimg.com/media/DyrPm_wUcAAYzF6.jpg"/>
    <hyperlink ref="V81" r:id="rId564" display="https://pbs.twimg.com/media/DxcbHZlU0AAuAAf.jpg"/>
    <hyperlink ref="V46" r:id="rId565" display="https://pbs.twimg.com/media/Dx143foUwAIUuYx.jpg"/>
    <hyperlink ref="V88" r:id="rId566" display="https://pbs.twimg.com/media/DxCLmB9UUAAVv-n.jpg"/>
    <hyperlink ref="V35" r:id="rId567" display="https://pbs.twimg.com/media/DwHYSCeUYAAHDWF.jpg"/>
    <hyperlink ref="V37" r:id="rId568" display="https://pbs.twimg.com/media/DwlaY5fVYAAn-yo.jpg"/>
    <hyperlink ref="V23" r:id="rId569" display="https://pbs.twimg.com/media/Dw4KBdkWoAAtltG.jpg"/>
    <hyperlink ref="V237" r:id="rId570" display="https://pbs.twimg.com/media/DyehTTdVAAAnABS.jpg"/>
    <hyperlink ref="V102" r:id="rId571" display="https://pbs.twimg.com/media/DxEMYCmV4AssnlE.jpg"/>
    <hyperlink ref="V101" r:id="rId572" display="https://pbs.twimg.com/media/DxdZTidVsAAOgQZ.jpg"/>
    <hyperlink ref="V128" r:id="rId573" display="https://pbs.twimg.com/media/DxjTJwjU8AEeg-q.jpg"/>
    <hyperlink ref="V144" r:id="rId574" display="https://pbs.twimg.com/media/DxoMBATVAAAlxEa.jpg"/>
    <hyperlink ref="V66" r:id="rId575" display="https://pbs.twimg.com/media/Dx70Yw2UYAAhxqr.jpg"/>
    <hyperlink ref="V242" r:id="rId576" display="https://pbs.twimg.com/media/DyF7AeqU8AAf3Zh.jpg"/>
    <hyperlink ref="V301" r:id="rId577" display="https://pbs.twimg.com/media/DyLOFzyVYAEPL5r.jpg"/>
    <hyperlink ref="V318" r:id="rId578" display="https://pbs.twimg.com/media/DyQ1gUFUUAArERa.jpg"/>
    <hyperlink ref="V215" r:id="rId579" display="https://pbs.twimg.com/media/Dyb14yLVYAAfazm.jpg"/>
    <hyperlink ref="V261" r:id="rId580" display="https://pbs.twimg.com/media/DyhOISeV4AEozmJ.jpg"/>
    <hyperlink ref="V291" r:id="rId581" display="https://pbs.twimg.com/media/DyknaDTUYAAXeE1.jpg"/>
    <hyperlink ref="V114" r:id="rId582" display="https://pbs.twimg.com/media/DxilEI6U8AUC4Xc.jpg"/>
    <hyperlink ref="V123" r:id="rId583" display="https://pbs.twimg.com/media/Dxiz-LhUUAAGPJ2.jpg"/>
    <hyperlink ref="V166" r:id="rId584" display="https://pbs.twimg.com/media/DxtP3o2UYAAsiHB.jpg"/>
    <hyperlink ref="V198" r:id="rId585" display="https://pbs.twimg.com/media/DxybCqGU8AA_2ow.jpg"/>
    <hyperlink ref="V56" r:id="rId586" display="https://pbs.twimg.com/media/Dx29oaiU8AALTXq.jpg"/>
    <hyperlink ref="V225" r:id="rId587" display="https://pbs.twimg.com/media/DyBzbjhVYAEvBN4.jpg"/>
    <hyperlink ref="V253" r:id="rId588" display="https://pbs.twimg.com/media/Dygp3JgVsAAg8rt.jpg"/>
    <hyperlink ref="V298" r:id="rId589" display="https://pbs.twimg.com/media/Dyl-kB6U8AACqE8.jpg"/>
    <hyperlink ref="V75" r:id="rId590" display="https://pbs.twimg.com/media/Dxb9ZgBUYAQi5mD.jpg"/>
    <hyperlink ref="V167" r:id="rId591" display="https://pbs.twimg.com/media/DxTwPJrUUAAIx9P.jpg"/>
    <hyperlink ref="V131" r:id="rId592" display="https://pbs.twimg.com/media/Dxl9Xz2U8AAya3x.jpg"/>
    <hyperlink ref="V231" r:id="rId593" display="https://pbs.twimg.com/media/DydS9-NUYAEFsD2.jpg"/>
    <hyperlink ref="V20" r:id="rId594" display="https://pbs.twimg.com/media/Dw_jTtgUUAAmVhd.jpg"/>
    <hyperlink ref="V107" r:id="rId595" display="https://pbs.twimg.com/media/DxhTr22VAAITd8X.jpg"/>
    <hyperlink ref="V45" r:id="rId596" display="https://pbs.twimg.com/media/Dx11CteV4AA6lU0.jpg"/>
    <hyperlink ref="V59" r:id="rId597" display="https://pbs.twimg.com/media/Dx2N7u9UUAA4U06.jpg"/>
    <hyperlink ref="V54" r:id="rId598" display="https://pbs.twimg.com/media/Dx26Y0XUYAAO_8u.jpg"/>
    <hyperlink ref="V219" r:id="rId599" display="https://pbs.twimg.com/media/DyBAVyGUYAAyjHR.jpg"/>
    <hyperlink ref="V254" r:id="rId600" display="https://pbs.twimg.com/media/DyGpayPUYAADGzG.jpg"/>
    <hyperlink ref="V285" r:id="rId601" display="https://pbs.twimg.com/media/DyKAnRnUUAAIkpN.jpg"/>
    <hyperlink ref="V262" r:id="rId602" display="https://pbs.twimg.com/media/DyhPo7jUwAAMlbA.jpg"/>
    <hyperlink ref="V312" r:id="rId603" display="https://pbs.twimg.com/media/DymVkefUYAAF6wz.jpg"/>
    <hyperlink ref="V258" r:id="rId604" display="https://pbs.twimg.com/media/DyguQsuV4AAfRqI.jpg"/>
    <hyperlink ref="V94" r:id="rId605" display="https://pbs.twimg.com/media/DxDah5bU8AAiCw6.jpg"/>
    <hyperlink ref="V34" r:id="rId606" display="https://pbs.twimg.com/media/DwHXzFTU8AAEjxP.jpg"/>
    <hyperlink ref="V232" r:id="rId607" display="https://pbs.twimg.com/media/DydxTUOU8AE1coB.jpg"/>
    <hyperlink ref="V145" r:id="rId608" display="https://pbs.twimg.com/media/DxOO69OVsAAhfdx.jpg"/>
    <hyperlink ref="V186" r:id="rId609" display="https://pbs.twimg.com/media/DxXmqs6V4AAkuvK.jpg"/>
    <hyperlink ref="V100" r:id="rId610" display="https://pbs.twimg.com/media/DxdYkVJU0AE_0So.jpg"/>
    <hyperlink ref="V134" r:id="rId611" display="https://pbs.twimg.com/media/Dxnj_SgV4AAJ7k1.jpg"/>
    <hyperlink ref="V163" r:id="rId612" display="https://pbs.twimg.com/media/DxtdBySVAAAEP4-.jpg"/>
    <hyperlink ref="V47" r:id="rId613" display="https://pbs.twimg.com/media/Dx14A-YU8AEovLc.jpg"/>
    <hyperlink ref="V52" r:id="rId614" display="https://pbs.twimg.com/media/Dx2_rqDVAAExUFV.jpg"/>
    <hyperlink ref="V256" r:id="rId615" display="https://pbs.twimg.com/media/DygqRCxVsAEti7y.jpg"/>
    <hyperlink ref="V259" r:id="rId616" display="https://pbs.twimg.com/media/Dygus2KVsAAHbHf.jpg"/>
    <hyperlink ref="V98" r:id="rId617" display="https://pbs.twimg.com/media/Dxdn60sU8AAoYyJ.jpg"/>
    <hyperlink ref="V171" r:id="rId618" display="https://pbs.twimg.com/media/DxVhuX7V4AESvah.jpg"/>
    <hyperlink ref="V267" r:id="rId619" display="https://pbs.twimg.com/media/DyiCFUaUcAAEteH.jpg"/>
    <hyperlink ref="V272" r:id="rId620" display="https://pbs.twimg.com/media/DyjimkgUcAA94Bb.jpg"/>
    <hyperlink ref="V103" r:id="rId621" display="https://pbs.twimg.com/media/DxFLLFrU8AEPu25.jpg"/>
    <hyperlink ref="V180" r:id="rId622" display="https://pbs.twimg.com/media/DxXGXBYUwAA1t4g.jpg"/>
    <hyperlink ref="V193" r:id="rId623" display="https://pbs.twimg.com/media/DxXXu6kUcAEmNI2.jpg"/>
    <hyperlink ref="V86" r:id="rId624" display="https://pbs.twimg.com/media/DxciksqUwAAt3S7.jpg"/>
    <hyperlink ref="V116" r:id="rId625" display="https://pbs.twimg.com/media/DxiNNDpUwAItgF_.jpg"/>
    <hyperlink ref="V165" r:id="rId626" display="https://pbs.twimg.com/media/DxtNEBUUwAEQokh.jpg"/>
    <hyperlink ref="V58" r:id="rId627" display="https://pbs.twimg.com/media/Dx2c2e1U0AMLNA4.jpg"/>
    <hyperlink ref="V246" r:id="rId628" display="https://pbs.twimg.com/media/DyFwnN-UcAAarI4.jpg"/>
    <hyperlink ref="V290" r:id="rId629" display="https://pbs.twimg.com/media/DyKf27WUwAE9T2K.jpg"/>
    <hyperlink ref="V309" r:id="rId630" display="https://pbs.twimg.com/media/DyMeHJOV4AAHbbc.jpg"/>
    <hyperlink ref="V321" r:id="rId631" display="https://pbs.twimg.com/media/DyQAhoCVAAA64pA.jpg"/>
    <hyperlink ref="V214" r:id="rId632" display="https://pbs.twimg.com/media/DyazBwQV4AExRab.jpg"/>
    <hyperlink ref="V221" r:id="rId633" display="https://pbs.twimg.com/media/Dyblvd8VAAA2B7G.jpg"/>
    <hyperlink ref="V260" r:id="rId634" display="https://pbs.twimg.com/media/DyhJr5KUwAAIVcJ.jpg"/>
    <hyperlink ref="V169" r:id="rId635" display="https://pbs.twimg.com/media/DxUYPm5VYAAjMP2.jpg"/>
    <hyperlink ref="V347" r:id="rId636" display="https://pbs.twimg.com/media/DyZsYF8UYAEeCDY.jpg"/>
    <hyperlink ref="V244" r:id="rId637" display="https://pbs.twimg.com/media/DyfoC3WU0AAP4AW.jpg"/>
    <hyperlink ref="V271" r:id="rId638" display="https://pbs.twimg.com/media/DyjhkXMUcAEfpc-.jpg"/>
    <hyperlink ref="V106" r:id="rId639" display="https://pbs.twimg.com/media/DxFQ-gMVsAAhYBF.jpg"/>
    <hyperlink ref="V317" r:id="rId640" display="https://pbs.twimg.com/media/DypGYSkUwAAntFH.jpg"/>
    <hyperlink ref="V92" r:id="rId641" display="https://pbs.twimg.com/media/DxD7glYV4AALy1o.jpg"/>
    <hyperlink ref="V191" r:id="rId642" display="https://pbs.twimg.com/media/DxXVyY4V4AEidi6.jpg"/>
    <hyperlink ref="V149" r:id="rId643" display="https://pbs.twimg.com/media/DxprEKTU8AECPJV.jpg"/>
    <hyperlink ref="V168" r:id="rId644" display="https://pbs.twimg.com/media/Dxt-XdiU8AACLUn.jpg"/>
    <hyperlink ref="V196" r:id="rId645" display="https://pbs.twimg.com/media/DxyakXYUcAIul4m.jpg"/>
    <hyperlink ref="V62" r:id="rId646" display="https://pbs.twimg.com/media/Dx2r3kyV4AApzJW.jpg"/>
    <hyperlink ref="V228" r:id="rId647" display="https://pbs.twimg.com/media/DyCy9AUUcAEVZY4.jpg"/>
    <hyperlink ref="V273" r:id="rId648" display="https://pbs.twimg.com/media/DyJklrxUYAElat0.jpg"/>
    <hyperlink ref="V342" r:id="rId649" display="https://pbs.twimg.com/media/DyWrFXZUUAAWq0e.jpg"/>
    <hyperlink ref="V205" r:id="rId650" display="https://pbs.twimg.com/media/DyaeONLV4AI0K8Y.jpg"/>
    <hyperlink ref="V263" r:id="rId651" display="https://pbs.twimg.com/media/DyhVk11U8AAF4pn.jpg"/>
    <hyperlink ref="V302" r:id="rId652" display="https://pbs.twimg.com/media/DylSYSmUUAENvUJ.jpg"/>
    <hyperlink ref="V331" r:id="rId653" display="https://pbs.twimg.com/media/Dyqx2dRUYAARM3h.jpg"/>
    <hyperlink ref="V320" r:id="rId654" display="https://pbs.twimg.com/media/Dyq6eaQU8AAjrc_.jpg"/>
    <hyperlink ref="V315" r:id="rId655" display="https://pbs.twimg.com/media/DyolwHQVsAc4O83.jpg"/>
    <hyperlink ref="V158" r:id="rId656" display="https://pbs.twimg.com/media/Dxsl6VwVsAEkDEY.jpg"/>
    <hyperlink ref="V156" r:id="rId657" display="https://pbs.twimg.com/media/Dxs0x27UUAAP-kN.jpg"/>
    <hyperlink ref="V314" r:id="rId658" display="https://pbs.twimg.com/media/DyoFKkYVAAIF2kT.jpg"/>
    <hyperlink ref="V200" r:id="rId659" display="https://pbs.twimg.com/media/DxYghI8V4AAimgG.jpg"/>
    <hyperlink ref="V79" r:id="rId660" display="https://pbs.twimg.com/media/Dxc7Z7HVAAch8tI.jpg"/>
    <hyperlink ref="V138" r:id="rId661" display="https://pbs.twimg.com/media/DxogypqUYAAbWEM.jpg"/>
    <hyperlink ref="V154" r:id="rId662" display="https://pbs.twimg.com/media/DxroHAhUYAIRrt-.jpg"/>
    <hyperlink ref="V159" r:id="rId663" display="https://pbs.twimg.com/media/Dxsnq0VUUAA6L5B.jpg"/>
    <hyperlink ref="V224" r:id="rId664" display="https://pbs.twimg.com/media/DyBshfuVsAAP_2p.jpg"/>
    <hyperlink ref="V250" r:id="rId665" display="https://pbs.twimg.com/media/DyGaQeKUUAAGp-6.jpg"/>
    <hyperlink ref="V343" r:id="rId666" display="https://pbs.twimg.com/media/DyXEBmrU0AAkQNG.jpg"/>
    <hyperlink ref="V77" r:id="rId667" display="https://pbs.twimg.com/media/DxBZ5rsUwAA_Rnk.jpg"/>
    <hyperlink ref="V175" r:id="rId668" display="https://pbs.twimg.com/media/DxWQYWeVsAEG-a7.jpg"/>
    <hyperlink ref="V346" r:id="rId669" display="https://pbs.twimg.com/media/DyZqlnYVsAAH5bv.jpg"/>
    <hyperlink ref="V245" r:id="rId670" display="https://pbs.twimg.com/media/DyfqXwYVAAA5nRv.jpg"/>
    <hyperlink ref="V184" r:id="rId671" display="https://pbs.twimg.com/media/DxXKeazUUAEj6OX.jpg"/>
    <hyperlink ref="V178" r:id="rId672" display="https://pbs.twimg.com/media/DxX7dTtUUAAPxbg.jpg"/>
    <hyperlink ref="V136" r:id="rId673" display="https://pbs.twimg.com/media/Dxnl6r-UUAAV8RA.jpg"/>
    <hyperlink ref="V61" r:id="rId674" display="https://pbs.twimg.com/media/Dx2OuRTVYAEpORR.jpg"/>
    <hyperlink ref="V65" r:id="rId675" display="https://pbs.twimg.com/media/Dx2YzjSUcAUMU3X.jpg"/>
    <hyperlink ref="V207" r:id="rId676" display="https://pbs.twimg.com/media/DyAKj_cVYAEB3wM.jpg"/>
    <hyperlink ref="V265" r:id="rId677" display="https://pbs.twimg.com/media/DyHXe37V4AAJ1l8.jpg"/>
    <hyperlink ref="V296" r:id="rId678" display="https://pbs.twimg.com/media/DyLJ7JVU0AEdeeo.jpg"/>
    <hyperlink ref="V295" r:id="rId679" display="https://pbs.twimg.com/media/DyLi_xeUYAAWtjn.jpg"/>
    <hyperlink ref="V264" r:id="rId680" display="https://pbs.twimg.com/media/DyhWX0XUwAEj90d.jpg"/>
    <hyperlink ref="V326" r:id="rId681" display="https://pbs.twimg.com/media/DyqjgZpVsAE_ynW.jpg"/>
    <hyperlink ref="V277" r:id="rId682" display="https://pbs.twimg.com/media/Dyjmjx4UYAAeFuI.jpg"/>
    <hyperlink ref="V316" r:id="rId683" display="https://pbs.twimg.com/media/DypDvb6VAAAwTI9.jpg"/>
    <hyperlink ref="V125" r:id="rId684" display="https://pbs.twimg.com/media/DxJdyYOUwAAGhpy.jpg"/>
    <hyperlink ref="V181" r:id="rId685" display="https://pbs.twimg.com/media/DxXi1_QU0AEA316.jpg"/>
    <hyperlink ref="V83" r:id="rId686" display="https://pbs.twimg.com/media/Dxcc_prVYAAC5jJ.jpg"/>
    <hyperlink ref="V78" r:id="rId687" display="https://pbs.twimg.com/media/Dxc5gtdVsAAnIQ6.jpg"/>
    <hyperlink ref="V110" r:id="rId688" display="https://pbs.twimg.com/media/Dxhz5vuU8AAcqzu.jpg"/>
    <hyperlink ref="V162" r:id="rId689" display="https://pbs.twimg.com/media/DxtcOeCVYAEyX5Z.jpg"/>
    <hyperlink ref="V161" r:id="rId690" display="https://pbs.twimg.com/media/Dxt9NpgUYAADSOM.jpg"/>
    <hyperlink ref="V173" r:id="rId691" display="https://pbs.twimg.com/media/DxwjbfBVsAAwCeI.jpg"/>
    <hyperlink ref="V67" r:id="rId692" display="https://pbs.twimg.com/media/Dx7D-AsUcAE1egD.jpg"/>
    <hyperlink ref="V208" r:id="rId693" display="https://pbs.twimg.com/media/DyAkKMkU8AEo0lk.jpg"/>
    <hyperlink ref="V213" r:id="rId694" display="https://pbs.twimg.com/media/DyAy2C2UwAI_Lfp.jpg"/>
    <hyperlink ref="V223" r:id="rId695" display="https://pbs.twimg.com/media/DyBquuyUUAA2Ev_.jpg"/>
    <hyperlink ref="V230" r:id="rId696" display="https://pbs.twimg.com/media/DyDJV09UcAAqY5l.jpg"/>
    <hyperlink ref="V340" r:id="rId697" display="https://pbs.twimg.com/media/DyWPtqaVsAA0mmO.jpg"/>
    <hyperlink ref="V251" r:id="rId698" display="https://pbs.twimg.com/media/DygnPKPVYAAADqW.jpg"/>
    <hyperlink ref="V172" r:id="rId699" display="https://pbs.twimg.com/media/DxWC2JpVsAI4RQ5.jpg"/>
    <hyperlink ref="V235" r:id="rId700" display="https://pbs.twimg.com/media/Dye6N7dU0AA6cjH.jpg"/>
    <hyperlink ref="V190" r:id="rId701" display="https://pbs.twimg.com/media/DxXUc9GUcAAmiCh.jpg"/>
    <hyperlink ref="V84" r:id="rId702" display="https://pbs.twimg.com/media/DxcCkalU0AAl4E7.jpg"/>
    <hyperlink ref="V117" r:id="rId703" display="https://pbs.twimg.com/media/DxinTs3UcAAijXF.jpg"/>
    <hyperlink ref="V60" r:id="rId704" display="https://pbs.twimg.com/media/Dx2oGH_UwAA-A3b.jpg"/>
    <hyperlink ref="V243" r:id="rId705" display="https://pbs.twimg.com/media/DyFNfT2U0AE3SyL.jpg"/>
    <hyperlink ref="V319" r:id="rId706" display="https://pbs.twimg.com/media/DyQ4h2wUcAEh8id.jpg"/>
    <hyperlink ref="V170" r:id="rId707" display="https://pbs.twimg.com/media/DxVEayBUYAE9v63.jpg"/>
    <hyperlink ref="V126" r:id="rId708" display="https://pbs.twimg.com/media/DxJlHe0V4AAdlhy.jpg"/>
    <hyperlink ref="V182" r:id="rId709" display="https://pbs.twimg.com/media/DxXjLxEUUAIeWBS.jpg"/>
    <hyperlink ref="V199" r:id="rId710" display="https://pbs.twimg.com/media/DxYby4nV4AAsYwc.jpg"/>
    <hyperlink ref="V121" r:id="rId711" display="https://pbs.twimg.com/media/DxiyMT_V4AA5Gq6.jpg"/>
    <hyperlink ref="V63" r:id="rId712" display="https://pbs.twimg.com/media/Dx2RDeiUYAAGuFG.jpg"/>
    <hyperlink ref="V57" r:id="rId713" display="https://pbs.twimg.com/media/Dx2buMRUYAAO59H.jpg"/>
    <hyperlink ref="V64" r:id="rId714" display="https://pbs.twimg.com/media/Dx2uTE2VsAAHNdg.jpg"/>
    <hyperlink ref="V44" r:id="rId715" display="https://pbs.twimg.com/media/Dx_6KCJUUAAJ7ry.jpg"/>
    <hyperlink ref="V248" r:id="rId716" display="https://pbs.twimg.com/media/DyG_AvEV4AAi_dW.jpg"/>
    <hyperlink ref="V269" r:id="rId717" display="https://pbs.twimg.com/media/DyJ8_1CVAAA2e_1.jpg"/>
    <hyperlink ref="V286" r:id="rId718" display="https://pbs.twimg.com/media/DyKbBdXVYAI9Ter.jpg"/>
    <hyperlink ref="V324" r:id="rId719" display="https://pbs.twimg.com/media/DyQBZlJU0AApEfb.jpg"/>
    <hyperlink ref="V328" r:id="rId720" display="https://pbs.twimg.com/media/DyQqyaPU8AAw92p.jpg"/>
    <hyperlink ref="V341" r:id="rId721" display="https://pbs.twimg.com/media/DyWq67GV4AEATE_.jpg"/>
    <hyperlink ref="V310" r:id="rId722" display="https://pbs.twimg.com/media/DymP3p1UcAA3_Aa.jpg"/>
    <hyperlink ref="V329" r:id="rId723" display="https://pbs.twimg.com/media/DyqwmdEUcAAtv0D.jpg"/>
    <hyperlink ref="V160" r:id="rId724" display="https://pbs.twimg.com/media/DxSpAC3UYAAO21K.jpg"/>
    <hyperlink ref="V130" r:id="rId725" display="https://pbs.twimg.com/media/Dxl8hVqVAAEp8z8.jpg"/>
    <hyperlink ref="V29" r:id="rId726" display="https://pbs.twimg.com/media/DwEQr2uVAAEe7tV.jpg"/>
    <hyperlink ref="V236" r:id="rId727" display="https://pbs.twimg.com/media/Dye7EwcUwAcwkBT.jpg"/>
    <hyperlink ref="V229" r:id="rId728" display="https://pbs.twimg.com/media/Dydi_w5UYAAEDcs.jpg"/>
    <hyperlink ref="V139" r:id="rId729" display="https://pbs.twimg.com/media/DxOLfTAUYAIwsrZ.jpg"/>
    <hyperlink ref="V179" r:id="rId730" display="https://pbs.twimg.com/media/DxXECVlU0AEaAcV.jpg"/>
    <hyperlink ref="V119" r:id="rId731" display="https://pbs.twimg.com/media/DxiV-jpU8AE2Elj.jpg"/>
    <hyperlink ref="V157" r:id="rId732" display="https://pbs.twimg.com/media/Dxs1giAVAAAO7PQ.jpg"/>
    <hyperlink ref="V51" r:id="rId733" display="https://pbs.twimg.com/media/Dx1qlthUUAAX2mx.jpg"/>
    <hyperlink ref="V206" r:id="rId734" display="https://pbs.twimg.com/media/DyAfgd7UwAAOrQ5.jpg"/>
    <hyperlink ref="V233" r:id="rId735" display="https://pbs.twimg.com/media/Dye1kQPVAAA3rEA.jpg"/>
    <hyperlink ref="V292" r:id="rId736" display="https://pbs.twimg.com/media/DykVv8lUwAAajCn.jpg"/>
    <hyperlink ref="V104" r:id="rId737" display="https://pbs.twimg.com/media/DxFMMJvU0AAPhxA.jpg"/>
    <hyperlink ref="V146" r:id="rId738" display="https://pbs.twimg.com/media/DxOqawzVYAAu3_Q.jpg"/>
    <hyperlink ref="V194" r:id="rId739" display="https://pbs.twimg.com/media/DxXZaSpUcAIxdxY.jpg"/>
    <hyperlink ref="V109" r:id="rId740" display="https://pbs.twimg.com/media/DxhxERTVYAEJ-Ue.jpg"/>
    <hyperlink ref="V129" r:id="rId741" display="https://pbs.twimg.com/media/DxjUwhUUcAEazaN.jpg"/>
    <hyperlink ref="V201" r:id="rId742" display="https://pbs.twimg.com/media/DxyHQBkUwAAGo5G.jpg"/>
    <hyperlink ref="V297" r:id="rId743" display="https://pbs.twimg.com/media/DyLJeeuVsAADYSs.jpg"/>
    <hyperlink ref="V323" r:id="rId744" display="https://pbs.twimg.com/media/DyQbkR3UcAAooD8.jpg"/>
    <hyperlink ref="V275" r:id="rId745" display="https://pbs.twimg.com/media/DyjLKDRU0AAHlSa.jpg"/>
    <hyperlink ref="V252" r:id="rId746" display="https://pbs.twimg.com/media/DygoIcsU8AEyTLR.jpg"/>
    <hyperlink ref="V31" r:id="rId747" display="https://pbs.twimg.com/media/DwGIZnRU0AENd9h.jpg"/>
    <hyperlink ref="V50" r:id="rId748" display="https://pbs.twimg.com/media/Dx1nAWDU8AM2QXM.jpg"/>
    <hyperlink ref="V217" r:id="rId749" display="https://pbs.twimg.com/media/DyB8T3iUUAEbNPl.jpg"/>
    <hyperlink ref="V240" r:id="rId750" display="https://pbs.twimg.com/media/DyF25joVYAE9J6O.jpg"/>
    <hyperlink ref="V274" r:id="rId751" display="https://pbs.twimg.com/media/DyJkn99V4AAs1Pp.jpg"/>
    <hyperlink ref="V300" r:id="rId752" display="https://pbs.twimg.com/media/DyLnkbvU8AAvlfj.jpg"/>
    <hyperlink ref="V210" r:id="rId753" display="https://pbs.twimg.com/media/DyavVbLV4AAtgFF.jpg"/>
    <hyperlink ref="V120" r:id="rId754" display="https://pbs.twimg.com/media/DxIx3rrV4AA3v8j.jpg"/>
    <hyperlink ref="V189" r:id="rId755" display="https://pbs.twimg.com/media/Dxxry9qVsAAUDEV.jpg"/>
    <hyperlink ref="V204" r:id="rId756" display="https://pbs.twimg.com/media/DyA5xCIUwAkf-YH.jpg"/>
    <hyperlink ref="X6" r:id="rId757" display="https://twitter.com/#!/francescociull4/status/1032737525893357569"/>
    <hyperlink ref="X8" r:id="rId758" display="https://twitter.com/#!/anastasiasmihai/status/934322690827042816"/>
    <hyperlink ref="X148" r:id="rId759" display="https://twitter.com/#!/chengningy/status/1086441320317472769"/>
    <hyperlink ref="X152" r:id="rId760" display="https://twitter.com/#!/gabrielacmourao/status/1086475875070074880"/>
    <hyperlink ref="X150" r:id="rId761" display="https://twitter.com/#!/chenxiaoyan17/status/1086476831069331456"/>
    <hyperlink ref="X151" r:id="rId762" display="https://twitter.com/#!/m_i_ananse/status/1086511497713311744"/>
    <hyperlink ref="X197" r:id="rId763" display="https://twitter.com/#!/guidokerkhof/status/1087085309400137728"/>
    <hyperlink ref="X71" r:id="rId764" display="https://twitter.com/#!/bigdataexpo/status/1087263266366214149"/>
    <hyperlink ref="X70" r:id="rId765" display="https://twitter.com/#!/cloudexpo/status/1087259214521790464"/>
    <hyperlink ref="X72" r:id="rId766" display="https://twitter.com/#!/cloudexpo/status/1087259242590019584"/>
    <hyperlink ref="X73" r:id="rId767" display="https://twitter.com/#!/devopssummit/status/1087263376819056645"/>
    <hyperlink ref="X3" r:id="rId768" display="https://twitter.com/#!/deb_kumar_c/status/840264685953961985"/>
    <hyperlink ref="X4" r:id="rId769" display="https://twitter.com/#!/magnifyk/status/1087337719322370048"/>
    <hyperlink ref="X80" r:id="rId770" display="https://twitter.com/#!/ghantyprasenjit/status/1087338990749929472"/>
    <hyperlink ref="X89" r:id="rId771" display="https://twitter.com/#!/andrekerygma/status/1087352248928256001"/>
    <hyperlink ref="X90" r:id="rId772" display="https://twitter.com/#!/andrekerygma/status/1087352399696723969"/>
    <hyperlink ref="X122" r:id="rId773" display="https://twitter.com/#!/timelybooks/status/1087787170109235200"/>
    <hyperlink ref="X195" r:id="rId774" display="https://twitter.com/#!/infopronetwork/status/1089493226061484034"/>
    <hyperlink ref="X49" r:id="rId775" display="https://twitter.com/#!/dmalert/status/1089142327082475522"/>
    <hyperlink ref="X68" r:id="rId776" display="https://twitter.com/#!/dmalert/status/1089565176679022593"/>
    <hyperlink ref="X25" r:id="rId777" display="https://twitter.com/#!/rodrigonunesca6/status/1089660867711590400"/>
    <hyperlink ref="X7" r:id="rId778" display="https://twitter.com/#!/enricomolinari/status/1042393148746592256"/>
    <hyperlink ref="X153" r:id="rId779" display="https://twitter.com/#!/was3210/status/1088428461016993792"/>
    <hyperlink ref="X41" r:id="rId780" display="https://twitter.com/#!/khamisambusaidi/status/1082366190767476736"/>
    <hyperlink ref="X226" r:id="rId781" display="https://twitter.com/#!/personalautodm/status/1091972696299192322"/>
    <hyperlink ref="X143" r:id="rId782" display="https://twitter.com/#!/theiotwarehouse/status/1088345710599245824"/>
    <hyperlink ref="X140" r:id="rId783" display="https://twitter.com/#!/theiotwarehouse/status/1088345727812726784"/>
    <hyperlink ref="X279" r:id="rId784" display="https://twitter.com/#!/5herrycxz/status/1090635940601741314"/>
    <hyperlink ref="X305" r:id="rId785" display="https://twitter.com/#!/katypearce/status/1090671048444469248"/>
    <hyperlink ref="X141" r:id="rId786" display="https://twitter.com/#!/mikequindazzi/status/1088194925227900930"/>
    <hyperlink ref="X174" r:id="rId787" display="https://twitter.com/#!/vitoshamedia/status/1088764232517275648"/>
    <hyperlink ref="X348" r:id="rId788" display="https://twitter.com/#!/combat_cyber/status/1088650203614330887"/>
    <hyperlink ref="X349" r:id="rId789" display="https://twitter.com/#!/startupshireme/status/1088665837509193728"/>
    <hyperlink ref="X53" r:id="rId790" display="https://twitter.com/#!/socialmediavia/status/1089224905441325057"/>
    <hyperlink ref="X335" r:id="rId791" display="https://twitter.com/#!/socialmediavia/status/1091142611241439232"/>
    <hyperlink ref="X203" r:id="rId792" display="https://twitter.com/#!/socialmediavia/status/1091761623696584704"/>
    <hyperlink ref="X69" r:id="rId793" display="https://twitter.com/#!/eudyzerpa/status/1089795631835742208"/>
    <hyperlink ref="X288" r:id="rId794" display="https://twitter.com/#!/smnewsdaily/status/1090608907792330754"/>
    <hyperlink ref="X306" r:id="rId795" display="https://twitter.com/#!/_innovascape/status/1090671997145833473"/>
    <hyperlink ref="X118" r:id="rId796" display="https://twitter.com/#!/gmacscotland/status/1085953303366823936"/>
    <hyperlink ref="X22" r:id="rId797" display="https://twitter.com/#!/gmacscotland/status/1084724161031880704"/>
    <hyperlink ref="X91" r:id="rId798" display="https://twitter.com/#!/softnet_search/status/1085525854669533184"/>
    <hyperlink ref="X133" r:id="rId799" display="https://twitter.com/#!/terence_mills/status/1088119730181992449"/>
    <hyperlink ref="X164" r:id="rId800" display="https://twitter.com/#!/terence_mills/status/1088572331436490752"/>
    <hyperlink ref="X249" r:id="rId801" display="https://twitter.com/#!/terence_mills/status/1090354135772352515"/>
    <hyperlink ref="X303" r:id="rId802" display="https://twitter.com/#!/terence_mills/status/1092498333501935617"/>
    <hyperlink ref="X222" r:id="rId803" display="https://twitter.com/#!/kimberl87759219/status/1091784100569067521"/>
    <hyperlink ref="X322" r:id="rId804" display="https://twitter.com/#!/claire_harris82/status/1091026098706468864"/>
    <hyperlink ref="X127" r:id="rId805" display="https://twitter.com/#!/claire_harris82/status/1086016960788217856"/>
    <hyperlink ref="X304" r:id="rId806" display="https://twitter.com/#!/claire_harris82/status/1092501130129506304"/>
    <hyperlink ref="X176" r:id="rId807" display="https://twitter.com/#!/jackcoleman219/status/1088885870759833600"/>
    <hyperlink ref="X339" r:id="rId808" display="https://twitter.com/#!/jackcoleman219/status/1091376371929014273"/>
    <hyperlink ref="X311" r:id="rId809" display="https://twitter.com/#!/jackcoleman219/status/1092592354660249600"/>
    <hyperlink ref="X325" r:id="rId810" display="https://twitter.com/#!/virginiakelly78/status/1092862124794142720"/>
    <hyperlink ref="X40" r:id="rId811" display="https://twitter.com/#!/machine_ml/status/1084056983496519682"/>
    <hyperlink ref="X43" r:id="rId812" display="https://twitter.com/#!/bigdata_joe/status/1084490022525448193"/>
    <hyperlink ref="X238" r:id="rId813" display="https://twitter.com/#!/bigdata_joe/status/1091994141490171904"/>
    <hyperlink ref="X287" r:id="rId814" display="https://twitter.com/#!/softnet_search/status/1092473123142656000"/>
    <hyperlink ref="X239" r:id="rId815" display="https://twitter.com/#!/bigdata_joe/status/1092122621255143424"/>
    <hyperlink ref="X76" r:id="rId816" display="https://twitter.com/#!/social_molly/status/1085452005076660224"/>
    <hyperlink ref="X247" r:id="rId817" display="https://twitter.com/#!/softnet_search/status/1092106840953896960"/>
    <hyperlink ref="X293" r:id="rId818" display="https://twitter.com/#!/kimberl87759219/status/1092505001560363010"/>
    <hyperlink ref="X185" r:id="rId819" display="https://twitter.com/#!/social_molly/status/1087028012971831296"/>
    <hyperlink ref="X276" r:id="rId820" display="https://twitter.com/#!/bigdata_joe/status/1092346881672306688"/>
    <hyperlink ref="X330" r:id="rId821" display="https://twitter.com/#!/benbendc/status/1092879788933550081"/>
    <hyperlink ref="X24" r:id="rId822" display="https://twitter.com/#!/marc_smith/status/1084973841745555457"/>
    <hyperlink ref="X115" r:id="rId823" display="https://twitter.com/#!/hopefrank/status/1087774388311605248"/>
    <hyperlink ref="X38" r:id="rId824" display="https://twitter.com/#!/helene_wpli/status/1083877784861077504"/>
    <hyperlink ref="X209" r:id="rId825" display="https://twitter.com/#!/helene_wpli/status/1091721748230287360"/>
    <hyperlink ref="X336" r:id="rId826" display="https://twitter.com/#!/social_molly/status/1091245180038963201"/>
    <hyperlink ref="X350" r:id="rId827" display="https://twitter.com/#!/ianknowlson/status/1092456672952504320"/>
    <hyperlink ref="X10" r:id="rId828" display="https://twitter.com/#!/jbarbosapr/status/1080568321668460553"/>
    <hyperlink ref="X289" r:id="rId829" display="https://twitter.com/#!/jbarbosapr/status/1090608602241527809"/>
    <hyperlink ref="X352" r:id="rId830" display="https://twitter.com/#!/jbarbosapr/status/1092881524708593664"/>
    <hyperlink ref="X351" r:id="rId831" display="https://twitter.com/#!/archonsec/status/1092888128338182145"/>
    <hyperlink ref="X334" r:id="rId832" display="https://twitter.com/#!/alison_iot/status/1091094521180344321"/>
    <hyperlink ref="X55" r:id="rId833" display="https://twitter.com/#!/clark_robotics/status/1089233072355078144"/>
    <hyperlink ref="X30" r:id="rId834" display="https://twitter.com/#!/softnet_search/status/1081266351690240000"/>
    <hyperlink ref="X308" r:id="rId835" display="https://twitter.com/#!/claire_harris82/status/1092548609734631424"/>
    <hyperlink ref="X108" r:id="rId836" display="https://twitter.com/#!/jackcoleman219/status/1087742170516226048"/>
    <hyperlink ref="X187" r:id="rId837" display="https://twitter.com/#!/bigdata_joe/status/1088830364624117761"/>
    <hyperlink ref="X132" r:id="rId838" display="https://twitter.com/#!/alison_iot/status/1088062777254531073"/>
    <hyperlink ref="X266" r:id="rId839" display="https://twitter.com/#!/alison_iot/status/1092294011811811328"/>
    <hyperlink ref="X327" r:id="rId840" display="https://twitter.com/#!/alison_iot/status/1092867748047142912"/>
    <hyperlink ref="X241" r:id="rId841" display="https://twitter.com/#!/hudson_chatbots/status/1090286875959414785"/>
    <hyperlink ref="X220" r:id="rId842" display="https://twitter.com/#!/haroldsinnott/status/1091782091711356933"/>
    <hyperlink ref="X202" r:id="rId843" display="https://twitter.com/#!/strategicplanet/status/1087076166622679040"/>
    <hyperlink ref="X113" r:id="rId844" display="https://twitter.com/#!/haroldsinnott/status/1087828834026688512"/>
    <hyperlink ref="X87" r:id="rId845" display="https://twitter.com/#!/iotnewsportal/status/1087390005402759169"/>
    <hyperlink ref="X307" r:id="rId846" display="https://twitter.com/#!/pd_mobileapps/status/1090745648163389440"/>
    <hyperlink ref="X111" r:id="rId847" display="https://twitter.com/#!/pd_mobileapps/status/1087822819528912896"/>
    <hyperlink ref="X257" r:id="rId848" display="https://twitter.com/#!/pd_mobileapps/status/1092170354200436736"/>
    <hyperlink ref="X15" r:id="rId849" display="https://twitter.com/#!/clark_robotics/status/1077783189391736832"/>
    <hyperlink ref="X11" r:id="rId850" display="https://twitter.com/#!/clark_robotics/status/1078274484598071297"/>
    <hyperlink ref="X16" r:id="rId851" display="https://twitter.com/#!/softnet_search/status/1079798842885697537"/>
    <hyperlink ref="X17" r:id="rId852" display="https://twitter.com/#!/angelhealthtech/status/1079764089578999808"/>
    <hyperlink ref="X183" r:id="rId853" display="https://twitter.com/#!/angelhealthtech/status/1086996238195511296"/>
    <hyperlink ref="X124" r:id="rId854" display="https://twitter.com/#!/alison_iot/status/1086032620335452160"/>
    <hyperlink ref="X147" r:id="rId855" display="https://twitter.com/#!/angelhealthtech/status/1088253988498075648"/>
    <hyperlink ref="X313" r:id="rId856" display="https://twitter.com/#!/worldtrendsinfo/status/1092673408490303488"/>
    <hyperlink ref="X188" r:id="rId857" display="https://twitter.com/#!/worldtrendsinfo/status/1087030986695630848"/>
    <hyperlink ref="X218" r:id="rId858" display="https://twitter.com/#!/worldtrendsinfo/status/1091838858163974144"/>
    <hyperlink ref="X212" r:id="rId859" display="https://twitter.com/#!/inovamedialab/status/1089927026700562432"/>
    <hyperlink ref="X294" r:id="rId860" display="https://twitter.com/#!/jannajoceli/status/1090651745334841345"/>
    <hyperlink ref="X338" r:id="rId861" display="https://twitter.com/#!/digitalspacelab/status/1091495207730929664"/>
    <hyperlink ref="X337" r:id="rId862" display="https://twitter.com/#!/jannajoceli/status/1091381824553656321"/>
    <hyperlink ref="X278" r:id="rId863" display="https://twitter.com/#!/sophie_icbp/status/1090635259224432640"/>
    <hyperlink ref="X280" r:id="rId864" display="https://twitter.com/#!/smr_foundation/status/1090730848012316672"/>
    <hyperlink ref="X281" r:id="rId865" display="https://twitter.com/#!/connectedaction/status/1090730285203841024"/>
    <hyperlink ref="X282" r:id="rId866" display="https://twitter.com/#!/marc_smith/status/1090647965100736513"/>
    <hyperlink ref="X283" r:id="rId867" display="https://twitter.com/#!/nodexl/status/1090657276422062080"/>
    <hyperlink ref="X284" r:id="rId868" display="https://twitter.com/#!/nodexl_mktng/status/1090731387907334144"/>
    <hyperlink ref="X5" r:id="rId869" display="https://twitter.com/#!/claudiomkd/status/1087366610959122432"/>
    <hyperlink ref="X142" r:id="rId870" display="https://twitter.com/#!/girardmaxime33/status/1088197777056825345"/>
    <hyperlink ref="X97" r:id="rId871" display="https://twitter.com/#!/s_galimberti/status/1087441558444613634"/>
    <hyperlink ref="X85" r:id="rId872" display="https://twitter.com/#!/iot_recruiting/status/1085510713194364928"/>
    <hyperlink ref="X96" r:id="rId873" display="https://twitter.com/#!/iot_recruiting/status/1085582355887095808"/>
    <hyperlink ref="X105" r:id="rId874" display="https://twitter.com/#!/iot_recruiting/status/1085764483518128128"/>
    <hyperlink ref="X26" r:id="rId875" display="https://twitter.com/#!/iot_recruiting/status/1085185050704961546"/>
    <hyperlink ref="X93" r:id="rId876" display="https://twitter.com/#!/iot_recruiting/status/1085644344931938304"/>
    <hyperlink ref="X82" r:id="rId877" display="https://twitter.com/#!/iot_recruiting/status/1087339883025158144"/>
    <hyperlink ref="X112" r:id="rId878" display="https://twitter.com/#!/iot_recruiting/status/1087768581956239360"/>
    <hyperlink ref="X234" r:id="rId879" display="https://twitter.com/#!/angelhealthtech/status/1092042695772594177"/>
    <hyperlink ref="X48" r:id="rId880" display="https://twitter.com/#!/machine_ml/status/1089180138435162112"/>
    <hyperlink ref="X9" r:id="rId881" display="https://twitter.com/#!/gmacscotland/status/1058479238070845442"/>
    <hyperlink ref="X268" r:id="rId882" display="https://twitter.com/#!/worldtrendsinfo/status/1090569977566908416"/>
    <hyperlink ref="X333" r:id="rId883" display="https://twitter.com/#!/worldtrendsinfo/status/1092923523608104960"/>
    <hyperlink ref="X18" r:id="rId884" display="https://twitter.com/#!/motorcycletwitt/status/1079919892210434048"/>
    <hyperlink ref="X13" r:id="rId885" display="https://twitter.com/#!/hudson_chatbots/status/1079282933368639488"/>
    <hyperlink ref="X12" r:id="rId886" display="https://twitter.com/#!/hudson_chatbots/status/1078434894718525440"/>
    <hyperlink ref="X95" r:id="rId887" display="https://twitter.com/#!/hudson_chatbots/status/1085579858858586113"/>
    <hyperlink ref="X14" r:id="rId888" display="https://twitter.com/#!/hudson_chatbots/status/1079342254173483008"/>
    <hyperlink ref="X19" r:id="rId889" display="https://twitter.com/#!/hudson_chatbots/status/1080016222966562816"/>
    <hyperlink ref="X32" r:id="rId890" display="https://twitter.com/#!/hudson_chatbots/status/1081313072411697153"/>
    <hyperlink ref="X33" r:id="rId891" display="https://twitter.com/#!/hudson_chatbots/status/1081387646444699649"/>
    <hyperlink ref="X39" r:id="rId892" display="https://twitter.com/#!/hudson_chatbots/status/1082096622614376448"/>
    <hyperlink ref="X42" r:id="rId893" display="https://twitter.com/#!/hudson_chatbots/status/1082569226697682945"/>
    <hyperlink ref="X36" r:id="rId894" display="https://twitter.com/#!/hudson_chatbots/status/1083294831831470080"/>
    <hyperlink ref="X28" r:id="rId895" display="https://twitter.com/#!/hudson_chatbots/status/1082958240260845573"/>
    <hyperlink ref="X21" r:id="rId896" display="https://twitter.com/#!/hudson_chatbots/status/1084637816078819328"/>
    <hyperlink ref="X27" r:id="rId897" display="https://twitter.com/#!/hudson_chatbots/status/1082911117066694657"/>
    <hyperlink ref="X345" r:id="rId898" display="https://twitter.com/#!/hudson_chatbots/status/1091673107394322432"/>
    <hyperlink ref="X270" r:id="rId899" display="https://twitter.com/#!/hudson_chatbots/status/1092340352411873282"/>
    <hyperlink ref="X74" r:id="rId900" display="https://twitter.com/#!/hudson_chatbots/status/1085504563598090242"/>
    <hyperlink ref="X192" r:id="rId901" display="https://twitter.com/#!/hudson_chatbots/status/1087010991995383810"/>
    <hyperlink ref="X177" r:id="rId902" display="https://twitter.com/#!/hudson_chatbots/status/1087049592993017856"/>
    <hyperlink ref="X99" r:id="rId903" display="https://twitter.com/#!/hudson_chatbots/status/1087453787592118272"/>
    <hyperlink ref="X137" r:id="rId904" display="https://twitter.com/#!/hudson_chatbots/status/1088138383992320001"/>
    <hyperlink ref="X135" r:id="rId905" display="https://twitter.com/#!/hudson_chatbots/status/1088152025689251840"/>
    <hyperlink ref="X155" r:id="rId906" display="https://twitter.com/#!/hudson_chatbots/status/1088444597225701377"/>
    <hyperlink ref="X344" r:id="rId907" display="https://twitter.com/#!/hudson_chatbots/status/1091494621606100992"/>
    <hyperlink ref="X211" r:id="rId908" display="https://twitter.com/#!/hudson_chatbots/status/1091754162163830784"/>
    <hyperlink ref="X227" r:id="rId909" display="https://twitter.com/#!/hudson_chatbots/status/1091857622406320128"/>
    <hyperlink ref="X255" r:id="rId910" display="https://twitter.com/#!/hudson_chatbots/status/1092141227099664384"/>
    <hyperlink ref="X332" r:id="rId911" display="https://twitter.com/#!/hudson_chatbots/status/1092914197841641473"/>
    <hyperlink ref="X81" r:id="rId912" display="https://twitter.com/#!/bigdata_joe/status/1087367717428981760"/>
    <hyperlink ref="X46" r:id="rId913" display="https://twitter.com/#!/worldtrendsinfo/status/1089159650186911744"/>
    <hyperlink ref="X88" r:id="rId914" display="https://twitter.com/#!/kimberl87759219/status/1085521063570751490"/>
    <hyperlink ref="X35" r:id="rId915" display="https://twitter.com/#!/kimberl87759219/status/1081383260574437377"/>
    <hyperlink ref="X37" r:id="rId916" display="https://twitter.com/#!/kimberl87759219/status/1083496637291524097"/>
    <hyperlink ref="X23" r:id="rId917" display="https://twitter.com/#!/kimberl87759219/status/1084815648440635392"/>
    <hyperlink ref="X237" r:id="rId918" display="https://twitter.com/#!/kimberl87759219/status/1092018855512338433"/>
    <hyperlink ref="X102" r:id="rId919" display="https://twitter.com/#!/kimberl87759219/status/1085662660375515141"/>
    <hyperlink ref="X101" r:id="rId920" display="https://twitter.com/#!/kimberl87759219/status/1087436094965198854"/>
    <hyperlink ref="X128" r:id="rId921" display="https://twitter.com/#!/kimberl87759219/status/1087851545193009153"/>
    <hyperlink ref="X144" r:id="rId922" display="https://twitter.com/#!/kimberl87759219/status/1088195541958356992"/>
    <hyperlink ref="X66" r:id="rId923" display="https://twitter.com/#!/kimberl87759219/status/1089576934604976128"/>
    <hyperlink ref="X242" r:id="rId924" display="https://twitter.com/#!/kimberl87759219/status/1090287903505297408"/>
    <hyperlink ref="X301" r:id="rId925" display="https://twitter.com/#!/kimberl87759219/status/1090660726971224067"/>
    <hyperlink ref="X318" r:id="rId926" display="https://twitter.com/#!/kimberl87759219/status/1091055906811506693"/>
    <hyperlink ref="X215" r:id="rId927" display="https://twitter.com/#!/kimberl87759219/status/1091830383405092865"/>
    <hyperlink ref="X261" r:id="rId928" display="https://twitter.com/#!/kimberl87759219/status/1092208881198075905"/>
    <hyperlink ref="X291" r:id="rId929" display="https://twitter.com/#!/kimberl87759219/status/1092447781216768003"/>
    <hyperlink ref="X114" r:id="rId930" display="https://twitter.com/#!/angelhealthtech/status/1087800870413074432"/>
    <hyperlink ref="X123" r:id="rId931" display="https://twitter.com/#!/angelhealthtech/status/1087817260914229248"/>
    <hyperlink ref="X166" r:id="rId932" display="https://twitter.com/#!/angelhealthtech/status/1088551622374961152"/>
    <hyperlink ref="X198" r:id="rId933" display="https://twitter.com/#!/angelhealthtech/status/1088915748162924544"/>
    <hyperlink ref="X56" r:id="rId934" display="https://twitter.com/#!/angelhealthtech/status/1089235256480165888"/>
    <hyperlink ref="X225" r:id="rId935" display="https://twitter.com/#!/angelhealthtech/status/1089998097302712320"/>
    <hyperlink ref="X253" r:id="rId936" display="https://twitter.com/#!/angelhealthtech/status/1092169005345849344"/>
    <hyperlink ref="X298" r:id="rId937" display="https://twitter.com/#!/angelhealthtech/status/1092543612087283712"/>
    <hyperlink ref="X75" r:id="rId938" display="https://twitter.com/#!/iotnewsportal/status/1087390003578261504"/>
    <hyperlink ref="X167" r:id="rId939" display="https://twitter.com/#!/claire_harris82/status/1086757621585960960"/>
    <hyperlink ref="X131" r:id="rId940" display="https://twitter.com/#!/claire_harris82/status/1088038703186886656"/>
    <hyperlink ref="X231" r:id="rId941" display="https://twitter.com/#!/claire_harris82/status/1091932706567405568"/>
    <hyperlink ref="X20" r:id="rId942" display="https://twitter.com/#!/claire_harris82/status/1085336031795113984"/>
    <hyperlink ref="X107" r:id="rId943" display="https://twitter.com/#!/claire_harris82/status/1087711392419831808"/>
    <hyperlink ref="X45" r:id="rId944" display="https://twitter.com/#!/claire_harris82/status/1089155422718578688"/>
    <hyperlink ref="X59" r:id="rId945" display="https://twitter.com/#!/claire_harris82/status/1089182767328387072"/>
    <hyperlink ref="X54" r:id="rId946" display="https://twitter.com/#!/claire_harris82/status/1089231688587071489"/>
    <hyperlink ref="X219" r:id="rId947" display="https://twitter.com/#!/claire_harris82/status/1089941899304042497"/>
    <hyperlink ref="X254" r:id="rId948" display="https://twitter.com/#!/claire_harris82/status/1090338932464611328"/>
    <hyperlink ref="X285" r:id="rId949" display="https://twitter.com/#!/claire_harris82/status/1090575540442980352"/>
    <hyperlink ref="X216" r:id="rId950" display="https://twitter.com/#!/claire_harris82/status/1091832782647488512"/>
    <hyperlink ref="X262" r:id="rId951" display="https://twitter.com/#!/claire_harris82/status/1092210522814992384"/>
    <hyperlink ref="X312" r:id="rId952" display="https://twitter.com/#!/claire_harris82/status/1092568906915446785"/>
    <hyperlink ref="X258" r:id="rId953" display="https://twitter.com/#!/jackcoleman219/status/1092173844691865601"/>
    <hyperlink ref="X94" r:id="rId954" display="https://twitter.com/#!/softnet_search/status/1085607856097812480"/>
    <hyperlink ref="X34" r:id="rId955" display="https://twitter.com/#!/softnet_search/status/1081382728346460160"/>
    <hyperlink ref="X232" r:id="rId956" display="https://twitter.com/#!/softnet_search/status/1091966081411907585"/>
    <hyperlink ref="X145" r:id="rId957" display="https://twitter.com/#!/softnet_search/status/1086369146634289152"/>
    <hyperlink ref="X186" r:id="rId958" display="https://twitter.com/#!/softnet_search/status/1087028576426192898"/>
    <hyperlink ref="X100" r:id="rId959" display="https://twitter.com/#!/softnet_search/status/1087435284399026176"/>
    <hyperlink ref="X134" r:id="rId960" display="https://twitter.com/#!/softnet_search/status/1088151531117895680"/>
    <hyperlink ref="X163" r:id="rId961" display="https://twitter.com/#!/softnet_search/status/1088566090014195712"/>
    <hyperlink ref="X47" r:id="rId962" display="https://twitter.com/#!/softnet_search/status/1089158711065554944"/>
    <hyperlink ref="X52" r:id="rId963" display="https://twitter.com/#!/softnet_search/status/1089237511589715968"/>
    <hyperlink ref="X256" r:id="rId964" display="https://twitter.com/#!/softnet_search/status/1092169450881613824"/>
    <hyperlink ref="X259" r:id="rId965" display="https://twitter.com/#!/softnet_search/status/1092174325950570496"/>
    <hyperlink ref="X98" r:id="rId966" display="https://twitter.com/#!/pd_mobileapps/status/1087452163666661377"/>
    <hyperlink ref="X171" r:id="rId967" display="https://twitter.com/#!/social_molly/status/1086882404344639488"/>
    <hyperlink ref="X267" r:id="rId968" display="https://twitter.com/#!/social_molly/status/1092266005814898688"/>
    <hyperlink ref="X272" r:id="rId969" display="https://twitter.com/#!/social_molly/status/1092372131600424960"/>
    <hyperlink ref="X103" r:id="rId970" display="https://twitter.com/#!/social_molly/status/1085731708672958464"/>
    <hyperlink ref="X180" r:id="rId971" display="https://twitter.com/#!/social_molly/status/1086993054446145538"/>
    <hyperlink ref="X193" r:id="rId972" display="https://twitter.com/#!/social_molly/status/1087012154731941890"/>
    <hyperlink ref="X86" r:id="rId973" display="https://twitter.com/#!/social_molly/status/1087375916920008704"/>
    <hyperlink ref="X116" r:id="rId974" display="https://twitter.com/#!/social_molly/status/1087774633896509440"/>
    <hyperlink ref="X165" r:id="rId975" display="https://twitter.com/#!/social_molly/status/1088548534599614464"/>
    <hyperlink ref="X58" r:id="rId976" display="https://twitter.com/#!/social_molly/status/1089199212779065344"/>
    <hyperlink ref="X246" r:id="rId977" display="https://twitter.com/#!/social_molly/status/1090276471971565568"/>
    <hyperlink ref="X290" r:id="rId978" display="https://twitter.com/#!/social_molly/status/1090609895525646336"/>
    <hyperlink ref="X309" r:id="rId979" display="https://twitter.com/#!/social_molly/status/1090748710902853632"/>
    <hyperlink ref="X321" r:id="rId980" display="https://twitter.com/#!/social_molly/status/1090997655709220864"/>
    <hyperlink ref="X214" r:id="rId981" display="https://twitter.com/#!/social_molly/status/1091756845822341120"/>
    <hyperlink ref="X221" r:id="rId982" display="https://twitter.com/#!/social_molly/status/1091812632896524288"/>
    <hyperlink ref="X260" r:id="rId983" display="https://twitter.com/#!/social_molly/status/1092203971161149440"/>
    <hyperlink ref="X299" r:id="rId984" display="https://twitter.com/#!/ronald_vanloon/status/1090657825003577344"/>
    <hyperlink ref="X169" r:id="rId985" display="https://twitter.com/#!/alison_iot/status/1086801613031825411"/>
    <hyperlink ref="X347" r:id="rId986" display="https://twitter.com/#!/alison_iot/status/1091679191785824256"/>
    <hyperlink ref="X244" r:id="rId987" display="https://twitter.com/#!/alison_iot/status/1092096639160877056"/>
    <hyperlink ref="X271" r:id="rId988" display="https://twitter.com/#!/alison_iot/status/1092370994407256064"/>
    <hyperlink ref="X106" r:id="rId989" display="https://twitter.com/#!/alison_iot/status/1085738090168311808"/>
    <hyperlink ref="X317" r:id="rId990" display="https://twitter.com/#!/alison_iot/status/1092763311689523200"/>
    <hyperlink ref="X92" r:id="rId991" display="https://twitter.com/#!/alison_iot/status/1085644116254285824"/>
    <hyperlink ref="X191" r:id="rId992" display="https://twitter.com/#!/alison_iot/status/1087010016899420160"/>
    <hyperlink ref="X149" r:id="rId993" display="https://twitter.com/#!/alison_iot/status/1088300049358938112"/>
    <hyperlink ref="X168" r:id="rId994" display="https://twitter.com/#!/alison_iot/status/1088602744749907968"/>
    <hyperlink ref="X196" r:id="rId995" display="https://twitter.com/#!/alison_iot/status/1088915227779817472"/>
    <hyperlink ref="X62" r:id="rId996" display="https://twitter.com/#!/alison_iot/status/1089215726412455936"/>
    <hyperlink ref="X228" r:id="rId997" display="https://twitter.com/#!/alison_iot/status/1090067939523407872"/>
    <hyperlink ref="X273" r:id="rId998" display="https://twitter.com/#!/alison_iot/status/1090544728431456256"/>
    <hyperlink ref="X342" r:id="rId999" display="https://twitter.com/#!/alison_iot/status/1091466661272506368"/>
    <hyperlink ref="X205" r:id="rId1000" display="https://twitter.com/#!/alison_iot/status/1091733996923277312"/>
    <hyperlink ref="X263" r:id="rId1001" display="https://twitter.com/#!/alison_iot/status/1092217070987575296"/>
    <hyperlink ref="X302" r:id="rId1002" display="https://twitter.com/#!/alison_iot/status/1092495031741497344"/>
    <hyperlink ref="X331" r:id="rId1003" display="https://twitter.com/#!/alison_iot/status/1092881477132374016"/>
    <hyperlink ref="X320" r:id="rId1004" display="https://twitter.com/#!/alison_iot/status/1092890959099027456"/>
    <hyperlink ref="X315" r:id="rId1005" display="https://twitter.com/#!/worldtrendsinfo/status/1092727415040704512"/>
    <hyperlink ref="X158" r:id="rId1006" display="https://twitter.com/#!/harry_robots/status/1088505487203565568"/>
    <hyperlink ref="X156" r:id="rId1007" display="https://twitter.com/#!/harry_robots/status/1088521837275897856"/>
    <hyperlink ref="X314" r:id="rId1008" display="https://twitter.com/#!/pd_mobileapps/status/1092691606719721472"/>
    <hyperlink ref="X200" r:id="rId1009" display="https://twitter.com/#!/pd_mobileapps/status/1087092183289614336"/>
    <hyperlink ref="X79" r:id="rId1010" display="https://twitter.com/#!/pd_mobileapps/status/1087403220681420800"/>
    <hyperlink ref="X138" r:id="rId1011" display="https://twitter.com/#!/pd_mobileapps/status/1088218383827398656"/>
    <hyperlink ref="X154" r:id="rId1012" display="https://twitter.com/#!/pd_mobileapps/status/1088437535355809793"/>
    <hyperlink ref="X159" r:id="rId1013" display="https://twitter.com/#!/pd_mobileapps/status/1088507397994250240"/>
    <hyperlink ref="X224" r:id="rId1014" display="https://twitter.com/#!/pd_mobileapps/status/1089990501040742402"/>
    <hyperlink ref="X250" r:id="rId1015" display="https://twitter.com/#!/pd_mobileapps/status/1090322260882186240"/>
    <hyperlink ref="X343" r:id="rId1016" display="https://twitter.com/#!/pd_mobileapps/status/1091494085045567488"/>
    <hyperlink ref="X77" r:id="rId1017" display="https://twitter.com/#!/bigdata_joe/status/1085466427266461696"/>
    <hyperlink ref="X175" r:id="rId1018" display="https://twitter.com/#!/bigdata_joe/status/1086933702741962752"/>
    <hyperlink ref="X346" r:id="rId1019" display="https://twitter.com/#!/bigdata_joe/status/1091677223197859840"/>
    <hyperlink ref="X245" r:id="rId1020" display="https://twitter.com/#!/bigdata_joe/status/1092099196482539521"/>
    <hyperlink ref="X184" r:id="rId1021" display="https://twitter.com/#!/bigdata_joe/status/1086997578082729984"/>
    <hyperlink ref="X178" r:id="rId1022" display="https://twitter.com/#!/bigdata_joe/status/1087051410112299009"/>
    <hyperlink ref="X136" r:id="rId1023" display="https://twitter.com/#!/bigdata_joe/status/1088153650432696320"/>
    <hyperlink ref="X61" r:id="rId1024" display="https://twitter.com/#!/bigdata_joe/status/1089183679690100740"/>
    <hyperlink ref="X65" r:id="rId1025" display="https://twitter.com/#!/bigdata_joe/status/1089194764447014913"/>
    <hyperlink ref="X207" r:id="rId1026" display="https://twitter.com/#!/bigdata_joe/status/1089882791771172865"/>
    <hyperlink ref="X265" r:id="rId1027" display="https://twitter.com/#!/bigdata_joe/status/1090389578672828416"/>
    <hyperlink ref="X296" r:id="rId1028" display="https://twitter.com/#!/bigdata_joe/status/1090656122430603264"/>
    <hyperlink ref="X295" r:id="rId1029" display="https://twitter.com/#!/bigdata_joe/status/1090683712885252096"/>
    <hyperlink ref="X264" r:id="rId1030" display="https://twitter.com/#!/bigdata_joe/status/1092217945353183232"/>
    <hyperlink ref="X326" r:id="rId1031" display="https://twitter.com/#!/bigdata_joe/status/1092865705811181568"/>
    <hyperlink ref="X277" r:id="rId1032" display="https://twitter.com/#!/clark_robotics/status/1092376479986401280"/>
    <hyperlink ref="X316" r:id="rId1033" display="https://twitter.com/#!/clark_robotics/status/1092760411709964290"/>
    <hyperlink ref="X125" r:id="rId1034" display="https://twitter.com/#!/clark_robotics/status/1086033648514519040"/>
    <hyperlink ref="X181" r:id="rId1035" display="https://twitter.com/#!/clark_robotics/status/1087024348043431936"/>
    <hyperlink ref="X83" r:id="rId1036" display="https://twitter.com/#!/clark_robotics/status/1087369784591757312"/>
    <hyperlink ref="X78" r:id="rId1037" display="https://twitter.com/#!/clark_robotics/status/1087401114654273537"/>
    <hyperlink ref="X110" r:id="rId1038" display="https://twitter.com/#!/clark_robotics/status/1087746813958836224"/>
    <hyperlink ref="X162" r:id="rId1039" display="https://twitter.com/#!/clark_robotics/status/1088565207935270914"/>
    <hyperlink ref="X161" r:id="rId1040" display="https://twitter.com/#!/clark_robotics/status/1088601478086877185"/>
    <hyperlink ref="X173" r:id="rId1041" display="https://twitter.com/#!/clark_robotics/status/1088784235157049344"/>
    <hyperlink ref="X67" r:id="rId1042" display="https://twitter.com/#!/clark_robotics/status/1089523699600941062"/>
    <hyperlink ref="X208" r:id="rId1043" display="https://twitter.com/#!/clark_robotics/status/1089910935626477568"/>
    <hyperlink ref="X213" r:id="rId1044" display="https://twitter.com/#!/clark_robotics/status/1089927083633983493"/>
    <hyperlink ref="X223" r:id="rId1045" display="https://twitter.com/#!/clark_robotics/status/1089988529025732608"/>
    <hyperlink ref="X230" r:id="rId1046" display="https://twitter.com/#!/clark_robotics/status/1090092555151106048"/>
    <hyperlink ref="X340" r:id="rId1047" display="https://twitter.com/#!/clark_robotics/status/1091436567548256256"/>
    <hyperlink ref="X251" r:id="rId1048" display="https://twitter.com/#!/clark_robotics/status/1092166096243716096"/>
    <hyperlink ref="X172" r:id="rId1049" display="https://twitter.com/#!/jackcoleman219/status/1086918819967168513"/>
    <hyperlink ref="X235" r:id="rId1050" display="https://twitter.com/#!/jackcoleman219/status/1092046250826821632"/>
    <hyperlink ref="X190" r:id="rId1051" display="https://twitter.com/#!/jackcoleman219/status/1087008547689230336"/>
    <hyperlink ref="X84" r:id="rId1052" display="https://twitter.com/#!/jackcoleman219/status/1087340727275728898"/>
    <hyperlink ref="X117" r:id="rId1053" display="https://twitter.com/#!/jackcoleman219/status/1087803335023816704"/>
    <hyperlink ref="X60" r:id="rId1054" display="https://twitter.com/#!/jackcoleman219/status/1089211575762735104"/>
    <hyperlink ref="X243" r:id="rId1055" display="https://twitter.com/#!/jackcoleman219/status/1090237853752127494"/>
    <hyperlink ref="X319" r:id="rId1056" display="https://twitter.com/#!/jackcoleman219/status/1091059231996833792"/>
    <hyperlink ref="X170" r:id="rId1057" display="https://twitter.com/#!/motorcycletwitt/status/1086850181952225280"/>
    <hyperlink ref="X126" r:id="rId1058" display="https://twitter.com/#!/motorcycletwitt/status/1086041709161508865"/>
    <hyperlink ref="X182" r:id="rId1059" display="https://twitter.com/#!/motorcycletwitt/status/1087024744593903616"/>
    <hyperlink ref="X199" r:id="rId1060" display="https://twitter.com/#!/motorcycletwitt/status/1087086991475232769"/>
    <hyperlink ref="X121" r:id="rId1061" display="https://twitter.com/#!/motorcycletwitt/status/1087815302891487232"/>
    <hyperlink ref="X63" r:id="rId1062" display="https://twitter.com/#!/motorcycletwitt/status/1089186242590212096"/>
    <hyperlink ref="X57" r:id="rId1063" display="https://twitter.com/#!/motorcycletwitt/status/1089197973408366593"/>
    <hyperlink ref="X64" r:id="rId1064" display="https://twitter.com/#!/motorcycletwitt/status/1089218397647208449"/>
    <hyperlink ref="X44" r:id="rId1065" display="https://twitter.com/#!/motorcycletwitt/status/1089864755307700230"/>
    <hyperlink ref="X248" r:id="rId1066" display="https://twitter.com/#!/motorcycletwitt/status/1090362672288215040"/>
    <hyperlink ref="X269" r:id="rId1067" display="https://twitter.com/#!/motorcycletwitt/status/1090571543229288448"/>
    <hyperlink ref="X286" r:id="rId1068" display="https://twitter.com/#!/motorcycletwitt/status/1090604579455098883"/>
    <hyperlink ref="X324" r:id="rId1069" display="https://twitter.com/#!/motorcycletwitt/status/1090998618884993024"/>
    <hyperlink ref="X328" r:id="rId1070" display="https://twitter.com/#!/motorcycletwitt/status/1091044125489618944"/>
    <hyperlink ref="X341" r:id="rId1071" display="https://twitter.com/#!/motorcycletwitt/status/1091466484071579649"/>
    <hyperlink ref="X310" r:id="rId1072" display="https://twitter.com/#!/motorcycletwitt/status/1092562638674944000"/>
    <hyperlink ref="X329" r:id="rId1073" display="https://twitter.com/#!/motorcycletwitt/status/1092880103627866112"/>
    <hyperlink ref="X160" r:id="rId1074" display="https://twitter.com/#!/worldtrendsinfo/status/1086679273757265921"/>
    <hyperlink ref="X130" r:id="rId1075" display="https://twitter.com/#!/worldtrendsinfo/status/1088037767383113729"/>
    <hyperlink ref="X29" r:id="rId1076" display="https://twitter.com/#!/worldtrendsinfo/status/1081163799497912320"/>
    <hyperlink ref="X236" r:id="rId1077" display="https://twitter.com/#!/worldtrendsinfo/status/1092047195128262656"/>
    <hyperlink ref="X229" r:id="rId1078" display="https://twitter.com/#!/worldtrendsinfo/status/1091950352511905793"/>
    <hyperlink ref="X139" r:id="rId1079" display="https://twitter.com/#!/worldtrendsinfo/status/1086365374914822145"/>
    <hyperlink ref="X179" r:id="rId1080" display="https://twitter.com/#!/worldtrendsinfo/status/1086990499842482181"/>
    <hyperlink ref="X119" r:id="rId1081" display="https://twitter.com/#!/worldtrendsinfo/status/1087784282335006720"/>
    <hyperlink ref="X157" r:id="rId1082" display="https://twitter.com/#!/worldtrendsinfo/status/1088522636022341632"/>
    <hyperlink ref="X51" r:id="rId1083" display="https://twitter.com/#!/worldtrendsinfo/status/1089143951209054208"/>
    <hyperlink ref="X206" r:id="rId1084" display="https://twitter.com/#!/worldtrendsinfo/status/1089905820966432768"/>
    <hyperlink ref="X233" r:id="rId1085" display="https://twitter.com/#!/harry_robots/status/1092041137131479040"/>
    <hyperlink ref="X292" r:id="rId1086" display="https://twitter.com/#!/harry_robots/status/1092428366035054593"/>
    <hyperlink ref="X104" r:id="rId1087" display="https://twitter.com/#!/harry_robots/status/1085732827537129472"/>
    <hyperlink ref="X146" r:id="rId1088" display="https://twitter.com/#!/harry_robots/status/1086399381895434240"/>
    <hyperlink ref="X194" r:id="rId1089" display="https://twitter.com/#!/harry_robots/status/1087014001148551168"/>
    <hyperlink ref="X109" r:id="rId1090" display="https://twitter.com/#!/harry_robots/status/1087743698631196673"/>
    <hyperlink ref="X129" r:id="rId1091" display="https://twitter.com/#!/harry_robots/status/1087853310344740864"/>
    <hyperlink ref="X201" r:id="rId1092" display="https://twitter.com/#!/harry_robots/status/1088893987790872576"/>
    <hyperlink ref="X297" r:id="rId1093" display="https://twitter.com/#!/harry_robots/status/1090655653469679617"/>
    <hyperlink ref="X323" r:id="rId1094" display="https://twitter.com/#!/harry_robots/status/1091027387842650113"/>
    <hyperlink ref="X275" r:id="rId1095" display="https://twitter.com/#!/worldtrendsinfo/status/1092346353429110784"/>
    <hyperlink ref="X252" r:id="rId1096" display="https://twitter.com/#!/worldtrendsinfo/status/1092167103233150978"/>
    <hyperlink ref="X31" r:id="rId1097" display="https://twitter.com/#!/harry_robots/status/1081295429323517952"/>
    <hyperlink ref="X50" r:id="rId1098" display="https://twitter.com/#!/harry_robots/status/1089140008747884544"/>
    <hyperlink ref="X217" r:id="rId1099" display="https://twitter.com/#!/harry_robots/status/1090007858635128833"/>
    <hyperlink ref="X240" r:id="rId1100" display="https://twitter.com/#!/harry_robots/status/1090283385598033921"/>
    <hyperlink ref="X274" r:id="rId1101" display="https://twitter.com/#!/harry_robots/status/1090544767262285824"/>
    <hyperlink ref="X300" r:id="rId1102" display="https://twitter.com/#!/harry_robots/status/1090688743009210368"/>
    <hyperlink ref="X210" r:id="rId1103" display="https://twitter.com/#!/harry_robots/status/1091752812814319618"/>
    <hyperlink ref="X120" r:id="rId1104" display="https://twitter.com/#!/nodexl/status/1085985386764001280"/>
    <hyperlink ref="X189" r:id="rId1105" display="https://twitter.com/#!/nodexl/status/1088864073918251008"/>
    <hyperlink ref="X204" r:id="rId1106" display="https://twitter.com/#!/nodexl/status/1089935115654840320"/>
    <hyperlink ref="AZ197" r:id="rId1107" display="https://api.twitter.com/1.1/geo/id/99cdab25eddd6bce.json"/>
    <hyperlink ref="AZ7" r:id="rId1108" display="https://api.twitter.com/1.1/geo/id/1ea588c12abd39d7.json"/>
    <hyperlink ref="AZ115" r:id="rId1109" display="https://api.twitter.com/1.1/geo/id/dc4e13302cc5ef12.json"/>
    <hyperlink ref="AZ294" r:id="rId1110" display="https://api.twitter.com/1.1/geo/id/c1430b24da8e9229.json"/>
    <hyperlink ref="AZ337" r:id="rId1111" display="https://api.twitter.com/1.1/geo/id/c1430b24da8e9229.json"/>
    <hyperlink ref="AZ278" r:id="rId1112" display="https://api.twitter.com/1.1/geo/id/52bb236ce4bb9be1.json"/>
    <hyperlink ref="B6" r:id="rId1113" display="https://pbs.twimg.com/media/DlUDYyYXoAECz6k.jpg"/>
    <hyperlink ref="B8" r:id="rId1114" display="https://pbs.twimg.com/media/DPdgcMJVAAA-8H3.jpg"/>
    <hyperlink ref="B148" r:id="rId1115" display="https://pbs.twimg.com/media/DxPQngjU8AAoAnO.jpg"/>
    <hyperlink ref="B152" r:id="rId1116" display="https://pbs.twimg.com/media/DxPwC9jVYAA8gVH.jpg"/>
    <hyperlink ref="B150" r:id="rId1117" display="https://pbs.twimg.com/media/DxPwC9jVYAA8gVH.jpg"/>
    <hyperlink ref="B151" r:id="rId1118" display="https://pbs.twimg.com/media/DxPwC9jVYAA8gVH.jpg"/>
    <hyperlink ref="B197" r:id="rId1119" display="https://pbs.twimg.com/media/DxYaUTpW0AA5R7P.jpg"/>
    <hyperlink ref="B71" r:id="rId1120" display="https://pbs.twimg.com/media/Dxa4fCoWkAA9Xiu.jpg"/>
    <hyperlink ref="B70" r:id="rId1121" display="https://pbs.twimg.com/media/Dxa4fCoWkAA9Xiu.jpg"/>
    <hyperlink ref="B72" r:id="rId1122" display="https://pbs.twimg.com/media/Dxa4fCoWkAA9Xiu.jpg"/>
    <hyperlink ref="B73" r:id="rId1123" display="https://pbs.twimg.com/media/Dxa4fCoWkAA9Xiu.jpg"/>
    <hyperlink ref="B3" r:id="rId1124" display="https://pbs.twimg.com/media/C6k4QiMW0AEdjTp.jpg"/>
    <hyperlink ref="B4" r:id="rId1125" display="https://pbs.twimg.com/media/C6k4QiMW0AEdjTp.jpg"/>
    <hyperlink ref="B80" r:id="rId1126" display="https://pbs.twimg.com/media/DxcBB4kUwAUGud9.jpg"/>
    <hyperlink ref="B89" r:id="rId1127" display="https://pbs.twimg.com/media/DxcNCtLX0AED9Dn.jpg"/>
    <hyperlink ref="B90" r:id="rId1128" display="https://pbs.twimg.com/media/DxcNM-vWoAAb71u.jpg"/>
    <hyperlink ref="B122" r:id="rId1129" display="https://pbs.twimg.com/media/DxiYqopWkAYPY03.jpg"/>
    <hyperlink ref="B195" r:id="rId1130" display="https://pbs.twimg.com/media/Dxy1ws_VsAAa2Wg.jpg"/>
    <hyperlink ref="B49" r:id="rId1131" display="https://pbs.twimg.com/media/Dx1nAWDU8AM2QXM.jpg"/>
    <hyperlink ref="B68" r:id="rId1132" display="https://pbs.twimg.com/media/Dx7oBF1V4AAiWyc.jpg"/>
    <hyperlink ref="B25" r:id="rId1133" display="https://pbs.twimg.com/media/Dw6Z5lYUwAUKNgu.jpg"/>
    <hyperlink ref="B7" r:id="rId1134" display="https://pbs.twimg.com/media/DndP6aBXsAA825b.jpg"/>
    <hyperlink ref="B153" r:id="rId1135" display="https://pbs.twimg.com/media/DxrfXwsW0AQxYgG.jpg"/>
    <hyperlink ref="B41" r:id="rId1136" display="https://pbs.twimg.com/media/DwVWT42WkAEY1V0.jpg"/>
    <hyperlink ref="B226" r:id="rId1137" display="https://pbs.twimg.com/media/Dyc2NvBUwAAviW1.jpg"/>
    <hyperlink ref="B143" r:id="rId1138" display="https://pbs.twimg.com/media/DxoLhFJX0AAir-l.jpg"/>
    <hyperlink ref="B140" r:id="rId1139" display="https://pbs.twimg.com/media/DxoLhFJX0AAir-l.jpg"/>
    <hyperlink ref="B279" r:id="rId1140" display="https://pbs.twimg.com/media/DyK2--BW0AAsfXo.jpg"/>
    <hyperlink ref="B305" r:id="rId1141" display="https://pbs.twimg.com/media/DyLXiJqVsAAgdZ4.jpg"/>
    <hyperlink ref="B141" r:id="rId1142" display="https://pbs.twimg.com/media/DxoLhFJX0AAir-l.jpg"/>
    <hyperlink ref="B174" r:id="rId1143" display="https://pbs.twimg.com/media/DxwOut5UUAA8Z9a.jpg"/>
    <hyperlink ref="B348" r:id="rId1144" display="https://pbs.twimg.com/tweet_video_thumb/DxuplR0WoAAzfa5.jpg"/>
    <hyperlink ref="B349" r:id="rId1145" display="https://pbs.twimg.com/tweet_video_thumb/DxuplR0WoAAzfa5.jpg"/>
    <hyperlink ref="B53" r:id="rId1146" display="https://pbs.twimg.com/media/Dx20R2JVsAA8Am3.jpg"/>
    <hyperlink ref="B335" r:id="rId1147" display="https://pbs.twimg.com/media/DySEbB5VAAAGA0S.jpg"/>
    <hyperlink ref="B203" r:id="rId1148" display="https://pbs.twimg.com/media/Dya3aSqVYAAVphH.jpg"/>
    <hyperlink ref="B69" r:id="rId1149" display="https://pbs.twimg.com/media/Dx9WGaSUUAAva1n.jpg"/>
    <hyperlink ref="B288" r:id="rId1150" display="https://pbs.twimg.com/media/DyKeuR_XcAEh5M-.jpg"/>
    <hyperlink ref="B306" r:id="rId1151" display="https://pbs.twimg.com/media/DyLYZqWWsAADMua.jpg"/>
    <hyperlink ref="B118" r:id="rId1152" display="https://pbs.twimg.com/media/DxITh5oX0AUab4a.jpg"/>
    <hyperlink ref="B22" r:id="rId1153" display="https://pbs.twimg.com/media/Dw22h8SXQAELy2H.jpg"/>
    <hyperlink ref="B91" r:id="rId1154" display="https://pbs.twimg.com/media/DxCP84gUUAABGoJ.jpg"/>
    <hyperlink ref="B133" r:id="rId1155" display="https://pbs.twimg.com/media/DxnHIMTW0AAt95K.jpg"/>
    <hyperlink ref="B164" r:id="rId1156" display="https://pbs.twimg.com/media/Dxtiw57W0AAp_HM.jpg"/>
    <hyperlink ref="B249" r:id="rId1157" display="https://pbs.twimg.com/media/DyG3TroXgAAXM9d.jpg"/>
    <hyperlink ref="B303" r:id="rId1158" display="https://pbs.twimg.com/media/DylVcZ0WsAADmRK.jpg"/>
    <hyperlink ref="B222" r:id="rId1159" display="https://pbs.twimg.com/media/DybLyw3UYAEsrm5.jpg"/>
    <hyperlink ref="B322" r:id="rId1160" display="https://pbs.twimg.com/media/DyQaZIGVYAAYaWu.jpg"/>
    <hyperlink ref="B127" r:id="rId1161" display="https://pbs.twimg.com/media/DxJOoeYUcAASiNx.jpg"/>
    <hyperlink ref="B339" r:id="rId1162" display="https://pbs.twimg.com/media/DyVY9y8UcAA11nj.jpg"/>
    <hyperlink ref="B311" r:id="rId1163" display="https://pbs.twimg.com/media/Dymq5aOUUAE_wQq.jpg"/>
    <hyperlink ref="B325" r:id="rId1164" display="https://pbs.twimg.com/media/DyqgP8wVYAAm4vr.jpg"/>
    <hyperlink ref="B40" r:id="rId1165" display="https://pbs.twimg.com/media/DwtGDNWUwAEDTeM.jpg"/>
    <hyperlink ref="B43" r:id="rId1166" display="https://pbs.twimg.com/media/Dwzh3gkUUAACUWe.jpg"/>
    <hyperlink ref="B238" r:id="rId1167" display="https://pbs.twimg.com/media/DyeK0unU0AAPVPt.jpg"/>
    <hyperlink ref="B287" r:id="rId1168" display="https://pbs.twimg.com/media/Dyk-dHwVAAAdqQh.jpg"/>
    <hyperlink ref="B239" r:id="rId1169" display="https://pbs.twimg.com/media/Dyf_rLEUYAAOdNa.jpg"/>
    <hyperlink ref="B76" r:id="rId1170" display="https://pbs.twimg.com/media/DxBMzoyVYAAv8xT.jpg"/>
    <hyperlink ref="B247" r:id="rId1171" display="https://pbs.twimg.com/media/DyfxWLPUUAEtAa5.jpg"/>
    <hyperlink ref="B293" r:id="rId1172" display="https://pbs.twimg.com/media/DylbcvHWoAAraG1.jpg"/>
    <hyperlink ref="B185" r:id="rId1173" display="https://pbs.twimg.com/media/DxXmJ_vU0AALlyM.jpg"/>
    <hyperlink ref="B276" r:id="rId1174" display="https://pbs.twimg.com/media/DyjLo31UYAAnDXp.jpg"/>
    <hyperlink ref="B330" r:id="rId1175" display="https://pbs.twimg.com/media/DyqwV9cXQAwHMNs.jpg"/>
    <hyperlink ref="B24" r:id="rId1176" display="https://pbs.twimg.com/media/Dw6Z5lYUwAUKNgu.jpg"/>
    <hyperlink ref="B38" r:id="rId1177" display="https://pbs.twimg.com/media/Dwq1GCbUYAAN_8D.jpg"/>
    <hyperlink ref="B209" r:id="rId1178" display="https://pbs.twimg.com/media/DyaTIcDV4AA8Z_q.jpg"/>
    <hyperlink ref="B336" r:id="rId1179" display="https://pbs.twimg.com/media/DyThpWUVYAAvgev.jpg"/>
    <hyperlink ref="B350" r:id="rId1180" display="https://pbs.twimg.com/tweet_video_thumb/DykvjJFWoAAqJTE.jpg"/>
    <hyperlink ref="B10" r:id="rId1181" display="https://pbs.twimg.com/media/Dv7yMscX0AAgjEa.jpg"/>
    <hyperlink ref="B289" r:id="rId1182" display="https://pbs.twimg.com/media/DyKeuR_XcAEh5M-.jpg"/>
    <hyperlink ref="B352" r:id="rId1183" display="https://pbs.twimg.com/tweet_video_thumb/Dyqx80nWoAIrk63.jpg"/>
    <hyperlink ref="B351" r:id="rId1184" display="https://pbs.twimg.com/tweet_video_thumb/Dyq38lzXQAAhI0m.jpg"/>
    <hyperlink ref="B334" r:id="rId1185" display="https://pbs.twimg.com/media/DyRYn6wU0AA0bsT.jpg"/>
    <hyperlink ref="B55" r:id="rId1186" display="https://pbs.twimg.com/media/Dx27pRkU8AABxQP.jpg"/>
    <hyperlink ref="B30" r:id="rId1187" display="https://pbs.twimg.com/media/DwFt89GU0AAVFJ1.jpg"/>
    <hyperlink ref="B308" r:id="rId1188" display="https://pbs.twimg.com/media/DymDG8rUYAE2hCA.jpg"/>
    <hyperlink ref="B108" r:id="rId1189" display="https://pbs.twimg.com/media/DxhvrWFUYAAeJnX.jpg"/>
    <hyperlink ref="B187" r:id="rId1190" display="https://pbs.twimg.com/media/DxxNYnOUcAAvD7P.jpg"/>
    <hyperlink ref="B132" r:id="rId1191" display="https://pbs.twimg.com/media/DxmTRFOUYAApJP7.jpg"/>
    <hyperlink ref="B266" r:id="rId1192" display="https://pbs.twimg.com/media/Dyibjd4UwAACuvn.jpg"/>
    <hyperlink ref="B327" r:id="rId1193" display="https://pbs.twimg.com/media/DyqlXUKUcAEhvAu.jpg"/>
    <hyperlink ref="B241" r:id="rId1194" display="https://pbs.twimg.com/media/DyF6E0FUwAAPij3.jpg"/>
    <hyperlink ref="B220" r:id="rId1195" display="https://pbs.twimg.com/media/DybKBatWsAAPLKb.jpg"/>
    <hyperlink ref="B202" r:id="rId1196" display="https://pbs.twimg.com/media/DxYQSFCXcAAWQN1.jpg"/>
    <hyperlink ref="B113" r:id="rId1197" display="https://pbs.twimg.com/media/Dxi-jk6WsAM2n4V.jpg"/>
    <hyperlink ref="B87" r:id="rId1198" display="https://pbs.twimg.com/media/DxciksqUwAAt3S7.jpg"/>
    <hyperlink ref="B307" r:id="rId1199" display="https://pbs.twimg.com/media/DyMbU2sUwAIhzOT.jpg"/>
    <hyperlink ref="B111" r:id="rId1200" display="https://pbs.twimg.com/media/Dxi5B2KVsAAj4ha.jpg"/>
    <hyperlink ref="B257" r:id="rId1201" display="https://pbs.twimg.com/media/DygrFnfVYAA71TI.jpg"/>
    <hyperlink ref="B15" r:id="rId1202" display="https://pbs.twimg.com/media/DvUOCe3UYAAyXlM.jpg"/>
    <hyperlink ref="B11" r:id="rId1203" display="https://pbs.twimg.com/media/DvbM3mvU0AEoU3Y.jpg"/>
    <hyperlink ref="B16" r:id="rId1204" display="https://pbs.twimg.com/media/Dvw3Q0mUwAADVF9.jpg"/>
    <hyperlink ref="B17" r:id="rId1205" display="https://pbs.twimg.com/media/DvwXp7HV4AIstNT.jpg"/>
    <hyperlink ref="B183" r:id="rId1206" display="https://pbs.twimg.com/media/DxXJQXAVYAALt5X.jpg"/>
    <hyperlink ref="B124" r:id="rId1207" display="https://pbs.twimg.com/media/DxJc2hGVYAAoGWQ.jpg"/>
    <hyperlink ref="B147" r:id="rId1208" display="https://pbs.twimg.com/media/DxpBLESUcAAtCW9.jpg"/>
    <hyperlink ref="B313" r:id="rId1209" display="https://pbs.twimg.com/media/Dyn0nIpUwAAAxWU.jpg"/>
    <hyperlink ref="B188" r:id="rId1210" display="https://pbs.twimg.com/media/DxXo29uUcAE0Qy3.jpg"/>
    <hyperlink ref="B218" r:id="rId1211" display="https://pbs.twimg.com/media/Dyb9mDUUYAIkh_K.jpg"/>
    <hyperlink ref="B212" r:id="rId1212" display="https://pbs.twimg.com/media/DyAxxa6X4AYzD5c.jpg"/>
    <hyperlink ref="B294" r:id="rId1213" display="https://pbs.twimg.com/media/DyLF-RSXQAA6wAT.jpg"/>
    <hyperlink ref="B338" r:id="rId1214" display="https://pbs.twimg.com/media/DyVd-mMW0AIoerB.jpg"/>
    <hyperlink ref="B337" r:id="rId1215" display="https://pbs.twimg.com/media/DyVd-mMW0AIoerB.jpg"/>
    <hyperlink ref="B278" r:id="rId1216" display="https://pbs.twimg.com/media/DyK2--BW0AAsfXo.jpg"/>
    <hyperlink ref="B280" r:id="rId1217" display="https://pbs.twimg.com/media/DyK2--BW0AAsfXo.jpg"/>
    <hyperlink ref="B281" r:id="rId1218" display="https://pbs.twimg.com/media/DyK2--BW0AAsfXo.jpg"/>
    <hyperlink ref="B282" r:id="rId1219" display="https://pbs.twimg.com/media/DyK2--BW0AAsfXo.jpg"/>
    <hyperlink ref="B283" r:id="rId1220" display="https://pbs.twimg.com/media/DyK2--BW0AAsfXo.jpg"/>
    <hyperlink ref="B284" r:id="rId1221" display="https://pbs.twimg.com/media/DyK2--BW0AAsfXo.jpg"/>
    <hyperlink ref="B5" r:id="rId1222" display="https://pbs.twimg.com/media/DbFQWzCWsAEB-zC.jpg"/>
    <hyperlink ref="B142" r:id="rId1223" display="https://pbs.twimg.com/media/DxoLhFJX0AAir-l.jpg"/>
    <hyperlink ref="B97" r:id="rId1224" display="https://pbs.twimg.com/media/DxdeU1fWoAEoubR.jpg"/>
    <hyperlink ref="B85" r:id="rId1225" display="https://pbs.twimg.com/media/DxCCLaiUYAAUNzQ.jpg"/>
    <hyperlink ref="B96" r:id="rId1226" display="https://pbs.twimg.com/media/DxDDVlZUcAI7gwX.jpg"/>
    <hyperlink ref="B105" r:id="rId1227" display="https://pbs.twimg.com/media/DxFo-7QVYAINedK.jpg"/>
    <hyperlink ref="B26" r:id="rId1228" display="https://pbs.twimg.com/media/Dw9Z_eEVAAAPgiz.jpg"/>
    <hyperlink ref="B93" r:id="rId1229" display="https://pbs.twimg.com/media/DxD7tz7VsAEt09N.jpg"/>
    <hyperlink ref="B82" r:id="rId1230" display="https://pbs.twimg.com/media/DxcBzHOVYAA1mtt.jpg"/>
    <hyperlink ref="B234" r:id="rId1231" display="https://pbs.twimg.com/media/Dye2-2GUYAAOfKH.jpg"/>
    <hyperlink ref="B48" r:id="rId1232" display="https://pbs.twimg.com/media/Dx14A-YU8AEovLc.jpg"/>
    <hyperlink ref="B9" r:id="rId1233" display="https://pbs.twimg.com/media/DrB3bvFXQAAcf4M.jpg"/>
    <hyperlink ref="B268" r:id="rId1234" display="https://pbs.twimg.com/media/DyJ7jflU0AEgBIe.jpg"/>
    <hyperlink ref="B333" r:id="rId1235" display="https://pbs.twimg.com/media/DyrYF6LU8AAoYzc.jpg"/>
    <hyperlink ref="B18" r:id="rId1236" display="https://pbs.twimg.com/media/DvylW0MVsAEORIV.jpg"/>
    <hyperlink ref="B13" r:id="rId1237" display="https://pbs.twimg.com/media/DvpiC91UYAEIjAI.jpg"/>
    <hyperlink ref="B12" r:id="rId1238" display="https://pbs.twimg.com/media/DvdewmmVAAAm8-V.jpg"/>
    <hyperlink ref="B95" r:id="rId1239" display="https://pbs.twimg.com/media/DxDBEPnU8AA6Khd.jpg"/>
    <hyperlink ref="B14" r:id="rId1240" display="https://pbs.twimg.com/media/DvqX_5RVAAAPfEw.jpg"/>
    <hyperlink ref="B19" r:id="rId1241" display="https://pbs.twimg.com/media/Dvz8-IOV4AAYcjF.jpg"/>
    <hyperlink ref="B32" r:id="rId1242" display="https://pbs.twimg.com/media/DwGYcs0U8AAFYoz.jpg"/>
    <hyperlink ref="B33" r:id="rId1243" display="https://pbs.twimg.com/media/DwHcRevVYAAFmS9.jpg"/>
    <hyperlink ref="B39" r:id="rId1244" display="https://pbs.twimg.com/media/DwRhFT0UYAANyyX.jpg"/>
    <hyperlink ref="B42" r:id="rId1245" display="https://pbs.twimg.com/media/DwYO6aBVsAA1lDQ.jpg"/>
    <hyperlink ref="B36" r:id="rId1246" display="https://pbs.twimg.com/media/Dwii2L9VsAAkHWz.jpg"/>
    <hyperlink ref="B28" r:id="rId1247" display="https://pbs.twimg.com/media/Dwdwt-sUcAACdgh.jpg"/>
    <hyperlink ref="B21" r:id="rId1248" display="https://pbs.twimg.com/media/Dw1oSIsUUAA5_Hi.jpg"/>
    <hyperlink ref="B27" r:id="rId1249" display="https://pbs.twimg.com/media/DwdF2_3VAAA11_e.jpg"/>
    <hyperlink ref="B345" r:id="rId1250" display="https://pbs.twimg.com/media/DyZm4jIU0AAjj24.jpg"/>
    <hyperlink ref="B270" r:id="rId1251" display="https://pbs.twimg.com/media/DyjFs3DUwAEr7he.jpg"/>
    <hyperlink ref="B74" r:id="rId1252" display="https://pbs.twimg.com/media/DxB8lndU0AAMtlj.jpg"/>
    <hyperlink ref="B177" r:id="rId1253" display="https://pbs.twimg.com/media/DxX5yHzVsAYc-W2.jpg"/>
    <hyperlink ref="B99" r:id="rId1254" display="https://pbs.twimg.com/media/DxdpZWVUwAENYDn.jpg"/>
    <hyperlink ref="B137" r:id="rId1255" display="https://pbs.twimg.com/media/DxnYCCLUcAAXlll.jpg"/>
    <hyperlink ref="B135" r:id="rId1256" display="https://pbs.twimg.com/media/DxnkcKZU0AAl8DT.jpg"/>
    <hyperlink ref="B155" r:id="rId1257" display="https://pbs.twimg.com/media/Dxruh-JU8AA70NL.jpg"/>
    <hyperlink ref="B344" r:id="rId1258" display="https://pbs.twimg.com/media/DyXEgweUYAEQM3Z.jpg"/>
    <hyperlink ref="B211" r:id="rId1259" display="https://pbs.twimg.com/media/DyawkBdV4AASUpJ.jpg"/>
    <hyperlink ref="B227" r:id="rId1260" display="https://pbs.twimg.com/media/DycOqR4U0AE7T4r.jpg"/>
    <hyperlink ref="B255" r:id="rId1261" display="https://pbs.twimg.com/media/DygQmN7V4AAetuJ.jpg"/>
    <hyperlink ref="B332" r:id="rId1262" display="https://pbs.twimg.com/media/DyrPm_wUcAAYzF6.jpg"/>
    <hyperlink ref="B81" r:id="rId1263" display="https://pbs.twimg.com/media/DxcbHZlU0AAuAAf.jpg"/>
    <hyperlink ref="B46" r:id="rId1264" display="https://pbs.twimg.com/media/Dx143foUwAIUuYx.jpg"/>
    <hyperlink ref="B88" r:id="rId1265" display="https://pbs.twimg.com/media/DxCLmB9UUAAVv-n.jpg"/>
    <hyperlink ref="B35" r:id="rId1266" display="https://pbs.twimg.com/media/DwHYSCeUYAAHDWF.jpg"/>
    <hyperlink ref="B37" r:id="rId1267" display="https://pbs.twimg.com/media/DwlaY5fVYAAn-yo.jpg"/>
    <hyperlink ref="B23" r:id="rId1268" display="https://pbs.twimg.com/media/Dw4KBdkWoAAtltG.jpg"/>
    <hyperlink ref="B237" r:id="rId1269" display="https://pbs.twimg.com/media/DyehTTdVAAAnABS.jpg"/>
    <hyperlink ref="B102" r:id="rId1270" display="https://pbs.twimg.com/media/DxEMYCmV4AssnlE.jpg"/>
    <hyperlink ref="B101" r:id="rId1271" display="https://pbs.twimg.com/media/DxdZTidVsAAOgQZ.jpg"/>
    <hyperlink ref="B128" r:id="rId1272" display="https://pbs.twimg.com/media/DxjTJwjU8AEeg-q.jpg"/>
    <hyperlink ref="B144" r:id="rId1273" display="https://pbs.twimg.com/media/DxoMBATVAAAlxEa.jpg"/>
    <hyperlink ref="B66" r:id="rId1274" display="https://pbs.twimg.com/media/Dx70Yw2UYAAhxqr.jpg"/>
    <hyperlink ref="B242" r:id="rId1275" display="https://pbs.twimg.com/media/DyF7AeqU8AAf3Zh.jpg"/>
    <hyperlink ref="B301" r:id="rId1276" display="https://pbs.twimg.com/media/DyLOFzyVYAEPL5r.jpg"/>
    <hyperlink ref="B318" r:id="rId1277" display="https://pbs.twimg.com/media/DyQ1gUFUUAArERa.jpg"/>
    <hyperlink ref="B215" r:id="rId1278" display="https://pbs.twimg.com/media/Dyb14yLVYAAfazm.jpg"/>
    <hyperlink ref="B261" r:id="rId1279" display="https://pbs.twimg.com/media/DyhOISeV4AEozmJ.jpg"/>
    <hyperlink ref="B291" r:id="rId1280" display="https://pbs.twimg.com/media/DyknaDTUYAAXeE1.jpg"/>
    <hyperlink ref="B114" r:id="rId1281" display="https://pbs.twimg.com/media/DxilEI6U8AUC4Xc.jpg"/>
    <hyperlink ref="B123" r:id="rId1282" display="https://pbs.twimg.com/media/Dxiz-LhUUAAGPJ2.jpg"/>
    <hyperlink ref="B166" r:id="rId1283" display="https://pbs.twimg.com/media/DxtP3o2UYAAsiHB.jpg"/>
    <hyperlink ref="B198" r:id="rId1284" display="https://pbs.twimg.com/media/DxybCqGU8AA_2ow.jpg"/>
    <hyperlink ref="B56" r:id="rId1285" display="https://pbs.twimg.com/media/Dx29oaiU8AALTXq.jpg"/>
    <hyperlink ref="B225" r:id="rId1286" display="https://pbs.twimg.com/media/DyBzbjhVYAEvBN4.jpg"/>
    <hyperlink ref="B253" r:id="rId1287" display="https://pbs.twimg.com/media/Dygp3JgVsAAg8rt.jpg"/>
    <hyperlink ref="B298" r:id="rId1288" display="https://pbs.twimg.com/media/Dyl-kB6U8AACqE8.jpg"/>
    <hyperlink ref="B75" r:id="rId1289" display="https://pbs.twimg.com/media/Dxb9ZgBUYAQi5mD.jpg"/>
    <hyperlink ref="B167" r:id="rId1290" display="https://pbs.twimg.com/media/DxTwPJrUUAAIx9P.jpg"/>
    <hyperlink ref="B131" r:id="rId1291" display="https://pbs.twimg.com/media/Dxl9Xz2U8AAya3x.jpg"/>
    <hyperlink ref="B231" r:id="rId1292" display="https://pbs.twimg.com/media/DydS9-NUYAEFsD2.jpg"/>
    <hyperlink ref="B20" r:id="rId1293" display="https://pbs.twimg.com/media/Dw_jTtgUUAAmVhd.jpg"/>
    <hyperlink ref="B107" r:id="rId1294" display="https://pbs.twimg.com/media/DxhTr22VAAITd8X.jpg"/>
    <hyperlink ref="B45" r:id="rId1295" display="https://pbs.twimg.com/media/Dx11CteV4AA6lU0.jpg"/>
    <hyperlink ref="B59" r:id="rId1296" display="https://pbs.twimg.com/media/Dx2N7u9UUAA4U06.jpg"/>
    <hyperlink ref="B54" r:id="rId1297" display="https://pbs.twimg.com/media/Dx26Y0XUYAAO_8u.jpg"/>
    <hyperlink ref="B219" r:id="rId1298" display="https://pbs.twimg.com/media/DyBAVyGUYAAyjHR.jpg"/>
    <hyperlink ref="B254" r:id="rId1299" display="https://pbs.twimg.com/media/DyGpayPUYAADGzG.jpg"/>
    <hyperlink ref="B285" r:id="rId1300" display="https://pbs.twimg.com/media/DyKAnRnUUAAIkpN.jpg"/>
    <hyperlink ref="B262" r:id="rId1301" display="https://pbs.twimg.com/media/DyhPo7jUwAAMlbA.jpg"/>
    <hyperlink ref="B312" r:id="rId1302" display="https://pbs.twimg.com/media/DymVkefUYAAF6wz.jpg"/>
    <hyperlink ref="B258" r:id="rId1303" display="https://pbs.twimg.com/media/DyguQsuV4AAfRqI.jpg"/>
    <hyperlink ref="B94" r:id="rId1304" display="https://pbs.twimg.com/media/DxDah5bU8AAiCw6.jpg"/>
    <hyperlink ref="B34" r:id="rId1305" display="https://pbs.twimg.com/media/DwHXzFTU8AAEjxP.jpg"/>
    <hyperlink ref="B232" r:id="rId1306" display="https://pbs.twimg.com/media/DydxTUOU8AE1coB.jpg"/>
    <hyperlink ref="B145" r:id="rId1307" display="https://pbs.twimg.com/media/DxOO69OVsAAhfdx.jpg"/>
    <hyperlink ref="B186" r:id="rId1308" display="https://pbs.twimg.com/media/DxXmqs6V4AAkuvK.jpg"/>
    <hyperlink ref="B100" r:id="rId1309" display="https://pbs.twimg.com/media/DxdYkVJU0AE_0So.jpg"/>
    <hyperlink ref="B134" r:id="rId1310" display="https://pbs.twimg.com/media/Dxnj_SgV4AAJ7k1.jpg"/>
    <hyperlink ref="B163" r:id="rId1311" display="https://pbs.twimg.com/media/DxtdBySVAAAEP4-.jpg"/>
    <hyperlink ref="B47" r:id="rId1312" display="https://pbs.twimg.com/media/Dx14A-YU8AEovLc.jpg"/>
    <hyperlink ref="B52" r:id="rId1313" display="https://pbs.twimg.com/media/Dx2_rqDVAAExUFV.jpg"/>
    <hyperlink ref="B256" r:id="rId1314" display="https://pbs.twimg.com/media/DygqRCxVsAEti7y.jpg"/>
    <hyperlink ref="B259" r:id="rId1315" display="https://pbs.twimg.com/media/Dygus2KVsAAHbHf.jpg"/>
    <hyperlink ref="B98" r:id="rId1316" display="https://pbs.twimg.com/media/Dxdn60sU8AAoYyJ.jpg"/>
    <hyperlink ref="B171" r:id="rId1317" display="https://pbs.twimg.com/media/DxVhuX7V4AESvah.jpg"/>
    <hyperlink ref="B267" r:id="rId1318" display="https://pbs.twimg.com/media/DyiCFUaUcAAEteH.jpg"/>
    <hyperlink ref="B272" r:id="rId1319" display="https://pbs.twimg.com/media/DyjimkgUcAA94Bb.jpg"/>
    <hyperlink ref="B103" r:id="rId1320" display="https://pbs.twimg.com/media/DxFLLFrU8AEPu25.jpg"/>
    <hyperlink ref="B180" r:id="rId1321" display="https://pbs.twimg.com/media/DxXGXBYUwAA1t4g.jpg"/>
    <hyperlink ref="B193" r:id="rId1322" display="https://pbs.twimg.com/media/DxXXu6kUcAEmNI2.jpg"/>
    <hyperlink ref="B86" r:id="rId1323" display="https://pbs.twimg.com/media/DxciksqUwAAt3S7.jpg"/>
    <hyperlink ref="B116" r:id="rId1324" display="https://pbs.twimg.com/media/DxiNNDpUwAItgF_.jpg"/>
    <hyperlink ref="B165" r:id="rId1325" display="https://pbs.twimg.com/media/DxtNEBUUwAEQokh.jpg"/>
    <hyperlink ref="B58" r:id="rId1326" display="https://pbs.twimg.com/media/Dx2c2e1U0AMLNA4.jpg"/>
    <hyperlink ref="B246" r:id="rId1327" display="https://pbs.twimg.com/media/DyFwnN-UcAAarI4.jpg"/>
    <hyperlink ref="B290" r:id="rId1328" display="https://pbs.twimg.com/media/DyKf27WUwAE9T2K.jpg"/>
    <hyperlink ref="B309" r:id="rId1329" display="https://pbs.twimg.com/media/DyMeHJOV4AAHbbc.jpg"/>
    <hyperlink ref="B321" r:id="rId1330" display="https://pbs.twimg.com/media/DyQAhoCVAAA64pA.jpg"/>
    <hyperlink ref="B214" r:id="rId1331" display="https://pbs.twimg.com/media/DyazBwQV4AExRab.jpg"/>
    <hyperlink ref="B221" r:id="rId1332" display="https://pbs.twimg.com/media/Dyblvd8VAAA2B7G.jpg"/>
    <hyperlink ref="B260" r:id="rId1333" display="https://pbs.twimg.com/media/DyhJr5KUwAAIVcJ.jpg"/>
    <hyperlink ref="B169" r:id="rId1334" display="https://pbs.twimg.com/media/DxUYPm5VYAAjMP2.jpg"/>
    <hyperlink ref="B347" r:id="rId1335" display="https://pbs.twimg.com/media/DyZsYF8UYAEeCDY.jpg"/>
    <hyperlink ref="B244" r:id="rId1336" display="https://pbs.twimg.com/media/DyfoC3WU0AAP4AW.jpg"/>
    <hyperlink ref="B271" r:id="rId1337" display="https://pbs.twimg.com/media/DyjhkXMUcAEfpc-.jpg"/>
    <hyperlink ref="B106" r:id="rId1338" display="https://pbs.twimg.com/media/DxFQ-gMVsAAhYBF.jpg"/>
    <hyperlink ref="B317" r:id="rId1339" display="https://pbs.twimg.com/media/DypGYSkUwAAntFH.jpg"/>
    <hyperlink ref="B92" r:id="rId1340" display="https://pbs.twimg.com/media/DxD7glYV4AALy1o.jpg"/>
    <hyperlink ref="B191" r:id="rId1341" display="https://pbs.twimg.com/media/DxXVyY4V4AEidi6.jpg"/>
    <hyperlink ref="B149" r:id="rId1342" display="https://pbs.twimg.com/media/DxprEKTU8AECPJV.jpg"/>
    <hyperlink ref="B168" r:id="rId1343" display="https://pbs.twimg.com/media/Dxt-XdiU8AACLUn.jpg"/>
    <hyperlink ref="B196" r:id="rId1344" display="https://pbs.twimg.com/media/DxyakXYUcAIul4m.jpg"/>
    <hyperlink ref="B62" r:id="rId1345" display="https://pbs.twimg.com/media/Dx2r3kyV4AApzJW.jpg"/>
    <hyperlink ref="B228" r:id="rId1346" display="https://pbs.twimg.com/media/DyCy9AUUcAEVZY4.jpg"/>
    <hyperlink ref="B273" r:id="rId1347" display="https://pbs.twimg.com/media/DyJklrxUYAElat0.jpg"/>
    <hyperlink ref="B342" r:id="rId1348" display="https://pbs.twimg.com/media/DyWrFXZUUAAWq0e.jpg"/>
    <hyperlink ref="B205" r:id="rId1349" display="https://pbs.twimg.com/media/DyaeONLV4AI0K8Y.jpg"/>
    <hyperlink ref="B263" r:id="rId1350" display="https://pbs.twimg.com/media/DyhVk11U8AAF4pn.jpg"/>
    <hyperlink ref="B302" r:id="rId1351" display="https://pbs.twimg.com/media/DylSYSmUUAENvUJ.jpg"/>
    <hyperlink ref="B331" r:id="rId1352" display="https://pbs.twimg.com/media/Dyqx2dRUYAARM3h.jpg"/>
    <hyperlink ref="B320" r:id="rId1353" display="https://pbs.twimg.com/media/Dyq6eaQU8AAjrc_.jpg"/>
    <hyperlink ref="B315" r:id="rId1354" display="https://pbs.twimg.com/media/DyolwHQVsAc4O83.jpg"/>
    <hyperlink ref="B158" r:id="rId1355" display="https://pbs.twimg.com/media/Dxsl6VwVsAEkDEY.jpg"/>
    <hyperlink ref="B156" r:id="rId1356" display="https://pbs.twimg.com/media/Dxs0x27UUAAP-kN.jpg"/>
    <hyperlink ref="B314" r:id="rId1357" display="https://pbs.twimg.com/media/DyoFKkYVAAIF2kT.jpg"/>
    <hyperlink ref="B200" r:id="rId1358" display="https://pbs.twimg.com/media/DxYghI8V4AAimgG.jpg"/>
    <hyperlink ref="B79" r:id="rId1359" display="https://pbs.twimg.com/media/Dxc7Z7HVAAch8tI.jpg"/>
    <hyperlink ref="B138" r:id="rId1360" display="https://pbs.twimg.com/media/DxogypqUYAAbWEM.jpg"/>
    <hyperlink ref="B154" r:id="rId1361" display="https://pbs.twimg.com/media/DxroHAhUYAIRrt-.jpg"/>
    <hyperlink ref="B159" r:id="rId1362" display="https://pbs.twimg.com/media/Dxsnq0VUUAA6L5B.jpg"/>
    <hyperlink ref="B224" r:id="rId1363" display="https://pbs.twimg.com/media/DyBshfuVsAAP_2p.jpg"/>
    <hyperlink ref="B250" r:id="rId1364" display="https://pbs.twimg.com/media/DyGaQeKUUAAGp-6.jpg"/>
    <hyperlink ref="B343" r:id="rId1365" display="https://pbs.twimg.com/media/DyXEBmrU0AAkQNG.jpg"/>
    <hyperlink ref="B77" r:id="rId1366" display="https://pbs.twimg.com/media/DxBZ5rsUwAA_Rnk.jpg"/>
    <hyperlink ref="B175" r:id="rId1367" display="https://pbs.twimg.com/media/DxWQYWeVsAEG-a7.jpg"/>
    <hyperlink ref="B346" r:id="rId1368" display="https://pbs.twimg.com/media/DyZqlnYVsAAH5bv.jpg"/>
    <hyperlink ref="B245" r:id="rId1369" display="https://pbs.twimg.com/media/DyfqXwYVAAA5nRv.jpg"/>
    <hyperlink ref="B184" r:id="rId1370" display="https://pbs.twimg.com/media/DxXKeazUUAEj6OX.jpg"/>
    <hyperlink ref="B178" r:id="rId1371" display="https://pbs.twimg.com/media/DxX7dTtUUAAPxbg.jpg"/>
    <hyperlink ref="B136" r:id="rId1372" display="https://pbs.twimg.com/media/Dxnl6r-UUAAV8RA.jpg"/>
    <hyperlink ref="B61" r:id="rId1373" display="https://pbs.twimg.com/media/Dx2OuRTVYAEpORR.jpg"/>
    <hyperlink ref="B65" r:id="rId1374" display="https://pbs.twimg.com/media/Dx2YzjSUcAUMU3X.jpg"/>
    <hyperlink ref="B207" r:id="rId1375" display="https://pbs.twimg.com/media/DyAKj_cVYAEB3wM.jpg"/>
    <hyperlink ref="B265" r:id="rId1376" display="https://pbs.twimg.com/media/DyHXe37V4AAJ1l8.jpg"/>
    <hyperlink ref="B296" r:id="rId1377" display="https://pbs.twimg.com/media/DyLJ7JVU0AEdeeo.jpg"/>
    <hyperlink ref="B295" r:id="rId1378" display="https://pbs.twimg.com/media/DyLi_xeUYAAWtjn.jpg"/>
    <hyperlink ref="B264" r:id="rId1379" display="https://pbs.twimg.com/media/DyhWX0XUwAEj90d.jpg"/>
    <hyperlink ref="B326" r:id="rId1380" display="https://pbs.twimg.com/media/DyqjgZpVsAE_ynW.jpg"/>
    <hyperlink ref="B277" r:id="rId1381" display="https://pbs.twimg.com/media/Dyjmjx4UYAAeFuI.jpg"/>
    <hyperlink ref="B316" r:id="rId1382" display="https://pbs.twimg.com/media/DypDvb6VAAAwTI9.jpg"/>
    <hyperlink ref="B125" r:id="rId1383" display="https://pbs.twimg.com/media/DxJdyYOUwAAGhpy.jpg"/>
    <hyperlink ref="B181" r:id="rId1384" display="https://pbs.twimg.com/media/DxXi1_QU0AEA316.jpg"/>
    <hyperlink ref="B83" r:id="rId1385" display="https://pbs.twimg.com/media/Dxcc_prVYAAC5jJ.jpg"/>
    <hyperlink ref="B78" r:id="rId1386" display="https://pbs.twimg.com/media/Dxc5gtdVsAAnIQ6.jpg"/>
    <hyperlink ref="B110" r:id="rId1387" display="https://pbs.twimg.com/media/Dxhz5vuU8AAcqzu.jpg"/>
    <hyperlink ref="B162" r:id="rId1388" display="https://pbs.twimg.com/media/DxtcOeCVYAEyX5Z.jpg"/>
    <hyperlink ref="B161" r:id="rId1389" display="https://pbs.twimg.com/media/Dxt9NpgUYAADSOM.jpg"/>
    <hyperlink ref="B173" r:id="rId1390" display="https://pbs.twimg.com/media/DxwjbfBVsAAwCeI.jpg"/>
    <hyperlink ref="B67" r:id="rId1391" display="https://pbs.twimg.com/media/Dx7D-AsUcAE1egD.jpg"/>
    <hyperlink ref="B208" r:id="rId1392" display="https://pbs.twimg.com/media/DyAkKMkU8AEo0lk.jpg"/>
    <hyperlink ref="B213" r:id="rId1393" display="https://pbs.twimg.com/media/DyAy2C2UwAI_Lfp.jpg"/>
    <hyperlink ref="B223" r:id="rId1394" display="https://pbs.twimg.com/media/DyBquuyUUAA2Ev_.jpg"/>
    <hyperlink ref="B230" r:id="rId1395" display="https://pbs.twimg.com/media/DyDJV09UcAAqY5l.jpg"/>
    <hyperlink ref="B340" r:id="rId1396" display="https://pbs.twimg.com/media/DyWPtqaVsAA0mmO.jpg"/>
    <hyperlink ref="B251" r:id="rId1397" display="https://pbs.twimg.com/media/DygnPKPVYAAADqW.jpg"/>
    <hyperlink ref="B172" r:id="rId1398" display="https://pbs.twimg.com/media/DxWC2JpVsAI4RQ5.jpg"/>
    <hyperlink ref="B235" r:id="rId1399" display="https://pbs.twimg.com/media/Dye6N7dU0AA6cjH.jpg"/>
    <hyperlink ref="B190" r:id="rId1400" display="https://pbs.twimg.com/media/DxXUc9GUcAAmiCh.jpg"/>
    <hyperlink ref="B84" r:id="rId1401" display="https://pbs.twimg.com/media/DxcCkalU0AAl4E7.jpg"/>
    <hyperlink ref="B117" r:id="rId1402" display="https://pbs.twimg.com/media/DxinTs3UcAAijXF.jpg"/>
    <hyperlink ref="B60" r:id="rId1403" display="https://pbs.twimg.com/media/Dx2oGH_UwAA-A3b.jpg"/>
    <hyperlink ref="B243" r:id="rId1404" display="https://pbs.twimg.com/media/DyFNfT2U0AE3SyL.jpg"/>
    <hyperlink ref="B319" r:id="rId1405" display="https://pbs.twimg.com/media/DyQ4h2wUcAEh8id.jpg"/>
    <hyperlink ref="B170" r:id="rId1406" display="https://pbs.twimg.com/media/DxVEayBUYAE9v63.jpg"/>
    <hyperlink ref="B126" r:id="rId1407" display="https://pbs.twimg.com/media/DxJlHe0V4AAdlhy.jpg"/>
    <hyperlink ref="B182" r:id="rId1408" display="https://pbs.twimg.com/media/DxXjLxEUUAIeWBS.jpg"/>
    <hyperlink ref="B199" r:id="rId1409" display="https://pbs.twimg.com/media/DxYby4nV4AAsYwc.jpg"/>
    <hyperlink ref="B121" r:id="rId1410" display="https://pbs.twimg.com/media/DxiyMT_V4AA5Gq6.jpg"/>
    <hyperlink ref="B63" r:id="rId1411" display="https://pbs.twimg.com/media/Dx2RDeiUYAAGuFG.jpg"/>
    <hyperlink ref="B57" r:id="rId1412" display="https://pbs.twimg.com/media/Dx2buMRUYAAO59H.jpg"/>
    <hyperlink ref="B64" r:id="rId1413" display="https://pbs.twimg.com/media/Dx2uTE2VsAAHNdg.jpg"/>
    <hyperlink ref="B44" r:id="rId1414" display="https://pbs.twimg.com/media/Dx_6KCJUUAAJ7ry.jpg"/>
    <hyperlink ref="B248" r:id="rId1415" display="https://pbs.twimg.com/media/DyG_AvEV4AAi_dW.jpg"/>
    <hyperlink ref="B269" r:id="rId1416" display="https://pbs.twimg.com/media/DyJ8_1CVAAA2e_1.jpg"/>
    <hyperlink ref="B286" r:id="rId1417" display="https://pbs.twimg.com/media/DyKbBdXVYAI9Ter.jpg"/>
    <hyperlink ref="B324" r:id="rId1418" display="https://pbs.twimg.com/media/DyQBZlJU0AApEfb.jpg"/>
    <hyperlink ref="B328" r:id="rId1419" display="https://pbs.twimg.com/media/DyQqyaPU8AAw92p.jpg"/>
    <hyperlink ref="B341" r:id="rId1420" display="https://pbs.twimg.com/media/DyWq67GV4AEATE_.jpg"/>
    <hyperlink ref="B310" r:id="rId1421" display="https://pbs.twimg.com/media/DymP3p1UcAA3_Aa.jpg"/>
    <hyperlink ref="B329" r:id="rId1422" display="https://pbs.twimg.com/media/DyqwmdEUcAAtv0D.jpg"/>
    <hyperlink ref="B160" r:id="rId1423" display="https://pbs.twimg.com/media/DxSpAC3UYAAO21K.jpg"/>
    <hyperlink ref="B130" r:id="rId1424" display="https://pbs.twimg.com/media/Dxl8hVqVAAEp8z8.jpg"/>
    <hyperlink ref="B29" r:id="rId1425" display="https://pbs.twimg.com/media/DwEQr2uVAAEe7tV.jpg"/>
    <hyperlink ref="B236" r:id="rId1426" display="https://pbs.twimg.com/media/Dye7EwcUwAcwkBT.jpg"/>
    <hyperlink ref="B229" r:id="rId1427" display="https://pbs.twimg.com/media/Dydi_w5UYAAEDcs.jpg"/>
    <hyperlink ref="B139" r:id="rId1428" display="https://pbs.twimg.com/media/DxOLfTAUYAIwsrZ.jpg"/>
    <hyperlink ref="B179" r:id="rId1429" display="https://pbs.twimg.com/media/DxXECVlU0AEaAcV.jpg"/>
    <hyperlink ref="B119" r:id="rId1430" display="https://pbs.twimg.com/media/DxiV-jpU8AE2Elj.jpg"/>
    <hyperlink ref="B157" r:id="rId1431" display="https://pbs.twimg.com/media/Dxs1giAVAAAO7PQ.jpg"/>
    <hyperlink ref="B51" r:id="rId1432" display="https://pbs.twimg.com/media/Dx1qlthUUAAX2mx.jpg"/>
    <hyperlink ref="B206" r:id="rId1433" display="https://pbs.twimg.com/media/DyAfgd7UwAAOrQ5.jpg"/>
    <hyperlink ref="B233" r:id="rId1434" display="https://pbs.twimg.com/media/Dye1kQPVAAA3rEA.jpg"/>
    <hyperlink ref="B292" r:id="rId1435" display="https://pbs.twimg.com/media/DykVv8lUwAAajCn.jpg"/>
    <hyperlink ref="B104" r:id="rId1436" display="https://pbs.twimg.com/media/DxFMMJvU0AAPhxA.jpg"/>
    <hyperlink ref="B146" r:id="rId1437" display="https://pbs.twimg.com/media/DxOqawzVYAAu3_Q.jpg"/>
    <hyperlink ref="B194" r:id="rId1438" display="https://pbs.twimg.com/media/DxXZaSpUcAIxdxY.jpg"/>
    <hyperlink ref="B109" r:id="rId1439" display="https://pbs.twimg.com/media/DxhxERTVYAEJ-Ue.jpg"/>
    <hyperlink ref="B129" r:id="rId1440" display="https://pbs.twimg.com/media/DxjUwhUUcAEazaN.jpg"/>
    <hyperlink ref="B201" r:id="rId1441" display="https://pbs.twimg.com/media/DxyHQBkUwAAGo5G.jpg"/>
    <hyperlink ref="B297" r:id="rId1442" display="https://pbs.twimg.com/media/DyLJeeuVsAADYSs.jpg"/>
    <hyperlink ref="B323" r:id="rId1443" display="https://pbs.twimg.com/media/DyQbkR3UcAAooD8.jpg"/>
    <hyperlink ref="B275" r:id="rId1444" display="https://pbs.twimg.com/media/DyjLKDRU0AAHlSa.jpg"/>
    <hyperlink ref="B252" r:id="rId1445" display="https://pbs.twimg.com/media/DygoIcsU8AEyTLR.jpg"/>
    <hyperlink ref="B31" r:id="rId1446" display="https://pbs.twimg.com/media/DwGIZnRU0AENd9h.jpg"/>
    <hyperlink ref="B50" r:id="rId1447" display="https://pbs.twimg.com/media/Dx1nAWDU8AM2QXM.jpg"/>
    <hyperlink ref="B217" r:id="rId1448" display="https://pbs.twimg.com/media/DyB8T3iUUAEbNPl.jpg"/>
    <hyperlink ref="B240" r:id="rId1449" display="https://pbs.twimg.com/media/DyF25joVYAE9J6O.jpg"/>
    <hyperlink ref="B274" r:id="rId1450" display="https://pbs.twimg.com/media/DyJkn99V4AAs1Pp.jpg"/>
    <hyperlink ref="B300" r:id="rId1451" display="https://pbs.twimg.com/media/DyLnkbvU8AAvlfj.jpg"/>
    <hyperlink ref="B210" r:id="rId1452" display="https://pbs.twimg.com/media/DyavVbLV4AAtgFF.jpg"/>
    <hyperlink ref="B120" r:id="rId1453" display="https://pbs.twimg.com/media/DxIx3rrV4AA3v8j.jpg"/>
    <hyperlink ref="B189" r:id="rId1454" display="https://pbs.twimg.com/media/Dxxry9qVsAAUDEV.jpg"/>
    <hyperlink ref="B204" r:id="rId1455" display="https://pbs.twimg.com/media/DyA5xCIUwAkf-YH.jpg"/>
  </hyperlinks>
  <printOptions/>
  <pageMargins left="0.7" right="0.7" top="0.75" bottom="0.75" header="0.3" footer="0.3"/>
  <pageSetup horizontalDpi="600" verticalDpi="600" orientation="portrait" r:id="rId1459"/>
  <legacyDrawing r:id="rId1457"/>
  <tableParts>
    <tablePart r:id="rId145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9F5D-8C69-4BA8-890E-9DBA8D5F0B65}">
  <dimension ref="A1:V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2893</v>
      </c>
      <c r="B1" s="13" t="s">
        <v>2894</v>
      </c>
      <c r="C1" s="13" t="s">
        <v>2895</v>
      </c>
      <c r="D1" s="13" t="s">
        <v>2897</v>
      </c>
      <c r="E1" s="13" t="s">
        <v>2896</v>
      </c>
      <c r="F1" s="13" t="s">
        <v>2899</v>
      </c>
      <c r="G1" s="13" t="s">
        <v>2898</v>
      </c>
      <c r="H1" s="13" t="s">
        <v>2901</v>
      </c>
      <c r="I1" s="13" t="s">
        <v>2900</v>
      </c>
      <c r="J1" s="13" t="s">
        <v>2903</v>
      </c>
      <c r="K1" s="13" t="s">
        <v>2902</v>
      </c>
      <c r="L1" s="13" t="s">
        <v>2906</v>
      </c>
      <c r="M1" s="13" t="s">
        <v>2905</v>
      </c>
      <c r="N1" s="13" t="s">
        <v>2908</v>
      </c>
      <c r="O1" s="13" t="s">
        <v>2907</v>
      </c>
      <c r="P1" s="13" t="s">
        <v>2910</v>
      </c>
      <c r="Q1" s="13" t="s">
        <v>2909</v>
      </c>
      <c r="R1" s="13" t="s">
        <v>2912</v>
      </c>
      <c r="S1" s="13" t="s">
        <v>2911</v>
      </c>
      <c r="T1" s="13" t="s">
        <v>2914</v>
      </c>
      <c r="U1" s="13" t="s">
        <v>2913</v>
      </c>
      <c r="V1" s="13" t="s">
        <v>2915</v>
      </c>
    </row>
    <row r="2" spans="1:22" ht="15">
      <c r="A2" s="84" t="s">
        <v>817</v>
      </c>
      <c r="B2" s="79">
        <v>13</v>
      </c>
      <c r="C2" s="84" t="s">
        <v>810</v>
      </c>
      <c r="D2" s="79">
        <v>2</v>
      </c>
      <c r="E2" s="84" t="s">
        <v>817</v>
      </c>
      <c r="F2" s="79">
        <v>1</v>
      </c>
      <c r="G2" s="84" t="s">
        <v>830</v>
      </c>
      <c r="H2" s="79">
        <v>1</v>
      </c>
      <c r="I2" s="84" t="s">
        <v>817</v>
      </c>
      <c r="J2" s="79">
        <v>1</v>
      </c>
      <c r="K2" s="84" t="s">
        <v>817</v>
      </c>
      <c r="L2" s="79">
        <v>3</v>
      </c>
      <c r="M2" s="84" t="s">
        <v>843</v>
      </c>
      <c r="N2" s="79">
        <v>2</v>
      </c>
      <c r="O2" s="84" t="s">
        <v>827</v>
      </c>
      <c r="P2" s="79">
        <v>2</v>
      </c>
      <c r="Q2" s="84" t="s">
        <v>843</v>
      </c>
      <c r="R2" s="79">
        <v>1</v>
      </c>
      <c r="S2" s="84" t="s">
        <v>848</v>
      </c>
      <c r="T2" s="79">
        <v>1</v>
      </c>
      <c r="U2" s="84" t="s">
        <v>817</v>
      </c>
      <c r="V2" s="79">
        <v>2</v>
      </c>
    </row>
    <row r="3" spans="1:22" ht="15">
      <c r="A3" s="84" t="s">
        <v>826</v>
      </c>
      <c r="B3" s="79">
        <v>7</v>
      </c>
      <c r="C3" s="84" t="s">
        <v>817</v>
      </c>
      <c r="D3" s="79">
        <v>1</v>
      </c>
      <c r="E3" s="79"/>
      <c r="F3" s="79"/>
      <c r="G3" s="84" t="s">
        <v>817</v>
      </c>
      <c r="H3" s="79">
        <v>1</v>
      </c>
      <c r="I3" s="79"/>
      <c r="J3" s="79"/>
      <c r="K3" s="84" t="s">
        <v>815</v>
      </c>
      <c r="L3" s="79">
        <v>1</v>
      </c>
      <c r="M3" s="84" t="s">
        <v>810</v>
      </c>
      <c r="N3" s="79">
        <v>1</v>
      </c>
      <c r="O3" s="84" t="s">
        <v>823</v>
      </c>
      <c r="P3" s="79">
        <v>1</v>
      </c>
      <c r="Q3" s="79"/>
      <c r="R3" s="79"/>
      <c r="S3" s="79"/>
      <c r="T3" s="79"/>
      <c r="U3" s="84" t="s">
        <v>839</v>
      </c>
      <c r="V3" s="79">
        <v>1</v>
      </c>
    </row>
    <row r="4" spans="1:22" ht="15">
      <c r="A4" s="84" t="s">
        <v>810</v>
      </c>
      <c r="B4" s="79">
        <v>4</v>
      </c>
      <c r="C4" s="79"/>
      <c r="D4" s="79"/>
      <c r="E4" s="79"/>
      <c r="F4" s="79"/>
      <c r="G4" s="79"/>
      <c r="H4" s="79"/>
      <c r="I4" s="79"/>
      <c r="J4" s="79"/>
      <c r="K4" s="84" t="s">
        <v>806</v>
      </c>
      <c r="L4" s="79">
        <v>1</v>
      </c>
      <c r="M4" s="79"/>
      <c r="N4" s="79"/>
      <c r="O4" s="84" t="s">
        <v>817</v>
      </c>
      <c r="P4" s="79">
        <v>1</v>
      </c>
      <c r="Q4" s="79"/>
      <c r="R4" s="79"/>
      <c r="S4" s="79"/>
      <c r="T4" s="79"/>
      <c r="U4" s="84" t="s">
        <v>819</v>
      </c>
      <c r="V4" s="79">
        <v>1</v>
      </c>
    </row>
    <row r="5" spans="1:22" ht="15">
      <c r="A5" s="84" t="s">
        <v>843</v>
      </c>
      <c r="B5" s="79">
        <v>4</v>
      </c>
      <c r="C5" s="79"/>
      <c r="D5" s="79"/>
      <c r="E5" s="79"/>
      <c r="F5" s="79"/>
      <c r="G5" s="79"/>
      <c r="H5" s="79"/>
      <c r="I5" s="79"/>
      <c r="J5" s="79"/>
      <c r="K5" s="84" t="s">
        <v>2904</v>
      </c>
      <c r="L5" s="79">
        <v>1</v>
      </c>
      <c r="M5" s="79"/>
      <c r="N5" s="79"/>
      <c r="O5" s="84" t="s">
        <v>806</v>
      </c>
      <c r="P5" s="79">
        <v>1</v>
      </c>
      <c r="Q5" s="79"/>
      <c r="R5" s="79"/>
      <c r="S5" s="79"/>
      <c r="T5" s="79"/>
      <c r="U5" s="84" t="s">
        <v>826</v>
      </c>
      <c r="V5" s="79">
        <v>1</v>
      </c>
    </row>
    <row r="6" spans="1:22" ht="15">
      <c r="A6" s="84" t="s">
        <v>830</v>
      </c>
      <c r="B6" s="79">
        <v>3</v>
      </c>
      <c r="C6" s="79"/>
      <c r="D6" s="79"/>
      <c r="E6" s="79"/>
      <c r="F6" s="79"/>
      <c r="G6" s="79"/>
      <c r="H6" s="79"/>
      <c r="I6" s="79"/>
      <c r="J6" s="79"/>
      <c r="K6" s="84" t="s">
        <v>810</v>
      </c>
      <c r="L6" s="79">
        <v>1</v>
      </c>
      <c r="M6" s="79"/>
      <c r="N6" s="79"/>
      <c r="O6" s="79"/>
      <c r="P6" s="79"/>
      <c r="Q6" s="79"/>
      <c r="R6" s="79"/>
      <c r="S6" s="79"/>
      <c r="T6" s="79"/>
      <c r="U6" s="84" t="s">
        <v>813</v>
      </c>
      <c r="V6" s="79">
        <v>1</v>
      </c>
    </row>
    <row r="7" spans="1:22" ht="15">
      <c r="A7" s="84" t="s">
        <v>827</v>
      </c>
      <c r="B7" s="79">
        <v>2</v>
      </c>
      <c r="C7" s="79"/>
      <c r="D7" s="79"/>
      <c r="E7" s="79"/>
      <c r="F7" s="79"/>
      <c r="G7" s="79"/>
      <c r="H7" s="79"/>
      <c r="I7" s="79"/>
      <c r="J7" s="79"/>
      <c r="K7" s="79"/>
      <c r="L7" s="79"/>
      <c r="M7" s="79"/>
      <c r="N7" s="79"/>
      <c r="O7" s="79"/>
      <c r="P7" s="79"/>
      <c r="Q7" s="79"/>
      <c r="R7" s="79"/>
      <c r="S7" s="79"/>
      <c r="T7" s="79"/>
      <c r="U7" s="79"/>
      <c r="V7" s="79"/>
    </row>
    <row r="8" spans="1:22" ht="15">
      <c r="A8" s="84" t="s">
        <v>806</v>
      </c>
      <c r="B8" s="79">
        <v>2</v>
      </c>
      <c r="C8" s="79"/>
      <c r="D8" s="79"/>
      <c r="E8" s="79"/>
      <c r="F8" s="79"/>
      <c r="G8" s="79"/>
      <c r="H8" s="79"/>
      <c r="I8" s="79"/>
      <c r="J8" s="79"/>
      <c r="K8" s="79"/>
      <c r="L8" s="79"/>
      <c r="M8" s="79"/>
      <c r="N8" s="79"/>
      <c r="O8" s="79"/>
      <c r="P8" s="79"/>
      <c r="Q8" s="79"/>
      <c r="R8" s="79"/>
      <c r="S8" s="79"/>
      <c r="T8" s="79"/>
      <c r="U8" s="79"/>
      <c r="V8" s="79"/>
    </row>
    <row r="9" spans="1:22" ht="15">
      <c r="A9" s="84" t="s">
        <v>813</v>
      </c>
      <c r="B9" s="79">
        <v>2</v>
      </c>
      <c r="C9" s="79"/>
      <c r="D9" s="79"/>
      <c r="E9" s="79"/>
      <c r="F9" s="79"/>
      <c r="G9" s="79"/>
      <c r="H9" s="79"/>
      <c r="I9" s="79"/>
      <c r="J9" s="79"/>
      <c r="K9" s="79"/>
      <c r="L9" s="79"/>
      <c r="M9" s="79"/>
      <c r="N9" s="79"/>
      <c r="O9" s="79"/>
      <c r="P9" s="79"/>
      <c r="Q9" s="79"/>
      <c r="R9" s="79"/>
      <c r="S9" s="79"/>
      <c r="T9" s="79"/>
      <c r="U9" s="79"/>
      <c r="V9" s="79"/>
    </row>
    <row r="10" spans="1:22" ht="15">
      <c r="A10" s="84" t="s">
        <v>825</v>
      </c>
      <c r="B10" s="79">
        <v>2</v>
      </c>
      <c r="C10" s="79"/>
      <c r="D10" s="79"/>
      <c r="E10" s="79"/>
      <c r="F10" s="79"/>
      <c r="G10" s="79"/>
      <c r="H10" s="79"/>
      <c r="I10" s="79"/>
      <c r="J10" s="79"/>
      <c r="K10" s="79"/>
      <c r="L10" s="79"/>
      <c r="M10" s="79"/>
      <c r="N10" s="79"/>
      <c r="O10" s="79"/>
      <c r="P10" s="79"/>
      <c r="Q10" s="79"/>
      <c r="R10" s="79"/>
      <c r="S10" s="79"/>
      <c r="T10" s="79"/>
      <c r="U10" s="79"/>
      <c r="V10" s="79"/>
    </row>
    <row r="11" spans="1:22" ht="15">
      <c r="A11" s="84" t="s">
        <v>818</v>
      </c>
      <c r="B11" s="79">
        <v>1</v>
      </c>
      <c r="C11" s="79"/>
      <c r="D11" s="79"/>
      <c r="E11" s="79"/>
      <c r="F11" s="79"/>
      <c r="G11" s="79"/>
      <c r="H11" s="79"/>
      <c r="I11" s="79"/>
      <c r="J11" s="79"/>
      <c r="K11" s="79"/>
      <c r="L11" s="79"/>
      <c r="M11" s="79"/>
      <c r="N11" s="79"/>
      <c r="O11" s="79"/>
      <c r="P11" s="79"/>
      <c r="Q11" s="79"/>
      <c r="R11" s="79"/>
      <c r="S11" s="79"/>
      <c r="T11" s="79"/>
      <c r="U11" s="79"/>
      <c r="V11" s="79"/>
    </row>
    <row r="14" spans="1:22" ht="15" customHeight="1">
      <c r="A14" s="13" t="s">
        <v>2931</v>
      </c>
      <c r="B14" s="13" t="s">
        <v>2894</v>
      </c>
      <c r="C14" s="13" t="s">
        <v>2932</v>
      </c>
      <c r="D14" s="13" t="s">
        <v>2897</v>
      </c>
      <c r="E14" s="13" t="s">
        <v>2933</v>
      </c>
      <c r="F14" s="13" t="s">
        <v>2899</v>
      </c>
      <c r="G14" s="13" t="s">
        <v>2934</v>
      </c>
      <c r="H14" s="13" t="s">
        <v>2901</v>
      </c>
      <c r="I14" s="13" t="s">
        <v>2935</v>
      </c>
      <c r="J14" s="13" t="s">
        <v>2903</v>
      </c>
      <c r="K14" s="13" t="s">
        <v>2936</v>
      </c>
      <c r="L14" s="13" t="s">
        <v>2906</v>
      </c>
      <c r="M14" s="13" t="s">
        <v>2937</v>
      </c>
      <c r="N14" s="13" t="s">
        <v>2908</v>
      </c>
      <c r="O14" s="13" t="s">
        <v>2938</v>
      </c>
      <c r="P14" s="13" t="s">
        <v>2910</v>
      </c>
      <c r="Q14" s="13" t="s">
        <v>2939</v>
      </c>
      <c r="R14" s="13" t="s">
        <v>2912</v>
      </c>
      <c r="S14" s="13" t="s">
        <v>2940</v>
      </c>
      <c r="T14" s="13" t="s">
        <v>2914</v>
      </c>
      <c r="U14" s="13" t="s">
        <v>2941</v>
      </c>
      <c r="V14" s="13" t="s">
        <v>2915</v>
      </c>
    </row>
    <row r="15" spans="1:22" ht="15">
      <c r="A15" s="79" t="s">
        <v>850</v>
      </c>
      <c r="B15" s="79">
        <v>54</v>
      </c>
      <c r="C15" s="79" t="s">
        <v>850</v>
      </c>
      <c r="D15" s="79">
        <v>3</v>
      </c>
      <c r="E15" s="79" t="s">
        <v>850</v>
      </c>
      <c r="F15" s="79">
        <v>1</v>
      </c>
      <c r="G15" s="79" t="s">
        <v>850</v>
      </c>
      <c r="H15" s="79">
        <v>2</v>
      </c>
      <c r="I15" s="79" t="s">
        <v>850</v>
      </c>
      <c r="J15" s="79">
        <v>1</v>
      </c>
      <c r="K15" s="79" t="s">
        <v>850</v>
      </c>
      <c r="L15" s="79">
        <v>6</v>
      </c>
      <c r="M15" s="79" t="s">
        <v>855</v>
      </c>
      <c r="N15" s="79">
        <v>2</v>
      </c>
      <c r="O15" s="79" t="s">
        <v>850</v>
      </c>
      <c r="P15" s="79">
        <v>5</v>
      </c>
      <c r="Q15" s="79" t="s">
        <v>855</v>
      </c>
      <c r="R15" s="79">
        <v>1</v>
      </c>
      <c r="S15" s="79" t="s">
        <v>850</v>
      </c>
      <c r="T15" s="79">
        <v>1</v>
      </c>
      <c r="U15" s="79" t="s">
        <v>850</v>
      </c>
      <c r="V15" s="79">
        <v>6</v>
      </c>
    </row>
    <row r="16" spans="1:22" ht="15">
      <c r="A16" s="79" t="s">
        <v>855</v>
      </c>
      <c r="B16" s="79">
        <v>5</v>
      </c>
      <c r="C16" s="79"/>
      <c r="D16" s="79"/>
      <c r="E16" s="79"/>
      <c r="F16" s="79"/>
      <c r="G16" s="79"/>
      <c r="H16" s="79"/>
      <c r="I16" s="79"/>
      <c r="J16" s="79"/>
      <c r="K16" s="79" t="s">
        <v>852</v>
      </c>
      <c r="L16" s="79">
        <v>1</v>
      </c>
      <c r="M16" s="79" t="s">
        <v>850</v>
      </c>
      <c r="N16" s="79">
        <v>1</v>
      </c>
      <c r="O16" s="79"/>
      <c r="P16" s="79"/>
      <c r="Q16" s="79"/>
      <c r="R16" s="79"/>
      <c r="S16" s="79"/>
      <c r="T16" s="79"/>
      <c r="U16" s="79"/>
      <c r="V16" s="79"/>
    </row>
    <row r="17" spans="1:22" ht="15">
      <c r="A17" s="79" t="s">
        <v>860</v>
      </c>
      <c r="B17" s="79">
        <v>3</v>
      </c>
      <c r="C17" s="79"/>
      <c r="D17" s="79"/>
      <c r="E17" s="79"/>
      <c r="F17" s="79"/>
      <c r="G17" s="79"/>
      <c r="H17" s="79"/>
      <c r="I17" s="79"/>
      <c r="J17" s="79"/>
      <c r="K17" s="79"/>
      <c r="L17" s="79"/>
      <c r="M17" s="79"/>
      <c r="N17" s="79"/>
      <c r="O17" s="79"/>
      <c r="P17" s="79"/>
      <c r="Q17" s="79"/>
      <c r="R17" s="79"/>
      <c r="S17" s="79"/>
      <c r="T17" s="79"/>
      <c r="U17" s="79"/>
      <c r="V17" s="79"/>
    </row>
    <row r="18" spans="1:22" ht="15">
      <c r="A18" s="79" t="s">
        <v>852</v>
      </c>
      <c r="B18" s="79">
        <v>3</v>
      </c>
      <c r="C18" s="79"/>
      <c r="D18" s="79"/>
      <c r="E18" s="79"/>
      <c r="F18" s="79"/>
      <c r="G18" s="79"/>
      <c r="H18" s="79"/>
      <c r="I18" s="79"/>
      <c r="J18" s="79"/>
      <c r="K18" s="79"/>
      <c r="L18" s="79"/>
      <c r="M18" s="79"/>
      <c r="N18" s="79"/>
      <c r="O18" s="79"/>
      <c r="P18" s="79"/>
      <c r="Q18" s="79"/>
      <c r="R18" s="79"/>
      <c r="S18" s="79"/>
      <c r="T18" s="79"/>
      <c r="U18" s="79"/>
      <c r="V18" s="79"/>
    </row>
    <row r="19" spans="1:22" ht="15">
      <c r="A19" s="79" t="s">
        <v>851</v>
      </c>
      <c r="B19" s="79">
        <v>2</v>
      </c>
      <c r="C19" s="79"/>
      <c r="D19" s="79"/>
      <c r="E19" s="79"/>
      <c r="F19" s="79"/>
      <c r="G19" s="79"/>
      <c r="H19" s="79"/>
      <c r="I19" s="79"/>
      <c r="J19" s="79"/>
      <c r="K19" s="79"/>
      <c r="L19" s="79"/>
      <c r="M19" s="79"/>
      <c r="N19" s="79"/>
      <c r="O19" s="79"/>
      <c r="P19" s="79"/>
      <c r="Q19" s="79"/>
      <c r="R19" s="79"/>
      <c r="S19" s="79"/>
      <c r="T19" s="79"/>
      <c r="U19" s="79"/>
      <c r="V19" s="79"/>
    </row>
    <row r="20" spans="1:22" ht="15">
      <c r="A20" s="79" t="s">
        <v>866</v>
      </c>
      <c r="B20" s="79">
        <v>1</v>
      </c>
      <c r="C20" s="79"/>
      <c r="D20" s="79"/>
      <c r="E20" s="79"/>
      <c r="F20" s="79"/>
      <c r="G20" s="79"/>
      <c r="H20" s="79"/>
      <c r="I20" s="79"/>
      <c r="J20" s="79"/>
      <c r="K20" s="79"/>
      <c r="L20" s="79"/>
      <c r="M20" s="79"/>
      <c r="N20" s="79"/>
      <c r="O20" s="79"/>
      <c r="P20" s="79"/>
      <c r="Q20" s="79"/>
      <c r="R20" s="79"/>
      <c r="S20" s="79"/>
      <c r="T20" s="79"/>
      <c r="U20" s="79"/>
      <c r="V20" s="79"/>
    </row>
    <row r="21" spans="1:22" ht="15">
      <c r="A21" s="79" t="s">
        <v>861</v>
      </c>
      <c r="B21" s="79">
        <v>1</v>
      </c>
      <c r="C21" s="79"/>
      <c r="D21" s="79"/>
      <c r="E21" s="79"/>
      <c r="F21" s="79"/>
      <c r="G21" s="79"/>
      <c r="H21" s="79"/>
      <c r="I21" s="79"/>
      <c r="J21" s="79"/>
      <c r="K21" s="79"/>
      <c r="L21" s="79"/>
      <c r="M21" s="79"/>
      <c r="N21" s="79"/>
      <c r="O21" s="79"/>
      <c r="P21" s="79"/>
      <c r="Q21" s="79"/>
      <c r="R21" s="79"/>
      <c r="S21" s="79"/>
      <c r="T21" s="79"/>
      <c r="U21" s="79"/>
      <c r="V21" s="79"/>
    </row>
    <row r="22" spans="1:22" ht="15">
      <c r="A22" s="79" t="s">
        <v>865</v>
      </c>
      <c r="B22" s="79">
        <v>1</v>
      </c>
      <c r="C22" s="79"/>
      <c r="D22" s="79"/>
      <c r="E22" s="79"/>
      <c r="F22" s="79"/>
      <c r="G22" s="79"/>
      <c r="H22" s="79"/>
      <c r="I22" s="79"/>
      <c r="J22" s="79"/>
      <c r="K22" s="79"/>
      <c r="L22" s="79"/>
      <c r="M22" s="79"/>
      <c r="N22" s="79"/>
      <c r="O22" s="79"/>
      <c r="P22" s="79"/>
      <c r="Q22" s="79"/>
      <c r="R22" s="79"/>
      <c r="S22" s="79"/>
      <c r="T22" s="79"/>
      <c r="U22" s="79"/>
      <c r="V22" s="79"/>
    </row>
    <row r="23" spans="1:22" ht="15">
      <c r="A23" s="79" t="s">
        <v>859</v>
      </c>
      <c r="B23" s="79">
        <v>1</v>
      </c>
      <c r="C23" s="79"/>
      <c r="D23" s="79"/>
      <c r="E23" s="79"/>
      <c r="F23" s="79"/>
      <c r="G23" s="79"/>
      <c r="H23" s="79"/>
      <c r="I23" s="79"/>
      <c r="J23" s="79"/>
      <c r="K23" s="79"/>
      <c r="L23" s="79"/>
      <c r="M23" s="79"/>
      <c r="N23" s="79"/>
      <c r="O23" s="79"/>
      <c r="P23" s="79"/>
      <c r="Q23" s="79"/>
      <c r="R23" s="79"/>
      <c r="S23" s="79"/>
      <c r="T23" s="79"/>
      <c r="U23" s="79"/>
      <c r="V23" s="79"/>
    </row>
    <row r="24" spans="1:22" ht="15">
      <c r="A24" s="79" t="s">
        <v>858</v>
      </c>
      <c r="B24" s="79">
        <v>1</v>
      </c>
      <c r="C24" s="79"/>
      <c r="D24" s="79"/>
      <c r="E24" s="79"/>
      <c r="F24" s="79"/>
      <c r="G24" s="79"/>
      <c r="H24" s="79"/>
      <c r="I24" s="79"/>
      <c r="J24" s="79"/>
      <c r="K24" s="79"/>
      <c r="L24" s="79"/>
      <c r="M24" s="79"/>
      <c r="N24" s="79"/>
      <c r="O24" s="79"/>
      <c r="P24" s="79"/>
      <c r="Q24" s="79"/>
      <c r="R24" s="79"/>
      <c r="S24" s="79"/>
      <c r="T24" s="79"/>
      <c r="U24" s="79"/>
      <c r="V24" s="79"/>
    </row>
    <row r="27" spans="1:22" ht="15" customHeight="1">
      <c r="A27" s="13" t="s">
        <v>2947</v>
      </c>
      <c r="B27" s="13" t="s">
        <v>2894</v>
      </c>
      <c r="C27" s="13" t="s">
        <v>2948</v>
      </c>
      <c r="D27" s="13" t="s">
        <v>2897</v>
      </c>
      <c r="E27" s="13" t="s">
        <v>2949</v>
      </c>
      <c r="F27" s="13" t="s">
        <v>2899</v>
      </c>
      <c r="G27" s="13" t="s">
        <v>2950</v>
      </c>
      <c r="H27" s="13" t="s">
        <v>2901</v>
      </c>
      <c r="I27" s="13" t="s">
        <v>2951</v>
      </c>
      <c r="J27" s="13" t="s">
        <v>2903</v>
      </c>
      <c r="K27" s="13" t="s">
        <v>2952</v>
      </c>
      <c r="L27" s="13" t="s">
        <v>2906</v>
      </c>
      <c r="M27" s="13" t="s">
        <v>2953</v>
      </c>
      <c r="N27" s="13" t="s">
        <v>2908</v>
      </c>
      <c r="O27" s="13" t="s">
        <v>2954</v>
      </c>
      <c r="P27" s="13" t="s">
        <v>2910</v>
      </c>
      <c r="Q27" s="13" t="s">
        <v>2955</v>
      </c>
      <c r="R27" s="13" t="s">
        <v>2912</v>
      </c>
      <c r="S27" s="13" t="s">
        <v>2956</v>
      </c>
      <c r="T27" s="13" t="s">
        <v>2914</v>
      </c>
      <c r="U27" s="13" t="s">
        <v>2957</v>
      </c>
      <c r="V27" s="13" t="s">
        <v>2915</v>
      </c>
    </row>
    <row r="28" spans="1:22" ht="15">
      <c r="A28" s="79" t="s">
        <v>902</v>
      </c>
      <c r="B28" s="79">
        <v>343</v>
      </c>
      <c r="C28" s="79" t="s">
        <v>869</v>
      </c>
      <c r="D28" s="79">
        <v>31</v>
      </c>
      <c r="E28" s="79" t="s">
        <v>869</v>
      </c>
      <c r="F28" s="79">
        <v>28</v>
      </c>
      <c r="G28" s="79" t="s">
        <v>902</v>
      </c>
      <c r="H28" s="79">
        <v>28</v>
      </c>
      <c r="I28" s="79" t="s">
        <v>902</v>
      </c>
      <c r="J28" s="79">
        <v>23</v>
      </c>
      <c r="K28" s="79" t="s">
        <v>902</v>
      </c>
      <c r="L28" s="79">
        <v>27</v>
      </c>
      <c r="M28" s="79" t="s">
        <v>902</v>
      </c>
      <c r="N28" s="79">
        <v>26</v>
      </c>
      <c r="O28" s="79" t="s">
        <v>902</v>
      </c>
      <c r="P28" s="79">
        <v>20</v>
      </c>
      <c r="Q28" s="79" t="s">
        <v>902</v>
      </c>
      <c r="R28" s="79">
        <v>25</v>
      </c>
      <c r="S28" s="79" t="s">
        <v>902</v>
      </c>
      <c r="T28" s="79">
        <v>23</v>
      </c>
      <c r="U28" s="79" t="s">
        <v>902</v>
      </c>
      <c r="V28" s="79">
        <v>18</v>
      </c>
    </row>
    <row r="29" spans="1:22" ht="15">
      <c r="A29" s="79" t="s">
        <v>869</v>
      </c>
      <c r="B29" s="79">
        <v>335</v>
      </c>
      <c r="C29" s="79" t="s">
        <v>902</v>
      </c>
      <c r="D29" s="79">
        <v>30</v>
      </c>
      <c r="E29" s="79" t="s">
        <v>902</v>
      </c>
      <c r="F29" s="79">
        <v>27</v>
      </c>
      <c r="G29" s="79" t="s">
        <v>869</v>
      </c>
      <c r="H29" s="79">
        <v>26</v>
      </c>
      <c r="I29" s="79" t="s">
        <v>869</v>
      </c>
      <c r="J29" s="79">
        <v>22</v>
      </c>
      <c r="K29" s="79" t="s">
        <v>869</v>
      </c>
      <c r="L29" s="79">
        <v>27</v>
      </c>
      <c r="M29" s="79" t="s">
        <v>869</v>
      </c>
      <c r="N29" s="79">
        <v>26</v>
      </c>
      <c r="O29" s="79" t="s">
        <v>869</v>
      </c>
      <c r="P29" s="79">
        <v>20</v>
      </c>
      <c r="Q29" s="79" t="s">
        <v>869</v>
      </c>
      <c r="R29" s="79">
        <v>24</v>
      </c>
      <c r="S29" s="79" t="s">
        <v>869</v>
      </c>
      <c r="T29" s="79">
        <v>22</v>
      </c>
      <c r="U29" s="79" t="s">
        <v>869</v>
      </c>
      <c r="V29" s="79">
        <v>18</v>
      </c>
    </row>
    <row r="30" spans="1:22" ht="15">
      <c r="A30" s="79" t="s">
        <v>884</v>
      </c>
      <c r="B30" s="79">
        <v>247</v>
      </c>
      <c r="C30" s="79" t="s">
        <v>2723</v>
      </c>
      <c r="D30" s="79">
        <v>26</v>
      </c>
      <c r="E30" s="79" t="s">
        <v>2723</v>
      </c>
      <c r="F30" s="79">
        <v>22</v>
      </c>
      <c r="G30" s="79" t="s">
        <v>2724</v>
      </c>
      <c r="H30" s="79">
        <v>20</v>
      </c>
      <c r="I30" s="79" t="s">
        <v>2723</v>
      </c>
      <c r="J30" s="79">
        <v>19</v>
      </c>
      <c r="K30" s="79" t="s">
        <v>2723</v>
      </c>
      <c r="L30" s="79">
        <v>18</v>
      </c>
      <c r="M30" s="79" t="s">
        <v>905</v>
      </c>
      <c r="N30" s="79">
        <v>17</v>
      </c>
      <c r="O30" s="79" t="s">
        <v>2723</v>
      </c>
      <c r="P30" s="79">
        <v>16</v>
      </c>
      <c r="Q30" s="79" t="s">
        <v>884</v>
      </c>
      <c r="R30" s="79">
        <v>16</v>
      </c>
      <c r="S30" s="79" t="s">
        <v>905</v>
      </c>
      <c r="T30" s="79">
        <v>17</v>
      </c>
      <c r="U30" s="79" t="s">
        <v>884</v>
      </c>
      <c r="V30" s="79">
        <v>15</v>
      </c>
    </row>
    <row r="31" spans="1:22" ht="15">
      <c r="A31" s="79" t="s">
        <v>2723</v>
      </c>
      <c r="B31" s="79">
        <v>242</v>
      </c>
      <c r="C31" s="79" t="s">
        <v>884</v>
      </c>
      <c r="D31" s="79">
        <v>26</v>
      </c>
      <c r="E31" s="79" t="s">
        <v>884</v>
      </c>
      <c r="F31" s="79">
        <v>22</v>
      </c>
      <c r="G31" s="79" t="s">
        <v>2723</v>
      </c>
      <c r="H31" s="79">
        <v>20</v>
      </c>
      <c r="I31" s="79" t="s">
        <v>884</v>
      </c>
      <c r="J31" s="79">
        <v>19</v>
      </c>
      <c r="K31" s="79" t="s">
        <v>884</v>
      </c>
      <c r="L31" s="79">
        <v>18</v>
      </c>
      <c r="M31" s="79" t="s">
        <v>2724</v>
      </c>
      <c r="N31" s="79">
        <v>17</v>
      </c>
      <c r="O31" s="79" t="s">
        <v>884</v>
      </c>
      <c r="P31" s="79">
        <v>16</v>
      </c>
      <c r="Q31" s="79" t="s">
        <v>2724</v>
      </c>
      <c r="R31" s="79">
        <v>15</v>
      </c>
      <c r="S31" s="79" t="s">
        <v>2724</v>
      </c>
      <c r="T31" s="79">
        <v>17</v>
      </c>
      <c r="U31" s="79" t="s">
        <v>2723</v>
      </c>
      <c r="V31" s="79">
        <v>14</v>
      </c>
    </row>
    <row r="32" spans="1:22" ht="15">
      <c r="A32" s="79" t="s">
        <v>2724</v>
      </c>
      <c r="B32" s="79">
        <v>224</v>
      </c>
      <c r="C32" s="79" t="s">
        <v>905</v>
      </c>
      <c r="D32" s="79">
        <v>25</v>
      </c>
      <c r="E32" s="79" t="s">
        <v>2726</v>
      </c>
      <c r="F32" s="79">
        <v>21</v>
      </c>
      <c r="G32" s="79" t="s">
        <v>884</v>
      </c>
      <c r="H32" s="79">
        <v>20</v>
      </c>
      <c r="I32" s="79" t="s">
        <v>2724</v>
      </c>
      <c r="J32" s="79">
        <v>18</v>
      </c>
      <c r="K32" s="79" t="s">
        <v>2726</v>
      </c>
      <c r="L32" s="79">
        <v>16</v>
      </c>
      <c r="M32" s="79" t="s">
        <v>2723</v>
      </c>
      <c r="N32" s="79">
        <v>17</v>
      </c>
      <c r="O32" s="79" t="s">
        <v>905</v>
      </c>
      <c r="P32" s="79">
        <v>15</v>
      </c>
      <c r="Q32" s="79" t="s">
        <v>2723</v>
      </c>
      <c r="R32" s="79">
        <v>15</v>
      </c>
      <c r="S32" s="79" t="s">
        <v>2723</v>
      </c>
      <c r="T32" s="79">
        <v>17</v>
      </c>
      <c r="U32" s="79" t="s">
        <v>2726</v>
      </c>
      <c r="V32" s="79">
        <v>13</v>
      </c>
    </row>
    <row r="33" spans="1:22" ht="15">
      <c r="A33" s="79" t="s">
        <v>905</v>
      </c>
      <c r="B33" s="79">
        <v>218</v>
      </c>
      <c r="C33" s="79" t="s">
        <v>2724</v>
      </c>
      <c r="D33" s="79">
        <v>25</v>
      </c>
      <c r="E33" s="79" t="s">
        <v>905</v>
      </c>
      <c r="F33" s="79">
        <v>18</v>
      </c>
      <c r="G33" s="79" t="s">
        <v>905</v>
      </c>
      <c r="H33" s="79">
        <v>19</v>
      </c>
      <c r="I33" s="79" t="s">
        <v>2726</v>
      </c>
      <c r="J33" s="79">
        <v>17</v>
      </c>
      <c r="K33" s="79" t="s">
        <v>905</v>
      </c>
      <c r="L33" s="79">
        <v>15</v>
      </c>
      <c r="M33" s="79" t="s">
        <v>884</v>
      </c>
      <c r="N33" s="79">
        <v>17</v>
      </c>
      <c r="O33" s="79" t="s">
        <v>2724</v>
      </c>
      <c r="P33" s="79">
        <v>15</v>
      </c>
      <c r="Q33" s="79" t="s">
        <v>2726</v>
      </c>
      <c r="R33" s="79">
        <v>14</v>
      </c>
      <c r="S33" s="79" t="s">
        <v>2212</v>
      </c>
      <c r="T33" s="79">
        <v>17</v>
      </c>
      <c r="U33" s="79" t="s">
        <v>2724</v>
      </c>
      <c r="V33" s="79">
        <v>12</v>
      </c>
    </row>
    <row r="34" spans="1:22" ht="15">
      <c r="A34" s="79" t="s">
        <v>2726</v>
      </c>
      <c r="B34" s="79">
        <v>217</v>
      </c>
      <c r="C34" s="79" t="s">
        <v>407</v>
      </c>
      <c r="D34" s="79">
        <v>25</v>
      </c>
      <c r="E34" s="79" t="s">
        <v>2724</v>
      </c>
      <c r="F34" s="79">
        <v>18</v>
      </c>
      <c r="G34" s="79" t="s">
        <v>2212</v>
      </c>
      <c r="H34" s="79">
        <v>19</v>
      </c>
      <c r="I34" s="79" t="s">
        <v>905</v>
      </c>
      <c r="J34" s="79">
        <v>17</v>
      </c>
      <c r="K34" s="79" t="s">
        <v>2724</v>
      </c>
      <c r="L34" s="79">
        <v>15</v>
      </c>
      <c r="M34" s="79" t="s">
        <v>407</v>
      </c>
      <c r="N34" s="79">
        <v>17</v>
      </c>
      <c r="O34" s="79" t="s">
        <v>2212</v>
      </c>
      <c r="P34" s="79">
        <v>15</v>
      </c>
      <c r="Q34" s="79" t="s">
        <v>905</v>
      </c>
      <c r="R34" s="79">
        <v>14</v>
      </c>
      <c r="S34" s="79" t="s">
        <v>884</v>
      </c>
      <c r="T34" s="79">
        <v>17</v>
      </c>
      <c r="U34" s="79" t="s">
        <v>2727</v>
      </c>
      <c r="V34" s="79">
        <v>12</v>
      </c>
    </row>
    <row r="35" spans="1:22" ht="15">
      <c r="A35" s="79" t="s">
        <v>2727</v>
      </c>
      <c r="B35" s="79">
        <v>216</v>
      </c>
      <c r="C35" s="79" t="s">
        <v>2727</v>
      </c>
      <c r="D35" s="79">
        <v>23</v>
      </c>
      <c r="E35" s="79" t="s">
        <v>2212</v>
      </c>
      <c r="F35" s="79">
        <v>18</v>
      </c>
      <c r="G35" s="79" t="s">
        <v>2727</v>
      </c>
      <c r="H35" s="79">
        <v>19</v>
      </c>
      <c r="I35" s="79" t="s">
        <v>2212</v>
      </c>
      <c r="J35" s="79">
        <v>17</v>
      </c>
      <c r="K35" s="79" t="s">
        <v>407</v>
      </c>
      <c r="L35" s="79">
        <v>15</v>
      </c>
      <c r="M35" s="79" t="s">
        <v>2212</v>
      </c>
      <c r="N35" s="79">
        <v>16</v>
      </c>
      <c r="O35" s="79" t="s">
        <v>2727</v>
      </c>
      <c r="P35" s="79">
        <v>15</v>
      </c>
      <c r="Q35" s="79" t="s">
        <v>2212</v>
      </c>
      <c r="R35" s="79">
        <v>14</v>
      </c>
      <c r="S35" s="79" t="s">
        <v>2727</v>
      </c>
      <c r="T35" s="79">
        <v>17</v>
      </c>
      <c r="U35" s="79" t="s">
        <v>407</v>
      </c>
      <c r="V35" s="79">
        <v>12</v>
      </c>
    </row>
    <row r="36" spans="1:22" ht="15">
      <c r="A36" s="79" t="s">
        <v>2212</v>
      </c>
      <c r="B36" s="79">
        <v>214</v>
      </c>
      <c r="C36" s="79" t="s">
        <v>2728</v>
      </c>
      <c r="D36" s="79">
        <v>23</v>
      </c>
      <c r="E36" s="79" t="s">
        <v>2727</v>
      </c>
      <c r="F36" s="79">
        <v>18</v>
      </c>
      <c r="G36" s="79" t="s">
        <v>2728</v>
      </c>
      <c r="H36" s="79">
        <v>19</v>
      </c>
      <c r="I36" s="79" t="s">
        <v>2727</v>
      </c>
      <c r="J36" s="79">
        <v>17</v>
      </c>
      <c r="K36" s="79" t="s">
        <v>2212</v>
      </c>
      <c r="L36" s="79">
        <v>14</v>
      </c>
      <c r="M36" s="79" t="s">
        <v>2727</v>
      </c>
      <c r="N36" s="79">
        <v>16</v>
      </c>
      <c r="O36" s="79" t="s">
        <v>2728</v>
      </c>
      <c r="P36" s="79">
        <v>15</v>
      </c>
      <c r="Q36" s="79" t="s">
        <v>2727</v>
      </c>
      <c r="R36" s="79">
        <v>14</v>
      </c>
      <c r="S36" s="79" t="s">
        <v>2728</v>
      </c>
      <c r="T36" s="79">
        <v>17</v>
      </c>
      <c r="U36" s="79" t="s">
        <v>905</v>
      </c>
      <c r="V36" s="79">
        <v>11</v>
      </c>
    </row>
    <row r="37" spans="1:22" ht="15">
      <c r="A37" s="79" t="s">
        <v>407</v>
      </c>
      <c r="B37" s="79">
        <v>214</v>
      </c>
      <c r="C37" s="79" t="s">
        <v>2726</v>
      </c>
      <c r="D37" s="79">
        <v>23</v>
      </c>
      <c r="E37" s="79" t="s">
        <v>2728</v>
      </c>
      <c r="F37" s="79">
        <v>18</v>
      </c>
      <c r="G37" s="79" t="s">
        <v>407</v>
      </c>
      <c r="H37" s="79">
        <v>18</v>
      </c>
      <c r="I37" s="79" t="s">
        <v>2728</v>
      </c>
      <c r="J37" s="79">
        <v>17</v>
      </c>
      <c r="K37" s="79" t="s">
        <v>2727</v>
      </c>
      <c r="L37" s="79">
        <v>14</v>
      </c>
      <c r="M37" s="79" t="s">
        <v>2728</v>
      </c>
      <c r="N37" s="79">
        <v>16</v>
      </c>
      <c r="O37" s="79" t="s">
        <v>407</v>
      </c>
      <c r="P37" s="79">
        <v>15</v>
      </c>
      <c r="Q37" s="79" t="s">
        <v>2728</v>
      </c>
      <c r="R37" s="79">
        <v>14</v>
      </c>
      <c r="S37" s="79" t="s">
        <v>407</v>
      </c>
      <c r="T37" s="79">
        <v>17</v>
      </c>
      <c r="U37" s="79" t="s">
        <v>2212</v>
      </c>
      <c r="V37" s="79">
        <v>11</v>
      </c>
    </row>
    <row r="40" spans="1:22" ht="15" customHeight="1">
      <c r="A40" s="13" t="s">
        <v>2983</v>
      </c>
      <c r="B40" s="13" t="s">
        <v>2894</v>
      </c>
      <c r="C40" s="13" t="s">
        <v>2984</v>
      </c>
      <c r="D40" s="13" t="s">
        <v>2897</v>
      </c>
      <c r="E40" s="13" t="s">
        <v>2985</v>
      </c>
      <c r="F40" s="13" t="s">
        <v>2899</v>
      </c>
      <c r="G40" s="13" t="s">
        <v>2986</v>
      </c>
      <c r="H40" s="13" t="s">
        <v>2901</v>
      </c>
      <c r="I40" s="13" t="s">
        <v>2987</v>
      </c>
      <c r="J40" s="13" t="s">
        <v>2903</v>
      </c>
      <c r="K40" s="13" t="s">
        <v>2988</v>
      </c>
      <c r="L40" s="13" t="s">
        <v>2906</v>
      </c>
      <c r="M40" s="13" t="s">
        <v>2989</v>
      </c>
      <c r="N40" s="13" t="s">
        <v>2908</v>
      </c>
      <c r="O40" s="13" t="s">
        <v>2990</v>
      </c>
      <c r="P40" s="13" t="s">
        <v>2910</v>
      </c>
      <c r="Q40" s="13" t="s">
        <v>2991</v>
      </c>
      <c r="R40" s="13" t="s">
        <v>2912</v>
      </c>
      <c r="S40" s="13" t="s">
        <v>2992</v>
      </c>
      <c r="T40" s="13" t="s">
        <v>2914</v>
      </c>
      <c r="U40" s="13" t="s">
        <v>2993</v>
      </c>
      <c r="V40" s="13" t="s">
        <v>2915</v>
      </c>
    </row>
    <row r="41" spans="1:22" ht="15">
      <c r="A41" s="85" t="s">
        <v>2716</v>
      </c>
      <c r="B41" s="85">
        <v>112</v>
      </c>
      <c r="C41" s="85" t="s">
        <v>273</v>
      </c>
      <c r="D41" s="85">
        <v>32</v>
      </c>
      <c r="E41" s="85" t="s">
        <v>2721</v>
      </c>
      <c r="F41" s="85">
        <v>32</v>
      </c>
      <c r="G41" s="85" t="s">
        <v>902</v>
      </c>
      <c r="H41" s="85">
        <v>28</v>
      </c>
      <c r="I41" s="85" t="s">
        <v>902</v>
      </c>
      <c r="J41" s="85">
        <v>23</v>
      </c>
      <c r="K41" s="85" t="s">
        <v>273</v>
      </c>
      <c r="L41" s="85">
        <v>28</v>
      </c>
      <c r="M41" s="85" t="s">
        <v>273</v>
      </c>
      <c r="N41" s="85">
        <v>29</v>
      </c>
      <c r="O41" s="85" t="s">
        <v>273</v>
      </c>
      <c r="P41" s="85">
        <v>21</v>
      </c>
      <c r="Q41" s="85" t="s">
        <v>902</v>
      </c>
      <c r="R41" s="85">
        <v>25</v>
      </c>
      <c r="S41" s="85" t="s">
        <v>2721</v>
      </c>
      <c r="T41" s="85">
        <v>26</v>
      </c>
      <c r="U41" s="85" t="s">
        <v>273</v>
      </c>
      <c r="V41" s="85">
        <v>21</v>
      </c>
    </row>
    <row r="42" spans="1:22" ht="15">
      <c r="A42" s="85" t="s">
        <v>2717</v>
      </c>
      <c r="B42" s="85">
        <v>2</v>
      </c>
      <c r="C42" s="85" t="s">
        <v>2721</v>
      </c>
      <c r="D42" s="85">
        <v>31</v>
      </c>
      <c r="E42" s="85" t="s">
        <v>273</v>
      </c>
      <c r="F42" s="85">
        <v>30</v>
      </c>
      <c r="G42" s="85" t="s">
        <v>273</v>
      </c>
      <c r="H42" s="85">
        <v>27</v>
      </c>
      <c r="I42" s="85" t="s">
        <v>273</v>
      </c>
      <c r="J42" s="85">
        <v>22</v>
      </c>
      <c r="K42" s="85" t="s">
        <v>902</v>
      </c>
      <c r="L42" s="85">
        <v>27</v>
      </c>
      <c r="M42" s="85" t="s">
        <v>2721</v>
      </c>
      <c r="N42" s="85">
        <v>28</v>
      </c>
      <c r="O42" s="85" t="s">
        <v>334</v>
      </c>
      <c r="P42" s="85">
        <v>20</v>
      </c>
      <c r="Q42" s="85" t="s">
        <v>273</v>
      </c>
      <c r="R42" s="85">
        <v>25</v>
      </c>
      <c r="S42" s="85" t="s">
        <v>273</v>
      </c>
      <c r="T42" s="85">
        <v>25</v>
      </c>
      <c r="U42" s="85" t="s">
        <v>334</v>
      </c>
      <c r="V42" s="85">
        <v>18</v>
      </c>
    </row>
    <row r="43" spans="1:22" ht="15">
      <c r="A43" s="85" t="s">
        <v>2718</v>
      </c>
      <c r="B43" s="85">
        <v>0</v>
      </c>
      <c r="C43" s="85" t="s">
        <v>869</v>
      </c>
      <c r="D43" s="85">
        <v>31</v>
      </c>
      <c r="E43" s="85" t="s">
        <v>869</v>
      </c>
      <c r="F43" s="85">
        <v>28</v>
      </c>
      <c r="G43" s="85" t="s">
        <v>2721</v>
      </c>
      <c r="H43" s="85">
        <v>26</v>
      </c>
      <c r="I43" s="85" t="s">
        <v>869</v>
      </c>
      <c r="J43" s="85">
        <v>22</v>
      </c>
      <c r="K43" s="85" t="s">
        <v>869</v>
      </c>
      <c r="L43" s="85">
        <v>27</v>
      </c>
      <c r="M43" s="85" t="s">
        <v>902</v>
      </c>
      <c r="N43" s="85">
        <v>26</v>
      </c>
      <c r="O43" s="85" t="s">
        <v>902</v>
      </c>
      <c r="P43" s="85">
        <v>20</v>
      </c>
      <c r="Q43" s="85" t="s">
        <v>869</v>
      </c>
      <c r="R43" s="85">
        <v>24</v>
      </c>
      <c r="S43" s="85" t="s">
        <v>902</v>
      </c>
      <c r="T43" s="85">
        <v>23</v>
      </c>
      <c r="U43" s="85" t="s">
        <v>902</v>
      </c>
      <c r="V43" s="85">
        <v>18</v>
      </c>
    </row>
    <row r="44" spans="1:22" ht="15">
      <c r="A44" s="85" t="s">
        <v>2719</v>
      </c>
      <c r="B44" s="85">
        <v>9203</v>
      </c>
      <c r="C44" s="85" t="s">
        <v>902</v>
      </c>
      <c r="D44" s="85">
        <v>30</v>
      </c>
      <c r="E44" s="85" t="s">
        <v>902</v>
      </c>
      <c r="F44" s="85">
        <v>27</v>
      </c>
      <c r="G44" s="85" t="s">
        <v>869</v>
      </c>
      <c r="H44" s="85">
        <v>26</v>
      </c>
      <c r="I44" s="85" t="s">
        <v>334</v>
      </c>
      <c r="J44" s="85">
        <v>21</v>
      </c>
      <c r="K44" s="85" t="s">
        <v>2721</v>
      </c>
      <c r="L44" s="85">
        <v>25</v>
      </c>
      <c r="M44" s="85" t="s">
        <v>869</v>
      </c>
      <c r="N44" s="85">
        <v>26</v>
      </c>
      <c r="O44" s="85" t="s">
        <v>869</v>
      </c>
      <c r="P44" s="85">
        <v>20</v>
      </c>
      <c r="Q44" s="85" t="s">
        <v>2721</v>
      </c>
      <c r="R44" s="85">
        <v>21</v>
      </c>
      <c r="S44" s="85" t="s">
        <v>869</v>
      </c>
      <c r="T44" s="85">
        <v>22</v>
      </c>
      <c r="U44" s="85" t="s">
        <v>869</v>
      </c>
      <c r="V44" s="85">
        <v>18</v>
      </c>
    </row>
    <row r="45" spans="1:22" ht="15">
      <c r="A45" s="85" t="s">
        <v>2720</v>
      </c>
      <c r="B45" s="85">
        <v>9317</v>
      </c>
      <c r="C45" s="85" t="s">
        <v>334</v>
      </c>
      <c r="D45" s="85">
        <v>28</v>
      </c>
      <c r="E45" s="85" t="s">
        <v>334</v>
      </c>
      <c r="F45" s="85">
        <v>25</v>
      </c>
      <c r="G45" s="85" t="s">
        <v>334</v>
      </c>
      <c r="H45" s="85">
        <v>22</v>
      </c>
      <c r="I45" s="85" t="s">
        <v>2722</v>
      </c>
      <c r="J45" s="85">
        <v>19</v>
      </c>
      <c r="K45" s="85" t="s">
        <v>2729</v>
      </c>
      <c r="L45" s="85">
        <v>22</v>
      </c>
      <c r="M45" s="85" t="s">
        <v>334</v>
      </c>
      <c r="N45" s="85">
        <v>20</v>
      </c>
      <c r="O45" s="85" t="s">
        <v>2721</v>
      </c>
      <c r="P45" s="85">
        <v>19</v>
      </c>
      <c r="Q45" s="85" t="s">
        <v>334</v>
      </c>
      <c r="R45" s="85">
        <v>19</v>
      </c>
      <c r="S45" s="85" t="s">
        <v>334</v>
      </c>
      <c r="T45" s="85">
        <v>18</v>
      </c>
      <c r="U45" s="85" t="s">
        <v>2721</v>
      </c>
      <c r="V45" s="85">
        <v>17</v>
      </c>
    </row>
    <row r="46" spans="1:22" ht="15">
      <c r="A46" s="85" t="s">
        <v>273</v>
      </c>
      <c r="B46" s="85">
        <v>368</v>
      </c>
      <c r="C46" s="85" t="s">
        <v>2722</v>
      </c>
      <c r="D46" s="85">
        <v>27</v>
      </c>
      <c r="E46" s="85" t="s">
        <v>2722</v>
      </c>
      <c r="F46" s="85">
        <v>22</v>
      </c>
      <c r="G46" s="85" t="s">
        <v>2722</v>
      </c>
      <c r="H46" s="85">
        <v>20</v>
      </c>
      <c r="I46" s="85" t="s">
        <v>2723</v>
      </c>
      <c r="J46" s="85">
        <v>19</v>
      </c>
      <c r="K46" s="85" t="s">
        <v>334</v>
      </c>
      <c r="L46" s="85">
        <v>21</v>
      </c>
      <c r="M46" s="85" t="s">
        <v>2722</v>
      </c>
      <c r="N46" s="85">
        <v>18</v>
      </c>
      <c r="O46" s="85" t="s">
        <v>2722</v>
      </c>
      <c r="P46" s="85">
        <v>16</v>
      </c>
      <c r="Q46" s="85" t="s">
        <v>884</v>
      </c>
      <c r="R46" s="85">
        <v>16</v>
      </c>
      <c r="S46" s="85" t="s">
        <v>2725</v>
      </c>
      <c r="T46" s="85">
        <v>17</v>
      </c>
      <c r="U46" s="85" t="s">
        <v>884</v>
      </c>
      <c r="V46" s="85">
        <v>15</v>
      </c>
    </row>
    <row r="47" spans="1:22" ht="15">
      <c r="A47" s="85" t="s">
        <v>334</v>
      </c>
      <c r="B47" s="85">
        <v>353</v>
      </c>
      <c r="C47" s="85" t="s">
        <v>418</v>
      </c>
      <c r="D47" s="85">
        <v>26</v>
      </c>
      <c r="E47" s="85" t="s">
        <v>2723</v>
      </c>
      <c r="F47" s="85">
        <v>22</v>
      </c>
      <c r="G47" s="85" t="s">
        <v>2724</v>
      </c>
      <c r="H47" s="85">
        <v>20</v>
      </c>
      <c r="I47" s="85" t="s">
        <v>884</v>
      </c>
      <c r="J47" s="85">
        <v>19</v>
      </c>
      <c r="K47" s="85" t="s">
        <v>2722</v>
      </c>
      <c r="L47" s="85">
        <v>19</v>
      </c>
      <c r="M47" s="85" t="s">
        <v>2725</v>
      </c>
      <c r="N47" s="85">
        <v>17</v>
      </c>
      <c r="O47" s="85" t="s">
        <v>2723</v>
      </c>
      <c r="P47" s="85">
        <v>16</v>
      </c>
      <c r="Q47" s="85" t="s">
        <v>2724</v>
      </c>
      <c r="R47" s="85">
        <v>15</v>
      </c>
      <c r="S47" s="85" t="s">
        <v>418</v>
      </c>
      <c r="T47" s="85">
        <v>17</v>
      </c>
      <c r="U47" s="85" t="s">
        <v>2722</v>
      </c>
      <c r="V47" s="85">
        <v>14</v>
      </c>
    </row>
    <row r="48" spans="1:22" ht="15">
      <c r="A48" s="85" t="s">
        <v>902</v>
      </c>
      <c r="B48" s="85">
        <v>343</v>
      </c>
      <c r="C48" s="85" t="s">
        <v>2723</v>
      </c>
      <c r="D48" s="85">
        <v>26</v>
      </c>
      <c r="E48" s="85" t="s">
        <v>884</v>
      </c>
      <c r="F48" s="85">
        <v>22</v>
      </c>
      <c r="G48" s="85" t="s">
        <v>2723</v>
      </c>
      <c r="H48" s="85">
        <v>20</v>
      </c>
      <c r="I48" s="85" t="s">
        <v>2721</v>
      </c>
      <c r="J48" s="85">
        <v>19</v>
      </c>
      <c r="K48" s="85" t="s">
        <v>2723</v>
      </c>
      <c r="L48" s="85">
        <v>18</v>
      </c>
      <c r="M48" s="85" t="s">
        <v>418</v>
      </c>
      <c r="N48" s="85">
        <v>17</v>
      </c>
      <c r="O48" s="85" t="s">
        <v>884</v>
      </c>
      <c r="P48" s="85">
        <v>16</v>
      </c>
      <c r="Q48" s="85" t="s">
        <v>2722</v>
      </c>
      <c r="R48" s="85">
        <v>15</v>
      </c>
      <c r="S48" s="85" t="s">
        <v>2722</v>
      </c>
      <c r="T48" s="85">
        <v>17</v>
      </c>
      <c r="U48" s="85" t="s">
        <v>2723</v>
      </c>
      <c r="V48" s="85">
        <v>14</v>
      </c>
    </row>
    <row r="49" spans="1:22" ht="15">
      <c r="A49" s="85" t="s">
        <v>869</v>
      </c>
      <c r="B49" s="85">
        <v>335</v>
      </c>
      <c r="C49" s="85" t="s">
        <v>884</v>
      </c>
      <c r="D49" s="85">
        <v>26</v>
      </c>
      <c r="E49" s="85" t="s">
        <v>2729</v>
      </c>
      <c r="F49" s="85">
        <v>22</v>
      </c>
      <c r="G49" s="85" t="s">
        <v>884</v>
      </c>
      <c r="H49" s="85">
        <v>20</v>
      </c>
      <c r="I49" s="85" t="s">
        <v>2724</v>
      </c>
      <c r="J49" s="85">
        <v>18</v>
      </c>
      <c r="K49" s="85" t="s">
        <v>884</v>
      </c>
      <c r="L49" s="85">
        <v>18</v>
      </c>
      <c r="M49" s="85" t="s">
        <v>905</v>
      </c>
      <c r="N49" s="85">
        <v>17</v>
      </c>
      <c r="O49" s="85" t="s">
        <v>2725</v>
      </c>
      <c r="P49" s="85">
        <v>15</v>
      </c>
      <c r="Q49" s="85" t="s">
        <v>2723</v>
      </c>
      <c r="R49" s="85">
        <v>15</v>
      </c>
      <c r="S49" s="85" t="s">
        <v>905</v>
      </c>
      <c r="T49" s="85">
        <v>17</v>
      </c>
      <c r="U49" s="85" t="s">
        <v>2726</v>
      </c>
      <c r="V49" s="85">
        <v>13</v>
      </c>
    </row>
    <row r="50" spans="1:22" ht="15">
      <c r="A50" s="85" t="s">
        <v>2721</v>
      </c>
      <c r="B50" s="85">
        <v>329</v>
      </c>
      <c r="C50" s="85" t="s">
        <v>905</v>
      </c>
      <c r="D50" s="85">
        <v>25</v>
      </c>
      <c r="E50" s="85" t="s">
        <v>2726</v>
      </c>
      <c r="F50" s="85">
        <v>21</v>
      </c>
      <c r="G50" s="85" t="s">
        <v>2725</v>
      </c>
      <c r="H50" s="85">
        <v>19</v>
      </c>
      <c r="I50" s="85" t="s">
        <v>2726</v>
      </c>
      <c r="J50" s="85">
        <v>17</v>
      </c>
      <c r="K50" s="85" t="s">
        <v>418</v>
      </c>
      <c r="L50" s="85">
        <v>17</v>
      </c>
      <c r="M50" s="85" t="s">
        <v>2724</v>
      </c>
      <c r="N50" s="85">
        <v>17</v>
      </c>
      <c r="O50" s="85" t="s">
        <v>418</v>
      </c>
      <c r="P50" s="85">
        <v>15</v>
      </c>
      <c r="Q50" s="85" t="s">
        <v>2726</v>
      </c>
      <c r="R50" s="85">
        <v>14</v>
      </c>
      <c r="S50" s="85" t="s">
        <v>2724</v>
      </c>
      <c r="T50" s="85">
        <v>17</v>
      </c>
      <c r="U50" s="85" t="s">
        <v>2725</v>
      </c>
      <c r="V50" s="85">
        <v>12</v>
      </c>
    </row>
    <row r="53" spans="1:22" ht="15" customHeight="1">
      <c r="A53" s="13" t="s">
        <v>3031</v>
      </c>
      <c r="B53" s="13" t="s">
        <v>2894</v>
      </c>
      <c r="C53" s="13" t="s">
        <v>3042</v>
      </c>
      <c r="D53" s="13" t="s">
        <v>2897</v>
      </c>
      <c r="E53" s="13" t="s">
        <v>3043</v>
      </c>
      <c r="F53" s="13" t="s">
        <v>2899</v>
      </c>
      <c r="G53" s="13" t="s">
        <v>3044</v>
      </c>
      <c r="H53" s="13" t="s">
        <v>2901</v>
      </c>
      <c r="I53" s="13" t="s">
        <v>3046</v>
      </c>
      <c r="J53" s="13" t="s">
        <v>2903</v>
      </c>
      <c r="K53" s="13" t="s">
        <v>3047</v>
      </c>
      <c r="L53" s="13" t="s">
        <v>2906</v>
      </c>
      <c r="M53" s="13" t="s">
        <v>3049</v>
      </c>
      <c r="N53" s="13" t="s">
        <v>2908</v>
      </c>
      <c r="O53" s="13" t="s">
        <v>3050</v>
      </c>
      <c r="P53" s="13" t="s">
        <v>2910</v>
      </c>
      <c r="Q53" s="13" t="s">
        <v>3051</v>
      </c>
      <c r="R53" s="13" t="s">
        <v>2912</v>
      </c>
      <c r="S53" s="13" t="s">
        <v>3053</v>
      </c>
      <c r="T53" s="13" t="s">
        <v>2914</v>
      </c>
      <c r="U53" s="13" t="s">
        <v>3054</v>
      </c>
      <c r="V53" s="13" t="s">
        <v>2915</v>
      </c>
    </row>
    <row r="54" spans="1:22" ht="15">
      <c r="A54" s="85" t="s">
        <v>3032</v>
      </c>
      <c r="B54" s="85">
        <v>272</v>
      </c>
      <c r="C54" s="85" t="s">
        <v>3032</v>
      </c>
      <c r="D54" s="85">
        <v>28</v>
      </c>
      <c r="E54" s="85" t="s">
        <v>3032</v>
      </c>
      <c r="F54" s="85">
        <v>22</v>
      </c>
      <c r="G54" s="85" t="s">
        <v>3032</v>
      </c>
      <c r="H54" s="85">
        <v>23</v>
      </c>
      <c r="I54" s="85" t="s">
        <v>3033</v>
      </c>
      <c r="J54" s="85">
        <v>17</v>
      </c>
      <c r="K54" s="85" t="s">
        <v>3032</v>
      </c>
      <c r="L54" s="85">
        <v>22</v>
      </c>
      <c r="M54" s="85" t="s">
        <v>3032</v>
      </c>
      <c r="N54" s="85">
        <v>26</v>
      </c>
      <c r="O54" s="85" t="s">
        <v>3032</v>
      </c>
      <c r="P54" s="85">
        <v>16</v>
      </c>
      <c r="Q54" s="85" t="s">
        <v>3032</v>
      </c>
      <c r="R54" s="85">
        <v>19</v>
      </c>
      <c r="S54" s="85" t="s">
        <v>3032</v>
      </c>
      <c r="T54" s="85">
        <v>22</v>
      </c>
      <c r="U54" s="85" t="s">
        <v>3032</v>
      </c>
      <c r="V54" s="85">
        <v>14</v>
      </c>
    </row>
    <row r="55" spans="1:22" ht="15">
      <c r="A55" s="85" t="s">
        <v>3033</v>
      </c>
      <c r="B55" s="85">
        <v>218</v>
      </c>
      <c r="C55" s="85" t="s">
        <v>3034</v>
      </c>
      <c r="D55" s="85">
        <v>25</v>
      </c>
      <c r="E55" s="85" t="s">
        <v>3033</v>
      </c>
      <c r="F55" s="85">
        <v>18</v>
      </c>
      <c r="G55" s="85" t="s">
        <v>3033</v>
      </c>
      <c r="H55" s="85">
        <v>19</v>
      </c>
      <c r="I55" s="85" t="s">
        <v>3035</v>
      </c>
      <c r="J55" s="85">
        <v>17</v>
      </c>
      <c r="K55" s="85" t="s">
        <v>3033</v>
      </c>
      <c r="L55" s="85">
        <v>15</v>
      </c>
      <c r="M55" s="85" t="s">
        <v>3033</v>
      </c>
      <c r="N55" s="85">
        <v>17</v>
      </c>
      <c r="O55" s="85" t="s">
        <v>3040</v>
      </c>
      <c r="P55" s="85">
        <v>15</v>
      </c>
      <c r="Q55" s="85" t="s">
        <v>3033</v>
      </c>
      <c r="R55" s="85">
        <v>14</v>
      </c>
      <c r="S55" s="85" t="s">
        <v>3033</v>
      </c>
      <c r="T55" s="85">
        <v>17</v>
      </c>
      <c r="U55" s="85" t="s">
        <v>3033</v>
      </c>
      <c r="V55" s="85">
        <v>12</v>
      </c>
    </row>
    <row r="56" spans="1:22" ht="15">
      <c r="A56" s="85" t="s">
        <v>3034</v>
      </c>
      <c r="B56" s="85">
        <v>218</v>
      </c>
      <c r="C56" s="85" t="s">
        <v>3033</v>
      </c>
      <c r="D56" s="85">
        <v>24</v>
      </c>
      <c r="E56" s="85" t="s">
        <v>3035</v>
      </c>
      <c r="F56" s="85">
        <v>18</v>
      </c>
      <c r="G56" s="85" t="s">
        <v>3035</v>
      </c>
      <c r="H56" s="85">
        <v>19</v>
      </c>
      <c r="I56" s="85" t="s">
        <v>3034</v>
      </c>
      <c r="J56" s="85">
        <v>17</v>
      </c>
      <c r="K56" s="85" t="s">
        <v>3035</v>
      </c>
      <c r="L56" s="85">
        <v>15</v>
      </c>
      <c r="M56" s="85" t="s">
        <v>3035</v>
      </c>
      <c r="N56" s="85">
        <v>17</v>
      </c>
      <c r="O56" s="85" t="s">
        <v>3033</v>
      </c>
      <c r="P56" s="85">
        <v>15</v>
      </c>
      <c r="Q56" s="85" t="s">
        <v>3035</v>
      </c>
      <c r="R56" s="85">
        <v>14</v>
      </c>
      <c r="S56" s="85" t="s">
        <v>3035</v>
      </c>
      <c r="T56" s="85">
        <v>17</v>
      </c>
      <c r="U56" s="85" t="s">
        <v>3035</v>
      </c>
      <c r="V56" s="85">
        <v>11</v>
      </c>
    </row>
    <row r="57" spans="1:22" ht="15">
      <c r="A57" s="85" t="s">
        <v>3035</v>
      </c>
      <c r="B57" s="85">
        <v>217</v>
      </c>
      <c r="C57" s="85" t="s">
        <v>3035</v>
      </c>
      <c r="D57" s="85">
        <v>24</v>
      </c>
      <c r="E57" s="85" t="s">
        <v>3034</v>
      </c>
      <c r="F57" s="85">
        <v>18</v>
      </c>
      <c r="G57" s="85" t="s">
        <v>3034</v>
      </c>
      <c r="H57" s="85">
        <v>19</v>
      </c>
      <c r="I57" s="85" t="s">
        <v>3036</v>
      </c>
      <c r="J57" s="85">
        <v>17</v>
      </c>
      <c r="K57" s="85" t="s">
        <v>3034</v>
      </c>
      <c r="L57" s="85">
        <v>15</v>
      </c>
      <c r="M57" s="85" t="s">
        <v>3034</v>
      </c>
      <c r="N57" s="85">
        <v>17</v>
      </c>
      <c r="O57" s="85" t="s">
        <v>3035</v>
      </c>
      <c r="P57" s="85">
        <v>15</v>
      </c>
      <c r="Q57" s="85" t="s">
        <v>3034</v>
      </c>
      <c r="R57" s="85">
        <v>14</v>
      </c>
      <c r="S57" s="85" t="s">
        <v>3034</v>
      </c>
      <c r="T57" s="85">
        <v>17</v>
      </c>
      <c r="U57" s="85" t="s">
        <v>3034</v>
      </c>
      <c r="V57" s="85">
        <v>11</v>
      </c>
    </row>
    <row r="58" spans="1:22" ht="15">
      <c r="A58" s="85" t="s">
        <v>3036</v>
      </c>
      <c r="B58" s="85">
        <v>213</v>
      </c>
      <c r="C58" s="85" t="s">
        <v>3036</v>
      </c>
      <c r="D58" s="85">
        <v>23</v>
      </c>
      <c r="E58" s="85" t="s">
        <v>3036</v>
      </c>
      <c r="F58" s="85">
        <v>18</v>
      </c>
      <c r="G58" s="85" t="s">
        <v>3036</v>
      </c>
      <c r="H58" s="85">
        <v>19</v>
      </c>
      <c r="I58" s="85" t="s">
        <v>3037</v>
      </c>
      <c r="J58" s="85">
        <v>17</v>
      </c>
      <c r="K58" s="85" t="s">
        <v>3036</v>
      </c>
      <c r="L58" s="85">
        <v>14</v>
      </c>
      <c r="M58" s="85" t="s">
        <v>3036</v>
      </c>
      <c r="N58" s="85">
        <v>16</v>
      </c>
      <c r="O58" s="85" t="s">
        <v>3034</v>
      </c>
      <c r="P58" s="85">
        <v>15</v>
      </c>
      <c r="Q58" s="85" t="s">
        <v>3036</v>
      </c>
      <c r="R58" s="85">
        <v>14</v>
      </c>
      <c r="S58" s="85" t="s">
        <v>3036</v>
      </c>
      <c r="T58" s="85">
        <v>17</v>
      </c>
      <c r="U58" s="85" t="s">
        <v>3036</v>
      </c>
      <c r="V58" s="85">
        <v>11</v>
      </c>
    </row>
    <row r="59" spans="1:22" ht="15">
      <c r="A59" s="85" t="s">
        <v>3037</v>
      </c>
      <c r="B59" s="85">
        <v>213</v>
      </c>
      <c r="C59" s="85" t="s">
        <v>3038</v>
      </c>
      <c r="D59" s="85">
        <v>23</v>
      </c>
      <c r="E59" s="85" t="s">
        <v>3037</v>
      </c>
      <c r="F59" s="85">
        <v>18</v>
      </c>
      <c r="G59" s="85" t="s">
        <v>3037</v>
      </c>
      <c r="H59" s="85">
        <v>19</v>
      </c>
      <c r="I59" s="85" t="s">
        <v>3038</v>
      </c>
      <c r="J59" s="85">
        <v>17</v>
      </c>
      <c r="K59" s="85" t="s">
        <v>3037</v>
      </c>
      <c r="L59" s="85">
        <v>14</v>
      </c>
      <c r="M59" s="85" t="s">
        <v>3037</v>
      </c>
      <c r="N59" s="85">
        <v>16</v>
      </c>
      <c r="O59" s="85" t="s">
        <v>3036</v>
      </c>
      <c r="P59" s="85">
        <v>15</v>
      </c>
      <c r="Q59" s="85" t="s">
        <v>3037</v>
      </c>
      <c r="R59" s="85">
        <v>14</v>
      </c>
      <c r="S59" s="85" t="s">
        <v>3037</v>
      </c>
      <c r="T59" s="85">
        <v>17</v>
      </c>
      <c r="U59" s="85" t="s">
        <v>3037</v>
      </c>
      <c r="V59" s="85">
        <v>11</v>
      </c>
    </row>
    <row r="60" spans="1:22" ht="15">
      <c r="A60" s="85" t="s">
        <v>3038</v>
      </c>
      <c r="B60" s="85">
        <v>213</v>
      </c>
      <c r="C60" s="85" t="s">
        <v>3040</v>
      </c>
      <c r="D60" s="85">
        <v>23</v>
      </c>
      <c r="E60" s="85" t="s">
        <v>3038</v>
      </c>
      <c r="F60" s="85">
        <v>18</v>
      </c>
      <c r="G60" s="85" t="s">
        <v>3038</v>
      </c>
      <c r="H60" s="85">
        <v>19</v>
      </c>
      <c r="I60" s="85" t="s">
        <v>3039</v>
      </c>
      <c r="J60" s="85">
        <v>17</v>
      </c>
      <c r="K60" s="85" t="s">
        <v>3038</v>
      </c>
      <c r="L60" s="85">
        <v>14</v>
      </c>
      <c r="M60" s="85" t="s">
        <v>3038</v>
      </c>
      <c r="N60" s="85">
        <v>16</v>
      </c>
      <c r="O60" s="85" t="s">
        <v>3037</v>
      </c>
      <c r="P60" s="85">
        <v>15</v>
      </c>
      <c r="Q60" s="85" t="s">
        <v>3038</v>
      </c>
      <c r="R60" s="85">
        <v>14</v>
      </c>
      <c r="S60" s="85" t="s">
        <v>3038</v>
      </c>
      <c r="T60" s="85">
        <v>17</v>
      </c>
      <c r="U60" s="85" t="s">
        <v>3038</v>
      </c>
      <c r="V60" s="85">
        <v>11</v>
      </c>
    </row>
    <row r="61" spans="1:22" ht="15">
      <c r="A61" s="85" t="s">
        <v>3039</v>
      </c>
      <c r="B61" s="85">
        <v>206</v>
      </c>
      <c r="C61" s="85" t="s">
        <v>3037</v>
      </c>
      <c r="D61" s="85">
        <v>22</v>
      </c>
      <c r="E61" s="85" t="s">
        <v>3039</v>
      </c>
      <c r="F61" s="85">
        <v>18</v>
      </c>
      <c r="G61" s="85" t="s">
        <v>3039</v>
      </c>
      <c r="H61" s="85">
        <v>18</v>
      </c>
      <c r="I61" s="85" t="s">
        <v>3040</v>
      </c>
      <c r="J61" s="85">
        <v>15</v>
      </c>
      <c r="K61" s="85" t="s">
        <v>3039</v>
      </c>
      <c r="L61" s="85">
        <v>14</v>
      </c>
      <c r="M61" s="85" t="s">
        <v>3039</v>
      </c>
      <c r="N61" s="85">
        <v>16</v>
      </c>
      <c r="O61" s="85" t="s">
        <v>3038</v>
      </c>
      <c r="P61" s="85">
        <v>15</v>
      </c>
      <c r="Q61" s="85" t="s">
        <v>3039</v>
      </c>
      <c r="R61" s="85">
        <v>13</v>
      </c>
      <c r="S61" s="85" t="s">
        <v>3039</v>
      </c>
      <c r="T61" s="85">
        <v>17</v>
      </c>
      <c r="U61" s="85" t="s">
        <v>3039</v>
      </c>
      <c r="V61" s="85">
        <v>11</v>
      </c>
    </row>
    <row r="62" spans="1:22" ht="15">
      <c r="A62" s="85" t="s">
        <v>3040</v>
      </c>
      <c r="B62" s="85">
        <v>173</v>
      </c>
      <c r="C62" s="85" t="s">
        <v>3039</v>
      </c>
      <c r="D62" s="85">
        <v>22</v>
      </c>
      <c r="E62" s="85" t="s">
        <v>3040</v>
      </c>
      <c r="F62" s="85">
        <v>16</v>
      </c>
      <c r="G62" s="85" t="s">
        <v>3041</v>
      </c>
      <c r="H62" s="85">
        <v>12</v>
      </c>
      <c r="I62" s="85" t="s">
        <v>3032</v>
      </c>
      <c r="J62" s="85">
        <v>15</v>
      </c>
      <c r="K62" s="85" t="s">
        <v>3040</v>
      </c>
      <c r="L62" s="85">
        <v>13</v>
      </c>
      <c r="M62" s="85" t="s">
        <v>3040</v>
      </c>
      <c r="N62" s="85">
        <v>10</v>
      </c>
      <c r="O62" s="85" t="s">
        <v>3039</v>
      </c>
      <c r="P62" s="85">
        <v>15</v>
      </c>
      <c r="Q62" s="85" t="s">
        <v>3052</v>
      </c>
      <c r="R62" s="85">
        <v>8</v>
      </c>
      <c r="S62" s="85" t="s">
        <v>3041</v>
      </c>
      <c r="T62" s="85">
        <v>12</v>
      </c>
      <c r="U62" s="85" t="s">
        <v>3040</v>
      </c>
      <c r="V62" s="85">
        <v>11</v>
      </c>
    </row>
    <row r="63" spans="1:22" ht="15">
      <c r="A63" s="85" t="s">
        <v>3041</v>
      </c>
      <c r="B63" s="85">
        <v>148</v>
      </c>
      <c r="C63" s="85" t="s">
        <v>3041</v>
      </c>
      <c r="D63" s="85">
        <v>21</v>
      </c>
      <c r="E63" s="85" t="s">
        <v>3041</v>
      </c>
      <c r="F63" s="85">
        <v>12</v>
      </c>
      <c r="G63" s="85" t="s">
        <v>3045</v>
      </c>
      <c r="H63" s="85">
        <v>12</v>
      </c>
      <c r="I63" s="85" t="s">
        <v>3041</v>
      </c>
      <c r="J63" s="85">
        <v>14</v>
      </c>
      <c r="K63" s="85" t="s">
        <v>3048</v>
      </c>
      <c r="L63" s="85">
        <v>11</v>
      </c>
      <c r="M63" s="85" t="s">
        <v>3041</v>
      </c>
      <c r="N63" s="85">
        <v>9</v>
      </c>
      <c r="O63" s="85" t="s">
        <v>3041</v>
      </c>
      <c r="P63" s="85">
        <v>12</v>
      </c>
      <c r="Q63" s="85" t="s">
        <v>3040</v>
      </c>
      <c r="R63" s="85">
        <v>8</v>
      </c>
      <c r="S63" s="85" t="s">
        <v>3045</v>
      </c>
      <c r="T63" s="85">
        <v>12</v>
      </c>
      <c r="U63" s="85" t="s">
        <v>3041</v>
      </c>
      <c r="V63" s="85">
        <v>9</v>
      </c>
    </row>
    <row r="66" spans="1:22" ht="15" customHeight="1">
      <c r="A66" s="13" t="s">
        <v>3079</v>
      </c>
      <c r="B66" s="13" t="s">
        <v>2894</v>
      </c>
      <c r="C66" s="79" t="s">
        <v>3081</v>
      </c>
      <c r="D66" s="79" t="s">
        <v>2897</v>
      </c>
      <c r="E66" s="79" t="s">
        <v>3082</v>
      </c>
      <c r="F66" s="79" t="s">
        <v>2899</v>
      </c>
      <c r="G66" s="79" t="s">
        <v>3086</v>
      </c>
      <c r="H66" s="79" t="s">
        <v>2901</v>
      </c>
      <c r="I66" s="79" t="s">
        <v>3088</v>
      </c>
      <c r="J66" s="79" t="s">
        <v>2903</v>
      </c>
      <c r="K66" s="79" t="s">
        <v>3090</v>
      </c>
      <c r="L66" s="79" t="s">
        <v>2906</v>
      </c>
      <c r="M66" s="79" t="s">
        <v>3092</v>
      </c>
      <c r="N66" s="79" t="s">
        <v>2908</v>
      </c>
      <c r="O66" s="79" t="s">
        <v>3094</v>
      </c>
      <c r="P66" s="79" t="s">
        <v>2910</v>
      </c>
      <c r="Q66" s="79" t="s">
        <v>3096</v>
      </c>
      <c r="R66" s="79" t="s">
        <v>2912</v>
      </c>
      <c r="S66" s="79" t="s">
        <v>3098</v>
      </c>
      <c r="T66" s="79" t="s">
        <v>2914</v>
      </c>
      <c r="U66" s="79" t="s">
        <v>3100</v>
      </c>
      <c r="V66" s="79" t="s">
        <v>2915</v>
      </c>
    </row>
    <row r="67" spans="1:22" ht="15">
      <c r="A67" s="79" t="s">
        <v>334</v>
      </c>
      <c r="B67" s="79">
        <v>3</v>
      </c>
      <c r="C67" s="79"/>
      <c r="D67" s="79"/>
      <c r="E67" s="79"/>
      <c r="F67" s="79"/>
      <c r="G67" s="79"/>
      <c r="H67" s="79"/>
      <c r="I67" s="79"/>
      <c r="J67" s="79"/>
      <c r="K67" s="79"/>
      <c r="L67" s="79"/>
      <c r="M67" s="79"/>
      <c r="N67" s="79"/>
      <c r="O67" s="79"/>
      <c r="P67" s="79"/>
      <c r="Q67" s="79"/>
      <c r="R67" s="79"/>
      <c r="S67" s="79"/>
      <c r="T67" s="79"/>
      <c r="U67" s="79"/>
      <c r="V67" s="79"/>
    </row>
    <row r="68" spans="1:22" ht="15">
      <c r="A68" s="79" t="s">
        <v>326</v>
      </c>
      <c r="B68" s="79">
        <v>2</v>
      </c>
      <c r="C68" s="79"/>
      <c r="D68" s="79"/>
      <c r="E68" s="79"/>
      <c r="F68" s="79"/>
      <c r="G68" s="79"/>
      <c r="H68" s="79"/>
      <c r="I68" s="79"/>
      <c r="J68" s="79"/>
      <c r="K68" s="79"/>
      <c r="L68" s="79"/>
      <c r="M68" s="79"/>
      <c r="N68" s="79"/>
      <c r="O68" s="79"/>
      <c r="P68" s="79"/>
      <c r="Q68" s="79"/>
      <c r="R68" s="79"/>
      <c r="S68" s="79"/>
      <c r="T68" s="79"/>
      <c r="U68" s="79"/>
      <c r="V68" s="79"/>
    </row>
    <row r="69" spans="1:22" ht="15">
      <c r="A69" s="79" t="s">
        <v>322</v>
      </c>
      <c r="B69" s="79">
        <v>1</v>
      </c>
      <c r="C69" s="79"/>
      <c r="D69" s="79"/>
      <c r="E69" s="79"/>
      <c r="F69" s="79"/>
      <c r="G69" s="79"/>
      <c r="H69" s="79"/>
      <c r="I69" s="79"/>
      <c r="J69" s="79"/>
      <c r="K69" s="79"/>
      <c r="L69" s="79"/>
      <c r="M69" s="79"/>
      <c r="N69" s="79"/>
      <c r="O69" s="79"/>
      <c r="P69" s="79"/>
      <c r="Q69" s="79"/>
      <c r="R69" s="79"/>
      <c r="S69" s="79"/>
      <c r="T69" s="79"/>
      <c r="U69" s="79"/>
      <c r="V69" s="79"/>
    </row>
    <row r="70" spans="1:22" ht="15">
      <c r="A70" s="79" t="s">
        <v>332</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320</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250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297</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260</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417</v>
      </c>
      <c r="B75" s="79">
        <v>1</v>
      </c>
      <c r="C75" s="79"/>
      <c r="D75" s="79"/>
      <c r="E75" s="79"/>
      <c r="F75" s="79"/>
      <c r="G75" s="79"/>
      <c r="H75" s="79"/>
      <c r="I75" s="79"/>
      <c r="J75" s="79"/>
      <c r="K75" s="79"/>
      <c r="L75" s="79"/>
      <c r="M75" s="79"/>
      <c r="N75" s="79"/>
      <c r="O75" s="79"/>
      <c r="P75" s="79"/>
      <c r="Q75" s="79"/>
      <c r="R75" s="79"/>
      <c r="S75" s="79"/>
      <c r="T75" s="79"/>
      <c r="U75" s="79"/>
      <c r="V75" s="79"/>
    </row>
    <row r="78" spans="1:22" ht="15" customHeight="1">
      <c r="A78" s="13" t="s">
        <v>3080</v>
      </c>
      <c r="B78" s="13" t="s">
        <v>2894</v>
      </c>
      <c r="C78" s="13" t="s">
        <v>3083</v>
      </c>
      <c r="D78" s="13" t="s">
        <v>2897</v>
      </c>
      <c r="E78" s="13" t="s">
        <v>3085</v>
      </c>
      <c r="F78" s="13" t="s">
        <v>2899</v>
      </c>
      <c r="G78" s="13" t="s">
        <v>3087</v>
      </c>
      <c r="H78" s="13" t="s">
        <v>2901</v>
      </c>
      <c r="I78" s="13" t="s">
        <v>3089</v>
      </c>
      <c r="J78" s="13" t="s">
        <v>2903</v>
      </c>
      <c r="K78" s="13" t="s">
        <v>3091</v>
      </c>
      <c r="L78" s="13" t="s">
        <v>2906</v>
      </c>
      <c r="M78" s="13" t="s">
        <v>3093</v>
      </c>
      <c r="N78" s="13" t="s">
        <v>2908</v>
      </c>
      <c r="O78" s="13" t="s">
        <v>3095</v>
      </c>
      <c r="P78" s="13" t="s">
        <v>2910</v>
      </c>
      <c r="Q78" s="13" t="s">
        <v>3097</v>
      </c>
      <c r="R78" s="13" t="s">
        <v>2912</v>
      </c>
      <c r="S78" s="13" t="s">
        <v>3099</v>
      </c>
      <c r="T78" s="13" t="s">
        <v>2914</v>
      </c>
      <c r="U78" s="13" t="s">
        <v>3101</v>
      </c>
      <c r="V78" s="13" t="s">
        <v>2915</v>
      </c>
    </row>
    <row r="79" spans="1:22" ht="15">
      <c r="A79" s="79" t="s">
        <v>334</v>
      </c>
      <c r="B79" s="79">
        <v>300</v>
      </c>
      <c r="C79" s="79" t="s">
        <v>334</v>
      </c>
      <c r="D79" s="79">
        <v>28</v>
      </c>
      <c r="E79" s="79" t="s">
        <v>334</v>
      </c>
      <c r="F79" s="79">
        <v>25</v>
      </c>
      <c r="G79" s="79" t="s">
        <v>273</v>
      </c>
      <c r="H79" s="79">
        <v>22</v>
      </c>
      <c r="I79" s="79" t="s">
        <v>334</v>
      </c>
      <c r="J79" s="79">
        <v>20</v>
      </c>
      <c r="K79" s="79" t="s">
        <v>334</v>
      </c>
      <c r="L79" s="79">
        <v>21</v>
      </c>
      <c r="M79" s="79" t="s">
        <v>273</v>
      </c>
      <c r="N79" s="79">
        <v>20</v>
      </c>
      <c r="O79" s="79" t="s">
        <v>334</v>
      </c>
      <c r="P79" s="79">
        <v>20</v>
      </c>
      <c r="Q79" s="79" t="s">
        <v>273</v>
      </c>
      <c r="R79" s="79">
        <v>19</v>
      </c>
      <c r="S79" s="79" t="s">
        <v>273</v>
      </c>
      <c r="T79" s="79">
        <v>17</v>
      </c>
      <c r="U79" s="79" t="s">
        <v>273</v>
      </c>
      <c r="V79" s="79">
        <v>18</v>
      </c>
    </row>
    <row r="80" spans="1:22" ht="15">
      <c r="A80" s="79" t="s">
        <v>273</v>
      </c>
      <c r="B80" s="79">
        <v>283</v>
      </c>
      <c r="C80" s="79" t="s">
        <v>273</v>
      </c>
      <c r="D80" s="79">
        <v>28</v>
      </c>
      <c r="E80" s="79" t="s">
        <v>273</v>
      </c>
      <c r="F80" s="79">
        <v>25</v>
      </c>
      <c r="G80" s="79" t="s">
        <v>334</v>
      </c>
      <c r="H80" s="79">
        <v>21</v>
      </c>
      <c r="I80" s="79" t="s">
        <v>273</v>
      </c>
      <c r="J80" s="79">
        <v>20</v>
      </c>
      <c r="K80" s="79" t="s">
        <v>273</v>
      </c>
      <c r="L80" s="79">
        <v>21</v>
      </c>
      <c r="M80" s="79" t="s">
        <v>334</v>
      </c>
      <c r="N80" s="79">
        <v>19</v>
      </c>
      <c r="O80" s="79" t="s">
        <v>273</v>
      </c>
      <c r="P80" s="79">
        <v>19</v>
      </c>
      <c r="Q80" s="79" t="s">
        <v>334</v>
      </c>
      <c r="R80" s="79">
        <v>17</v>
      </c>
      <c r="S80" s="79" t="s">
        <v>334</v>
      </c>
      <c r="T80" s="79">
        <v>16</v>
      </c>
      <c r="U80" s="79" t="s">
        <v>334</v>
      </c>
      <c r="V80" s="79">
        <v>17</v>
      </c>
    </row>
    <row r="81" spans="1:22" ht="15">
      <c r="A81" s="79" t="s">
        <v>304</v>
      </c>
      <c r="B81" s="79">
        <v>152</v>
      </c>
      <c r="C81" s="79" t="s">
        <v>375</v>
      </c>
      <c r="D81" s="79">
        <v>19</v>
      </c>
      <c r="E81" s="79" t="s">
        <v>374</v>
      </c>
      <c r="F81" s="79">
        <v>15</v>
      </c>
      <c r="G81" s="79" t="s">
        <v>374</v>
      </c>
      <c r="H81" s="79">
        <v>13</v>
      </c>
      <c r="I81" s="79" t="s">
        <v>304</v>
      </c>
      <c r="J81" s="79">
        <v>15</v>
      </c>
      <c r="K81" s="79" t="s">
        <v>374</v>
      </c>
      <c r="L81" s="79">
        <v>10</v>
      </c>
      <c r="M81" s="79" t="s">
        <v>304</v>
      </c>
      <c r="N81" s="79">
        <v>10</v>
      </c>
      <c r="O81" s="79" t="s">
        <v>304</v>
      </c>
      <c r="P81" s="79">
        <v>13</v>
      </c>
      <c r="Q81" s="79" t="s">
        <v>304</v>
      </c>
      <c r="R81" s="79">
        <v>11</v>
      </c>
      <c r="S81" s="79" t="s">
        <v>374</v>
      </c>
      <c r="T81" s="79">
        <v>12</v>
      </c>
      <c r="U81" s="79" t="s">
        <v>304</v>
      </c>
      <c r="V81" s="79">
        <v>9</v>
      </c>
    </row>
    <row r="82" spans="1:22" ht="15">
      <c r="A82" s="79" t="s">
        <v>374</v>
      </c>
      <c r="B82" s="79">
        <v>144</v>
      </c>
      <c r="C82" s="79" t="s">
        <v>304</v>
      </c>
      <c r="D82" s="79">
        <v>19</v>
      </c>
      <c r="E82" s="79" t="s">
        <v>375</v>
      </c>
      <c r="F82" s="79">
        <v>12</v>
      </c>
      <c r="G82" s="79" t="s">
        <v>375</v>
      </c>
      <c r="H82" s="79">
        <v>12</v>
      </c>
      <c r="I82" s="79" t="s">
        <v>375</v>
      </c>
      <c r="J82" s="79">
        <v>14</v>
      </c>
      <c r="K82" s="79" t="s">
        <v>304</v>
      </c>
      <c r="L82" s="79">
        <v>8</v>
      </c>
      <c r="M82" s="79" t="s">
        <v>374</v>
      </c>
      <c r="N82" s="79">
        <v>9</v>
      </c>
      <c r="O82" s="79" t="s">
        <v>375</v>
      </c>
      <c r="P82" s="79">
        <v>11</v>
      </c>
      <c r="Q82" s="79" t="s">
        <v>374</v>
      </c>
      <c r="R82" s="79">
        <v>8</v>
      </c>
      <c r="S82" s="79" t="s">
        <v>375</v>
      </c>
      <c r="T82" s="79">
        <v>11</v>
      </c>
      <c r="U82" s="79" t="s">
        <v>374</v>
      </c>
      <c r="V82" s="79">
        <v>9</v>
      </c>
    </row>
    <row r="83" spans="1:22" ht="15">
      <c r="A83" s="79" t="s">
        <v>375</v>
      </c>
      <c r="B83" s="79">
        <v>135</v>
      </c>
      <c r="C83" s="79" t="s">
        <v>374</v>
      </c>
      <c r="D83" s="79">
        <v>19</v>
      </c>
      <c r="E83" s="79" t="s">
        <v>304</v>
      </c>
      <c r="F83" s="79">
        <v>12</v>
      </c>
      <c r="G83" s="79" t="s">
        <v>304</v>
      </c>
      <c r="H83" s="79">
        <v>12</v>
      </c>
      <c r="I83" s="79" t="s">
        <v>374</v>
      </c>
      <c r="J83" s="79">
        <v>9</v>
      </c>
      <c r="K83" s="79" t="s">
        <v>375</v>
      </c>
      <c r="L83" s="79">
        <v>7</v>
      </c>
      <c r="M83" s="79" t="s">
        <v>375</v>
      </c>
      <c r="N83" s="79">
        <v>7</v>
      </c>
      <c r="O83" s="79" t="s">
        <v>374</v>
      </c>
      <c r="P83" s="79">
        <v>11</v>
      </c>
      <c r="Q83" s="79" t="s">
        <v>375</v>
      </c>
      <c r="R83" s="79">
        <v>7</v>
      </c>
      <c r="S83" s="79" t="s">
        <v>304</v>
      </c>
      <c r="T83" s="79">
        <v>10</v>
      </c>
      <c r="U83" s="79" t="s">
        <v>375</v>
      </c>
      <c r="V83" s="79">
        <v>8</v>
      </c>
    </row>
    <row r="84" spans="1:22" ht="15">
      <c r="A84" s="79" t="s">
        <v>288</v>
      </c>
      <c r="B84" s="79">
        <v>19</v>
      </c>
      <c r="C84" s="79" t="s">
        <v>281</v>
      </c>
      <c r="D84" s="79">
        <v>1</v>
      </c>
      <c r="E84" s="79" t="s">
        <v>405</v>
      </c>
      <c r="F84" s="79">
        <v>3</v>
      </c>
      <c r="G84" s="79" t="s">
        <v>284</v>
      </c>
      <c r="H84" s="79">
        <v>2</v>
      </c>
      <c r="I84" s="79" t="s">
        <v>355</v>
      </c>
      <c r="J84" s="79">
        <v>3</v>
      </c>
      <c r="K84" s="79" t="s">
        <v>288</v>
      </c>
      <c r="L84" s="79">
        <v>2</v>
      </c>
      <c r="M84" s="79" t="s">
        <v>288</v>
      </c>
      <c r="N84" s="79">
        <v>2</v>
      </c>
      <c r="O84" s="79" t="s">
        <v>288</v>
      </c>
      <c r="P84" s="79">
        <v>4</v>
      </c>
      <c r="Q84" s="79" t="s">
        <v>288</v>
      </c>
      <c r="R84" s="79">
        <v>3</v>
      </c>
      <c r="S84" s="79" t="s">
        <v>315</v>
      </c>
      <c r="T84" s="79">
        <v>1</v>
      </c>
      <c r="U84" s="79" t="s">
        <v>361</v>
      </c>
      <c r="V84" s="79">
        <v>3</v>
      </c>
    </row>
    <row r="85" spans="1:22" ht="15">
      <c r="A85" s="79" t="s">
        <v>356</v>
      </c>
      <c r="B85" s="79">
        <v>19</v>
      </c>
      <c r="C85" s="79" t="s">
        <v>340</v>
      </c>
      <c r="D85" s="79">
        <v>1</v>
      </c>
      <c r="E85" s="79" t="s">
        <v>2766</v>
      </c>
      <c r="F85" s="79">
        <v>2</v>
      </c>
      <c r="G85" s="79" t="s">
        <v>315</v>
      </c>
      <c r="H85" s="79">
        <v>2</v>
      </c>
      <c r="I85" s="79" t="s">
        <v>450</v>
      </c>
      <c r="J85" s="79">
        <v>1</v>
      </c>
      <c r="K85" s="79" t="s">
        <v>390</v>
      </c>
      <c r="L85" s="79">
        <v>1</v>
      </c>
      <c r="M85" s="79" t="s">
        <v>343</v>
      </c>
      <c r="N85" s="79">
        <v>2</v>
      </c>
      <c r="O85" s="79" t="s">
        <v>356</v>
      </c>
      <c r="P85" s="79">
        <v>3</v>
      </c>
      <c r="Q85" s="79" t="s">
        <v>332</v>
      </c>
      <c r="R85" s="79">
        <v>2</v>
      </c>
      <c r="S85" s="79" t="s">
        <v>332</v>
      </c>
      <c r="T85" s="79">
        <v>1</v>
      </c>
      <c r="U85" s="79" t="s">
        <v>320</v>
      </c>
      <c r="V85" s="79">
        <v>2</v>
      </c>
    </row>
    <row r="86" spans="1:22" ht="15">
      <c r="A86" s="79" t="s">
        <v>361</v>
      </c>
      <c r="B86" s="79">
        <v>18</v>
      </c>
      <c r="C86" s="79" t="s">
        <v>3084</v>
      </c>
      <c r="D86" s="79">
        <v>1</v>
      </c>
      <c r="E86" s="79" t="s">
        <v>319</v>
      </c>
      <c r="F86" s="79">
        <v>1</v>
      </c>
      <c r="G86" s="79" t="s">
        <v>324</v>
      </c>
      <c r="H86" s="79">
        <v>1</v>
      </c>
      <c r="I86" s="79" t="s">
        <v>332</v>
      </c>
      <c r="J86" s="79">
        <v>1</v>
      </c>
      <c r="K86" s="79" t="s">
        <v>367</v>
      </c>
      <c r="L86" s="79">
        <v>1</v>
      </c>
      <c r="M86" s="79" t="s">
        <v>356</v>
      </c>
      <c r="N86" s="79">
        <v>2</v>
      </c>
      <c r="O86" s="79" t="s">
        <v>305</v>
      </c>
      <c r="P86" s="79">
        <v>3</v>
      </c>
      <c r="Q86" s="79" t="s">
        <v>361</v>
      </c>
      <c r="R86" s="79">
        <v>2</v>
      </c>
      <c r="S86" s="79" t="s">
        <v>355</v>
      </c>
      <c r="T86" s="79">
        <v>1</v>
      </c>
      <c r="U86" s="79" t="s">
        <v>430</v>
      </c>
      <c r="V86" s="79">
        <v>1</v>
      </c>
    </row>
    <row r="87" spans="1:22" ht="15">
      <c r="A87" s="79" t="s">
        <v>285</v>
      </c>
      <c r="B87" s="79">
        <v>12</v>
      </c>
      <c r="C87" s="79" t="s">
        <v>303</v>
      </c>
      <c r="D87" s="79">
        <v>1</v>
      </c>
      <c r="E87" s="79" t="s">
        <v>344</v>
      </c>
      <c r="F87" s="79">
        <v>1</v>
      </c>
      <c r="G87" s="79" t="s">
        <v>365</v>
      </c>
      <c r="H87" s="79">
        <v>1</v>
      </c>
      <c r="I87" s="79" t="s">
        <v>328</v>
      </c>
      <c r="J87" s="79">
        <v>1</v>
      </c>
      <c r="K87" s="79" t="s">
        <v>460</v>
      </c>
      <c r="L87" s="79">
        <v>1</v>
      </c>
      <c r="M87" s="79" t="s">
        <v>328</v>
      </c>
      <c r="N87" s="79">
        <v>2</v>
      </c>
      <c r="O87" s="79" t="s">
        <v>282</v>
      </c>
      <c r="P87" s="79">
        <v>3</v>
      </c>
      <c r="Q87" s="79" t="s">
        <v>356</v>
      </c>
      <c r="R87" s="79">
        <v>2</v>
      </c>
      <c r="S87" s="79"/>
      <c r="T87" s="79"/>
      <c r="U87" s="79" t="s">
        <v>410</v>
      </c>
      <c r="V87" s="79">
        <v>1</v>
      </c>
    </row>
    <row r="88" spans="1:22" ht="15">
      <c r="A88" s="79" t="s">
        <v>405</v>
      </c>
      <c r="B88" s="79">
        <v>11</v>
      </c>
      <c r="C88" s="79" t="s">
        <v>320</v>
      </c>
      <c r="D88" s="79">
        <v>1</v>
      </c>
      <c r="E88" s="79" t="s">
        <v>458</v>
      </c>
      <c r="F88" s="79">
        <v>1</v>
      </c>
      <c r="G88" s="79" t="s">
        <v>306</v>
      </c>
      <c r="H88" s="79">
        <v>1</v>
      </c>
      <c r="I88" s="79" t="s">
        <v>285</v>
      </c>
      <c r="J88" s="79">
        <v>1</v>
      </c>
      <c r="K88" s="79" t="s">
        <v>305</v>
      </c>
      <c r="L88" s="79">
        <v>1</v>
      </c>
      <c r="M88" s="79" t="s">
        <v>361</v>
      </c>
      <c r="N88" s="79">
        <v>2</v>
      </c>
      <c r="O88" s="79" t="s">
        <v>328</v>
      </c>
      <c r="P88" s="79">
        <v>2</v>
      </c>
      <c r="Q88" s="79" t="s">
        <v>343</v>
      </c>
      <c r="R88" s="79">
        <v>2</v>
      </c>
      <c r="S88" s="79"/>
      <c r="T88" s="79"/>
      <c r="U88" s="79" t="s">
        <v>429</v>
      </c>
      <c r="V88" s="79">
        <v>1</v>
      </c>
    </row>
    <row r="91" spans="1:22" ht="15" customHeight="1">
      <c r="A91" s="13" t="s">
        <v>3151</v>
      </c>
      <c r="B91" s="13" t="s">
        <v>2894</v>
      </c>
      <c r="C91" s="13" t="s">
        <v>3152</v>
      </c>
      <c r="D91" s="13" t="s">
        <v>2897</v>
      </c>
      <c r="E91" s="13" t="s">
        <v>3153</v>
      </c>
      <c r="F91" s="13" t="s">
        <v>2899</v>
      </c>
      <c r="G91" s="13" t="s">
        <v>3154</v>
      </c>
      <c r="H91" s="13" t="s">
        <v>2901</v>
      </c>
      <c r="I91" s="13" t="s">
        <v>3155</v>
      </c>
      <c r="J91" s="13" t="s">
        <v>2903</v>
      </c>
      <c r="K91" s="13" t="s">
        <v>3156</v>
      </c>
      <c r="L91" s="13" t="s">
        <v>2906</v>
      </c>
      <c r="M91" s="13" t="s">
        <v>3157</v>
      </c>
      <c r="N91" s="13" t="s">
        <v>2908</v>
      </c>
      <c r="O91" s="13" t="s">
        <v>3158</v>
      </c>
      <c r="P91" s="13" t="s">
        <v>2910</v>
      </c>
      <c r="Q91" s="13" t="s">
        <v>3159</v>
      </c>
      <c r="R91" s="13" t="s">
        <v>2912</v>
      </c>
      <c r="S91" s="13" t="s">
        <v>3160</v>
      </c>
      <c r="T91" s="13" t="s">
        <v>2914</v>
      </c>
      <c r="U91" s="13" t="s">
        <v>3161</v>
      </c>
      <c r="V91" s="13" t="s">
        <v>2915</v>
      </c>
    </row>
    <row r="92" spans="1:22" ht="15">
      <c r="A92" s="108" t="s">
        <v>255</v>
      </c>
      <c r="B92" s="79">
        <v>715662</v>
      </c>
      <c r="C92" s="108" t="s">
        <v>332</v>
      </c>
      <c r="D92" s="79">
        <v>16875</v>
      </c>
      <c r="E92" s="108" t="s">
        <v>330</v>
      </c>
      <c r="F92" s="79">
        <v>17732</v>
      </c>
      <c r="G92" s="108" t="s">
        <v>315</v>
      </c>
      <c r="H92" s="79">
        <v>18030</v>
      </c>
      <c r="I92" s="108" t="s">
        <v>314</v>
      </c>
      <c r="J92" s="79">
        <v>12793</v>
      </c>
      <c r="K92" s="108" t="s">
        <v>262</v>
      </c>
      <c r="L92" s="79">
        <v>70133</v>
      </c>
      <c r="M92" s="108" t="s">
        <v>318</v>
      </c>
      <c r="N92" s="79">
        <v>14995</v>
      </c>
      <c r="O92" s="108" t="s">
        <v>344</v>
      </c>
      <c r="P92" s="79">
        <v>38662</v>
      </c>
      <c r="Q92" s="108" t="s">
        <v>310</v>
      </c>
      <c r="R92" s="79">
        <v>44523</v>
      </c>
      <c r="S92" s="108" t="s">
        <v>319</v>
      </c>
      <c r="T92" s="79">
        <v>38308</v>
      </c>
      <c r="U92" s="108" t="s">
        <v>302</v>
      </c>
      <c r="V92" s="79">
        <v>8187</v>
      </c>
    </row>
    <row r="93" spans="1:22" ht="15">
      <c r="A93" s="108" t="s">
        <v>261</v>
      </c>
      <c r="B93" s="79">
        <v>227261</v>
      </c>
      <c r="C93" s="108"/>
      <c r="D93" s="79"/>
      <c r="E93" s="108"/>
      <c r="F93" s="79"/>
      <c r="G93" s="108" t="s">
        <v>274</v>
      </c>
      <c r="H93" s="79">
        <v>9876</v>
      </c>
      <c r="I93" s="108"/>
      <c r="J93" s="79"/>
      <c r="K93" s="108" t="s">
        <v>355</v>
      </c>
      <c r="L93" s="79">
        <v>18113</v>
      </c>
      <c r="M93" s="108"/>
      <c r="N93" s="79"/>
      <c r="O93" s="108"/>
      <c r="P93" s="79"/>
      <c r="Q93" s="108" t="s">
        <v>298</v>
      </c>
      <c r="R93" s="79">
        <v>17123</v>
      </c>
      <c r="S93" s="108"/>
      <c r="T93" s="79"/>
      <c r="U93" s="108"/>
      <c r="V93" s="79"/>
    </row>
    <row r="94" spans="1:22" ht="15">
      <c r="A94" s="108" t="s">
        <v>292</v>
      </c>
      <c r="B94" s="79">
        <v>217948</v>
      </c>
      <c r="C94" s="108"/>
      <c r="D94" s="79"/>
      <c r="E94" s="108"/>
      <c r="F94" s="79"/>
      <c r="G94" s="108"/>
      <c r="H94" s="79"/>
      <c r="I94" s="108"/>
      <c r="J94" s="79"/>
      <c r="K94" s="108"/>
      <c r="L94" s="79"/>
      <c r="M94" s="108"/>
      <c r="N94" s="79"/>
      <c r="O94" s="108"/>
      <c r="P94" s="79"/>
      <c r="Q94" s="108"/>
      <c r="R94" s="79"/>
      <c r="S94" s="108"/>
      <c r="T94" s="79"/>
      <c r="U94" s="108"/>
      <c r="V94" s="79"/>
    </row>
    <row r="95" spans="1:22" ht="15">
      <c r="A95" s="108" t="s">
        <v>252</v>
      </c>
      <c r="B95" s="79">
        <v>165668</v>
      </c>
      <c r="C95" s="108"/>
      <c r="D95" s="79"/>
      <c r="E95" s="108"/>
      <c r="F95" s="79"/>
      <c r="G95" s="108"/>
      <c r="H95" s="79"/>
      <c r="I95" s="108"/>
      <c r="J95" s="79"/>
      <c r="K95" s="108"/>
      <c r="L95" s="79"/>
      <c r="M95" s="108"/>
      <c r="N95" s="79"/>
      <c r="O95" s="108"/>
      <c r="P95" s="79"/>
      <c r="Q95" s="108"/>
      <c r="R95" s="79"/>
      <c r="S95" s="108"/>
      <c r="T95" s="79"/>
      <c r="U95" s="108"/>
      <c r="V95" s="79"/>
    </row>
    <row r="96" spans="1:22" ht="15">
      <c r="A96" s="108" t="s">
        <v>251</v>
      </c>
      <c r="B96" s="79">
        <v>130238</v>
      </c>
      <c r="C96" s="108"/>
      <c r="D96" s="79"/>
      <c r="E96" s="108"/>
      <c r="F96" s="79"/>
      <c r="G96" s="108"/>
      <c r="H96" s="79"/>
      <c r="I96" s="108"/>
      <c r="J96" s="79"/>
      <c r="K96" s="108"/>
      <c r="L96" s="79"/>
      <c r="M96" s="108"/>
      <c r="N96" s="79"/>
      <c r="O96" s="108"/>
      <c r="P96" s="79"/>
      <c r="Q96" s="108"/>
      <c r="R96" s="79"/>
      <c r="S96" s="108"/>
      <c r="T96" s="79"/>
      <c r="U96" s="108"/>
      <c r="V96" s="79"/>
    </row>
    <row r="97" spans="1:22" ht="15">
      <c r="A97" s="108" t="s">
        <v>253</v>
      </c>
      <c r="B97" s="79">
        <v>116113</v>
      </c>
      <c r="C97" s="108"/>
      <c r="D97" s="79"/>
      <c r="E97" s="108"/>
      <c r="F97" s="79"/>
      <c r="G97" s="108"/>
      <c r="H97" s="79"/>
      <c r="I97" s="108"/>
      <c r="J97" s="79"/>
      <c r="K97" s="108"/>
      <c r="L97" s="79"/>
      <c r="M97" s="108"/>
      <c r="N97" s="79"/>
      <c r="O97" s="108"/>
      <c r="P97" s="79"/>
      <c r="Q97" s="108"/>
      <c r="R97" s="79"/>
      <c r="S97" s="108"/>
      <c r="T97" s="79"/>
      <c r="U97" s="108"/>
      <c r="V97" s="79"/>
    </row>
    <row r="98" spans="1:22" ht="15">
      <c r="A98" s="108" t="s">
        <v>352</v>
      </c>
      <c r="B98" s="79">
        <v>98376</v>
      </c>
      <c r="C98" s="108"/>
      <c r="D98" s="79"/>
      <c r="E98" s="108"/>
      <c r="F98" s="79"/>
      <c r="G98" s="108"/>
      <c r="H98" s="79"/>
      <c r="I98" s="108"/>
      <c r="J98" s="79"/>
      <c r="K98" s="108"/>
      <c r="L98" s="79"/>
      <c r="M98" s="108"/>
      <c r="N98" s="79"/>
      <c r="O98" s="108"/>
      <c r="P98" s="79"/>
      <c r="Q98" s="108"/>
      <c r="R98" s="79"/>
      <c r="S98" s="108"/>
      <c r="T98" s="79"/>
      <c r="U98" s="108"/>
      <c r="V98" s="79"/>
    </row>
    <row r="99" spans="1:22" ht="15">
      <c r="A99" s="108" t="s">
        <v>272</v>
      </c>
      <c r="B99" s="79">
        <v>93304</v>
      </c>
      <c r="C99" s="108"/>
      <c r="D99" s="79"/>
      <c r="E99" s="108"/>
      <c r="F99" s="79"/>
      <c r="G99" s="108"/>
      <c r="H99" s="79"/>
      <c r="I99" s="108"/>
      <c r="J99" s="79"/>
      <c r="K99" s="108"/>
      <c r="L99" s="79"/>
      <c r="M99" s="108"/>
      <c r="N99" s="79"/>
      <c r="O99" s="108"/>
      <c r="P99" s="79"/>
      <c r="Q99" s="108"/>
      <c r="R99" s="79"/>
      <c r="S99" s="108"/>
      <c r="T99" s="79"/>
      <c r="U99" s="108"/>
      <c r="V99" s="79"/>
    </row>
    <row r="100" spans="1:22" ht="15">
      <c r="A100" s="108" t="s">
        <v>277</v>
      </c>
      <c r="B100" s="79">
        <v>74644</v>
      </c>
      <c r="C100" s="108"/>
      <c r="D100" s="79"/>
      <c r="E100" s="108"/>
      <c r="F100" s="79"/>
      <c r="G100" s="108"/>
      <c r="H100" s="79"/>
      <c r="I100" s="108"/>
      <c r="J100" s="79"/>
      <c r="K100" s="108"/>
      <c r="L100" s="79"/>
      <c r="M100" s="108"/>
      <c r="N100" s="79"/>
      <c r="O100" s="108"/>
      <c r="P100" s="79"/>
      <c r="Q100" s="108"/>
      <c r="R100" s="79"/>
      <c r="S100" s="108"/>
      <c r="T100" s="79"/>
      <c r="U100" s="108"/>
      <c r="V100" s="79"/>
    </row>
    <row r="101" spans="1:22" ht="15">
      <c r="A101" s="108" t="s">
        <v>262</v>
      </c>
      <c r="B101" s="79">
        <v>70133</v>
      </c>
      <c r="C101" s="108"/>
      <c r="D101" s="79"/>
      <c r="E101" s="108"/>
      <c r="F101" s="79"/>
      <c r="G101" s="108"/>
      <c r="H101" s="79"/>
      <c r="I101" s="108"/>
      <c r="J101" s="79"/>
      <c r="K101" s="108"/>
      <c r="L101" s="79"/>
      <c r="M101" s="108"/>
      <c r="N101" s="79"/>
      <c r="O101" s="108"/>
      <c r="P101" s="79"/>
      <c r="Q101" s="108"/>
      <c r="R101" s="79"/>
      <c r="S101" s="108"/>
      <c r="T101" s="79"/>
      <c r="U101" s="108"/>
      <c r="V101" s="79"/>
    </row>
  </sheetData>
  <hyperlinks>
    <hyperlink ref="A2" r:id="rId1" display="http://nodexlgraphgallery.org/Pages/Graph.aspx?graphID=138241&amp;utm_content=buffer00ebb&amp;utm_medium=social&amp;utm_source=twitter.com&amp;utm_campaign=buffer"/>
    <hyperlink ref="A3" r:id="rId2" display="https://nodexlgraphgallery.org/Pages/Graph.aspx?graphID=145506"/>
    <hyperlink ref="A4" r:id="rId3" display="https://nodexlgraphgallery.org/Pages/Graph.aspx?graphID=138241"/>
    <hyperlink ref="A5" r:id="rId4" display="https://www.forbes.com/sites/danielmarlin/2018/01/16/millennials-this-is-how-artificial-intelligence-will-impact-your-job-for-better-and-worse/"/>
    <hyperlink ref="A6" r:id="rId5" display="https://nodexlgraphgallery.org/Pages/Graph.aspx?graphID=181428"/>
    <hyperlink ref="A7" r:id="rId6" display="https://nodexlgraphgallery.org/Pages/Graph.aspx?graphID=178049"/>
    <hyperlink ref="A8" r:id="rId7" display="https://nodexlgraphgallery.org/Pages/Graph.aspx?graphID=155615"/>
    <hyperlink ref="A9" r:id="rId8" display="https://nodexlgraphgallery.org/Pages/Graph.aspx?graphID=130982"/>
    <hyperlink ref="A10" r:id="rId9" display="https://nodexlgraphgallery.org/Pages/Graph.aspx?graphID=183576"/>
    <hyperlink ref="A11" r:id="rId10" display="https://nodexlgraphgallery.org/Pages/Graph.aspx?graphID=165004"/>
    <hyperlink ref="C2" r:id="rId11" display="https://nodexlgraphgallery.org/Pages/Graph.aspx?graphID=138241"/>
    <hyperlink ref="C3" r:id="rId12" display="http://nodexlgraphgallery.org/Pages/Graph.aspx?graphID=138241&amp;utm_content=buffer00ebb&amp;utm_medium=social&amp;utm_source=twitter.com&amp;utm_campaign=buffer"/>
    <hyperlink ref="E2" r:id="rId13" display="http://nodexlgraphgallery.org/Pages/Graph.aspx?graphID=138241&amp;utm_content=buffer00ebb&amp;utm_medium=social&amp;utm_source=twitter.com&amp;utm_campaign=buffer"/>
    <hyperlink ref="G2" r:id="rId14" display="https://nodexlgraphgallery.org/Pages/Graph.aspx?graphID=181428"/>
    <hyperlink ref="G3" r:id="rId15" display="http://nodexlgraphgallery.org/Pages/Graph.aspx?graphID=138241&amp;utm_content=buffer00ebb&amp;utm_medium=social&amp;utm_source=twitter.com&amp;utm_campaign=buffer"/>
    <hyperlink ref="I2" r:id="rId16" display="http://nodexlgraphgallery.org/Pages/Graph.aspx?graphID=138241&amp;utm_content=buffer00ebb&amp;utm_medium=social&amp;utm_source=twitter.com&amp;utm_campaign=buffer"/>
    <hyperlink ref="K2" r:id="rId17" display="http://nodexlgraphgallery.org/Pages/Graph.aspx?graphID=138241&amp;utm_content=buffer00ebb&amp;utm_medium=social&amp;utm_source=twitter.com&amp;utm_campaign=buffer"/>
    <hyperlink ref="K3" r:id="rId18" display="https://nodexlgraphgallery.org/Pages/Graph.aspx?graphID=124454#headerTopVertices"/>
    <hyperlink ref="K4" r:id="rId19" display="https://nodexlgraphgallery.org/Pages/Graph.aspx?graphID=155615"/>
    <hyperlink ref="K5" r:id="rId20" display="https://twitter.com/jackcoleman219/status/1068401549871738880"/>
    <hyperlink ref="K6" r:id="rId21" display="https://nodexlgraphgallery.org/Pages/Graph.aspx?graphID=138241"/>
    <hyperlink ref="M2" r:id="rId22" display="https://www.forbes.com/sites/danielmarlin/2018/01/16/millennials-this-is-how-artificial-intelligence-will-impact-your-job-for-better-and-worse/"/>
    <hyperlink ref="M3" r:id="rId23" display="https://nodexlgraphgallery.org/Pages/Graph.aspx?graphID=138241"/>
    <hyperlink ref="O2" r:id="rId24" display="https://nodexlgraphgallery.org/Pages/Graph.aspx?graphID=178049"/>
    <hyperlink ref="O3" r:id="rId25" display="https://nodexlgraphgallery.org/Pages/Graph.aspx?graphID=123704"/>
    <hyperlink ref="O4" r:id="rId26" display="http://nodexlgraphgallery.org/Pages/Graph.aspx?graphID=138241&amp;utm_content=buffer00ebb&amp;utm_medium=social&amp;utm_source=twitter.com&amp;utm_campaign=buffer"/>
    <hyperlink ref="O5" r:id="rId27" display="https://nodexlgraphgallery.org/Pages/Graph.aspx?graphID=155615"/>
    <hyperlink ref="Q2" r:id="rId28" display="https://www.forbes.com/sites/danielmarlin/2018/01/16/millennials-this-is-how-artificial-intelligence-will-impact-your-job-for-better-and-worse/"/>
    <hyperlink ref="S2" r:id="rId29" display="https://nodexlgraphgallery.org/Pages/Graph.aspx?graphID=169420"/>
    <hyperlink ref="U2" r:id="rId30" display="http://nodexlgraphgallery.org/Pages/Graph.aspx?graphID=138241&amp;utm_content=buffer00ebb&amp;utm_medium=social&amp;utm_source=twitter.com&amp;utm_campaign=buffer"/>
    <hyperlink ref="U3" r:id="rId31" display="https://nodexlgraphgallery.org/Pages/Graph.aspx?graphID=151232"/>
    <hyperlink ref="U4" r:id="rId32" display="https://nodexlgraphgallery.org/Pages/Graph.aspx?graphID=97459"/>
    <hyperlink ref="U5" r:id="rId33" display="https://nodexlgraphgallery.org/Pages/Graph.aspx?graphID=145506"/>
    <hyperlink ref="U6" r:id="rId34" display="https://nodexlgraphgallery.org/Pages/Graph.aspx?graphID=130982"/>
  </hyperlinks>
  <printOptions/>
  <pageMargins left="0.7" right="0.7" top="0.75" bottom="0.75" header="0.3" footer="0.3"/>
  <pageSetup orientation="portrait" paperSize="9"/>
  <tableParts>
    <tablePart r:id="rId39"/>
    <tablePart r:id="rId37"/>
    <tablePart r:id="rId41"/>
    <tablePart r:id="rId42"/>
    <tablePart r:id="rId40"/>
    <tablePart r:id="rId35"/>
    <tablePart r:id="rId38"/>
    <tablePart r:id="rId3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35C2E-3F22-4FD0-94B0-415A7DD0CD1D}">
  <dimension ref="A25:B79"/>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16" t="s">
        <v>3386</v>
      </c>
      <c r="B25" t="s">
        <v>3385</v>
      </c>
    </row>
    <row r="26" spans="1:2" ht="15">
      <c r="A26" s="117" t="s">
        <v>3388</v>
      </c>
      <c r="B26" s="3">
        <v>2</v>
      </c>
    </row>
    <row r="27" spans="1:2" ht="15">
      <c r="A27" s="118" t="s">
        <v>3389</v>
      </c>
      <c r="B27" s="3">
        <v>1</v>
      </c>
    </row>
    <row r="28" spans="1:2" ht="15">
      <c r="A28" s="119" t="s">
        <v>3390</v>
      </c>
      <c r="B28" s="3">
        <v>1</v>
      </c>
    </row>
    <row r="29" spans="1:2" ht="15">
      <c r="A29" s="118" t="s">
        <v>3391</v>
      </c>
      <c r="B29" s="3">
        <v>1</v>
      </c>
    </row>
    <row r="30" spans="1:2" ht="15">
      <c r="A30" s="119" t="s">
        <v>3392</v>
      </c>
      <c r="B30" s="3">
        <v>1</v>
      </c>
    </row>
    <row r="31" spans="1:2" ht="15">
      <c r="A31" s="117" t="s">
        <v>3393</v>
      </c>
      <c r="B31" s="3">
        <v>10</v>
      </c>
    </row>
    <row r="32" spans="1:2" ht="15">
      <c r="A32" s="118" t="s">
        <v>3394</v>
      </c>
      <c r="B32" s="3">
        <v>1</v>
      </c>
    </row>
    <row r="33" spans="1:2" ht="15">
      <c r="A33" s="119" t="s">
        <v>3395</v>
      </c>
      <c r="B33" s="3">
        <v>1</v>
      </c>
    </row>
    <row r="34" spans="1:2" ht="15">
      <c r="A34" s="118" t="s">
        <v>3396</v>
      </c>
      <c r="B34" s="3">
        <v>1</v>
      </c>
    </row>
    <row r="35" spans="1:2" ht="15">
      <c r="A35" s="119" t="s">
        <v>3397</v>
      </c>
      <c r="B35" s="3">
        <v>1</v>
      </c>
    </row>
    <row r="36" spans="1:2" ht="15">
      <c r="A36" s="118" t="s">
        <v>3391</v>
      </c>
      <c r="B36" s="3">
        <v>1</v>
      </c>
    </row>
    <row r="37" spans="1:2" ht="15">
      <c r="A37" s="119" t="s">
        <v>3398</v>
      </c>
      <c r="B37" s="3">
        <v>1</v>
      </c>
    </row>
    <row r="38" spans="1:2" ht="15">
      <c r="A38" s="118" t="s">
        <v>3399</v>
      </c>
      <c r="B38" s="3">
        <v>7</v>
      </c>
    </row>
    <row r="39" spans="1:2" ht="15">
      <c r="A39" s="119" t="s">
        <v>3400</v>
      </c>
      <c r="B39" s="3">
        <v>1</v>
      </c>
    </row>
    <row r="40" spans="1:2" ht="15">
      <c r="A40" s="119" t="s">
        <v>3401</v>
      </c>
      <c r="B40" s="3">
        <v>2</v>
      </c>
    </row>
    <row r="41" spans="1:2" ht="15">
      <c r="A41" s="119" t="s">
        <v>3402</v>
      </c>
      <c r="B41" s="3">
        <v>2</v>
      </c>
    </row>
    <row r="42" spans="1:2" ht="15">
      <c r="A42" s="119" t="s">
        <v>3403</v>
      </c>
      <c r="B42" s="3">
        <v>2</v>
      </c>
    </row>
    <row r="43" spans="1:2" ht="15">
      <c r="A43" s="117" t="s">
        <v>2783</v>
      </c>
      <c r="B43" s="3">
        <v>338</v>
      </c>
    </row>
    <row r="44" spans="1:2" ht="15">
      <c r="A44" s="118" t="s">
        <v>3404</v>
      </c>
      <c r="B44" s="3">
        <v>248</v>
      </c>
    </row>
    <row r="45" spans="1:2" ht="15">
      <c r="A45" s="119" t="s">
        <v>3405</v>
      </c>
      <c r="B45" s="3">
        <v>2</v>
      </c>
    </row>
    <row r="46" spans="1:2" ht="15">
      <c r="A46" s="119" t="s">
        <v>3406</v>
      </c>
      <c r="B46" s="3">
        <v>1</v>
      </c>
    </row>
    <row r="47" spans="1:2" ht="15">
      <c r="A47" s="119" t="s">
        <v>3407</v>
      </c>
      <c r="B47" s="3">
        <v>4</v>
      </c>
    </row>
    <row r="48" spans="1:2" ht="15">
      <c r="A48" s="119" t="s">
        <v>3408</v>
      </c>
      <c r="B48" s="3">
        <v>3</v>
      </c>
    </row>
    <row r="49" spans="1:2" ht="15">
      <c r="A49" s="119" t="s">
        <v>3409</v>
      </c>
      <c r="B49" s="3">
        <v>2</v>
      </c>
    </row>
    <row r="50" spans="1:2" ht="15">
      <c r="A50" s="119" t="s">
        <v>3410</v>
      </c>
      <c r="B50" s="3">
        <v>1</v>
      </c>
    </row>
    <row r="51" spans="1:2" ht="15">
      <c r="A51" s="119" t="s">
        <v>3411</v>
      </c>
      <c r="B51" s="3">
        <v>2</v>
      </c>
    </row>
    <row r="52" spans="1:2" ht="15">
      <c r="A52" s="119" t="s">
        <v>3412</v>
      </c>
      <c r="B52" s="3">
        <v>2</v>
      </c>
    </row>
    <row r="53" spans="1:2" ht="15">
      <c r="A53" s="119" t="s">
        <v>3413</v>
      </c>
      <c r="B53" s="3">
        <v>2</v>
      </c>
    </row>
    <row r="54" spans="1:2" ht="15">
      <c r="A54" s="119" t="s">
        <v>3414</v>
      </c>
      <c r="B54" s="3">
        <v>1</v>
      </c>
    </row>
    <row r="55" spans="1:2" ht="15">
      <c r="A55" s="119" t="s">
        <v>3415</v>
      </c>
      <c r="B55" s="3">
        <v>3</v>
      </c>
    </row>
    <row r="56" spans="1:2" ht="15">
      <c r="A56" s="119" t="s">
        <v>3416</v>
      </c>
      <c r="B56" s="3">
        <v>2</v>
      </c>
    </row>
    <row r="57" spans="1:2" ht="15">
      <c r="A57" s="119" t="s">
        <v>3417</v>
      </c>
      <c r="B57" s="3">
        <v>13</v>
      </c>
    </row>
    <row r="58" spans="1:2" ht="15">
      <c r="A58" s="119" t="s">
        <v>3418</v>
      </c>
      <c r="B58" s="3">
        <v>10</v>
      </c>
    </row>
    <row r="59" spans="1:2" ht="15">
      <c r="A59" s="119" t="s">
        <v>3419</v>
      </c>
      <c r="B59" s="3">
        <v>3</v>
      </c>
    </row>
    <row r="60" spans="1:2" ht="15">
      <c r="A60" s="119" t="s">
        <v>3420</v>
      </c>
      <c r="B60" s="3">
        <v>6</v>
      </c>
    </row>
    <row r="61" spans="1:2" ht="15">
      <c r="A61" s="119" t="s">
        <v>3421</v>
      </c>
      <c r="B61" s="3">
        <v>25</v>
      </c>
    </row>
    <row r="62" spans="1:2" ht="15">
      <c r="A62" s="119" t="s">
        <v>3422</v>
      </c>
      <c r="B62" s="3">
        <v>23</v>
      </c>
    </row>
    <row r="63" spans="1:2" ht="15">
      <c r="A63" s="119" t="s">
        <v>3423</v>
      </c>
      <c r="B63" s="3">
        <v>17</v>
      </c>
    </row>
    <row r="64" spans="1:2" ht="15">
      <c r="A64" s="119" t="s">
        <v>3424</v>
      </c>
      <c r="B64" s="3">
        <v>12</v>
      </c>
    </row>
    <row r="65" spans="1:2" ht="15">
      <c r="A65" s="119" t="s">
        <v>3425</v>
      </c>
      <c r="B65" s="3">
        <v>16</v>
      </c>
    </row>
    <row r="66" spans="1:2" ht="15">
      <c r="A66" s="119" t="s">
        <v>3426</v>
      </c>
      <c r="B66" s="3">
        <v>12</v>
      </c>
    </row>
    <row r="67" spans="1:2" ht="15">
      <c r="A67" s="119" t="s">
        <v>3427</v>
      </c>
      <c r="B67" s="3">
        <v>21</v>
      </c>
    </row>
    <row r="68" spans="1:2" ht="15">
      <c r="A68" s="119" t="s">
        <v>3428</v>
      </c>
      <c r="B68" s="3">
        <v>5</v>
      </c>
    </row>
    <row r="69" spans="1:2" ht="15">
      <c r="A69" s="119" t="s">
        <v>3429</v>
      </c>
      <c r="B69" s="3">
        <v>13</v>
      </c>
    </row>
    <row r="70" spans="1:2" ht="15">
      <c r="A70" s="119" t="s">
        <v>3430</v>
      </c>
      <c r="B70" s="3">
        <v>12</v>
      </c>
    </row>
    <row r="71" spans="1:2" ht="15">
      <c r="A71" s="119" t="s">
        <v>3431</v>
      </c>
      <c r="B71" s="3">
        <v>27</v>
      </c>
    </row>
    <row r="72" spans="1:2" ht="15">
      <c r="A72" s="119" t="s">
        <v>3432</v>
      </c>
      <c r="B72" s="3">
        <v>8</v>
      </c>
    </row>
    <row r="73" spans="1:2" ht="15">
      <c r="A73" s="118" t="s">
        <v>3433</v>
      </c>
      <c r="B73" s="3">
        <v>90</v>
      </c>
    </row>
    <row r="74" spans="1:2" ht="15">
      <c r="A74" s="119" t="s">
        <v>3434</v>
      </c>
      <c r="B74" s="3">
        <v>7</v>
      </c>
    </row>
    <row r="75" spans="1:2" ht="15">
      <c r="A75" s="119" t="s">
        <v>3435</v>
      </c>
      <c r="B75" s="3">
        <v>18</v>
      </c>
    </row>
    <row r="76" spans="1:2" ht="15">
      <c r="A76" s="119" t="s">
        <v>3436</v>
      </c>
      <c r="B76" s="3">
        <v>26</v>
      </c>
    </row>
    <row r="77" spans="1:2" ht="15">
      <c r="A77" s="119" t="s">
        <v>3437</v>
      </c>
      <c r="B77" s="3">
        <v>22</v>
      </c>
    </row>
    <row r="78" spans="1:2" ht="15">
      <c r="A78" s="119" t="s">
        <v>3438</v>
      </c>
      <c r="B78" s="3">
        <v>17</v>
      </c>
    </row>
    <row r="79" spans="1:2" ht="15">
      <c r="A79" s="117" t="s">
        <v>3387</v>
      </c>
      <c r="B79" s="3">
        <v>350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404"/>
  <sheetViews>
    <sheetView workbookViewId="0" topLeftCell="A1">
      <pane xSplit="1" ySplit="2" topLeftCell="B382" activePane="bottomRight" state="frozen"/>
      <selection pane="topRight" activeCell="B1" sqref="B1"/>
      <selection pane="bottomLeft" activeCell="A3" sqref="A3"/>
      <selection pane="bottomRight" activeCell="A2" sqref="A2:BS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421875" style="0" bestFit="1" customWidth="1"/>
    <col min="58" max="58" width="31.5742187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2124</v>
      </c>
      <c r="AE2" s="13" t="s">
        <v>2125</v>
      </c>
      <c r="AF2" s="13" t="s">
        <v>2126</v>
      </c>
      <c r="AG2" s="13" t="s">
        <v>2127</v>
      </c>
      <c r="AH2" s="13" t="s">
        <v>2128</v>
      </c>
      <c r="AI2" s="13" t="s">
        <v>2129</v>
      </c>
      <c r="AJ2" s="13" t="s">
        <v>2130</v>
      </c>
      <c r="AK2" s="13" t="s">
        <v>2131</v>
      </c>
      <c r="AL2" s="13" t="s">
        <v>2132</v>
      </c>
      <c r="AM2" s="13" t="s">
        <v>2133</v>
      </c>
      <c r="AN2" s="13" t="s">
        <v>2134</v>
      </c>
      <c r="AO2" s="13" t="s">
        <v>2135</v>
      </c>
      <c r="AP2" s="13" t="s">
        <v>2136</v>
      </c>
      <c r="AQ2" s="13" t="s">
        <v>2137</v>
      </c>
      <c r="AR2" s="13" t="s">
        <v>2138</v>
      </c>
      <c r="AS2" s="13" t="s">
        <v>223</v>
      </c>
      <c r="AT2" s="13" t="s">
        <v>2139</v>
      </c>
      <c r="AU2" s="13" t="s">
        <v>2140</v>
      </c>
      <c r="AV2" s="13" t="s">
        <v>2141</v>
      </c>
      <c r="AW2" s="13" t="s">
        <v>2142</v>
      </c>
      <c r="AX2" s="13" t="s">
        <v>2143</v>
      </c>
      <c r="AY2" s="13" t="s">
        <v>2144</v>
      </c>
      <c r="AZ2" s="13" t="s">
        <v>2704</v>
      </c>
      <c r="BA2" s="114" t="s">
        <v>2881</v>
      </c>
      <c r="BB2" s="114" t="s">
        <v>2882</v>
      </c>
      <c r="BC2" s="114" t="s">
        <v>2883</v>
      </c>
      <c r="BD2" s="114" t="s">
        <v>2884</v>
      </c>
      <c r="BE2" s="114" t="s">
        <v>2885</v>
      </c>
      <c r="BF2" s="114" t="s">
        <v>2886</v>
      </c>
      <c r="BG2" s="114" t="s">
        <v>2887</v>
      </c>
      <c r="BH2" s="114" t="s">
        <v>2888</v>
      </c>
      <c r="BI2" s="114" t="s">
        <v>2890</v>
      </c>
      <c r="BJ2" s="114" t="s">
        <v>3174</v>
      </c>
      <c r="BK2" s="114" t="s">
        <v>3183</v>
      </c>
      <c r="BL2" s="114" t="s">
        <v>3186</v>
      </c>
      <c r="BM2" s="114" t="s">
        <v>3189</v>
      </c>
      <c r="BN2" s="114" t="s">
        <v>3191</v>
      </c>
      <c r="BO2" s="114" t="s">
        <v>3200</v>
      </c>
      <c r="BP2" s="114" t="s">
        <v>3222</v>
      </c>
      <c r="BQ2" s="114" t="s">
        <v>3289</v>
      </c>
      <c r="BR2" s="114" t="s">
        <v>3315</v>
      </c>
      <c r="BS2" s="114" t="s">
        <v>3361</v>
      </c>
      <c r="BT2" s="3"/>
      <c r="BU2" s="3"/>
    </row>
    <row r="3" spans="1:73" ht="15" customHeight="1">
      <c r="A3" s="65" t="s">
        <v>1058</v>
      </c>
      <c r="B3" s="66"/>
      <c r="C3" s="66" t="s">
        <v>64</v>
      </c>
      <c r="D3" s="67">
        <v>900</v>
      </c>
      <c r="E3" s="91"/>
      <c r="F3" s="66" t="s">
        <v>1058</v>
      </c>
      <c r="G3" s="92"/>
      <c r="H3" s="70"/>
      <c r="I3" s="71"/>
      <c r="J3" s="93" t="s">
        <v>75</v>
      </c>
      <c r="K3" s="70"/>
      <c r="L3" s="94">
        <v>1</v>
      </c>
      <c r="M3" s="75">
        <v>7493.94287109375</v>
      </c>
      <c r="N3" s="75">
        <v>708.0216674804688</v>
      </c>
      <c r="O3" s="76"/>
      <c r="P3" s="77"/>
      <c r="Q3" s="77"/>
      <c r="R3" s="87"/>
      <c r="S3" s="48">
        <v>1</v>
      </c>
      <c r="T3" s="48">
        <v>0</v>
      </c>
      <c r="U3" s="49">
        <v>0</v>
      </c>
      <c r="V3" s="49">
        <v>1</v>
      </c>
      <c r="W3" s="49">
        <v>0</v>
      </c>
      <c r="X3" s="49">
        <v>0.999999</v>
      </c>
      <c r="Y3" s="49">
        <v>0</v>
      </c>
      <c r="Z3" s="49">
        <v>0</v>
      </c>
      <c r="AA3" s="72">
        <v>3</v>
      </c>
      <c r="AB3" s="72"/>
      <c r="AC3" s="73"/>
      <c r="AD3" s="80"/>
      <c r="AE3" s="80"/>
      <c r="AF3" s="80"/>
      <c r="AG3" s="80"/>
      <c r="AH3" s="80"/>
      <c r="AI3" s="80"/>
      <c r="AJ3" s="80"/>
      <c r="AK3" s="80"/>
      <c r="AL3" s="80"/>
      <c r="AM3" s="80"/>
      <c r="AN3" s="80"/>
      <c r="AO3" s="80"/>
      <c r="AP3" s="80"/>
      <c r="AQ3" s="80"/>
      <c r="AR3" s="80"/>
      <c r="AS3" s="80"/>
      <c r="AT3" s="80"/>
      <c r="AU3" s="80"/>
      <c r="AV3" s="80"/>
      <c r="AW3" s="80"/>
      <c r="AX3" s="80"/>
      <c r="AY3" s="80"/>
      <c r="AZ3" s="79" t="str">
        <f>REPLACE(INDEX(GroupVertices[Group],MATCH(Vertices[[#This Row],[Vertex]],GroupVertices[Vertex],0)),1,1,"")</f>
        <v>54</v>
      </c>
      <c r="BA3" s="48"/>
      <c r="BB3" s="49"/>
      <c r="BC3" s="48"/>
      <c r="BD3" s="49"/>
      <c r="BE3" s="48"/>
      <c r="BF3" s="49"/>
      <c r="BG3" s="48"/>
      <c r="BH3" s="49"/>
      <c r="BI3" s="48"/>
      <c r="BJ3" s="48"/>
      <c r="BK3" s="48"/>
      <c r="BL3" s="48"/>
      <c r="BM3" s="48"/>
      <c r="BN3" s="48"/>
      <c r="BO3" s="48"/>
      <c r="BP3" s="48"/>
      <c r="BQ3" s="48"/>
      <c r="BR3" s="48"/>
      <c r="BS3" s="48"/>
      <c r="BT3" s="3"/>
      <c r="BU3" s="3"/>
    </row>
    <row r="4" spans="1:76" ht="15">
      <c r="A4" s="65" t="s">
        <v>964</v>
      </c>
      <c r="B4" s="66"/>
      <c r="C4" s="66" t="s">
        <v>64</v>
      </c>
      <c r="D4" s="67">
        <v>900</v>
      </c>
      <c r="E4" s="91"/>
      <c r="F4" s="66" t="s">
        <v>964</v>
      </c>
      <c r="G4" s="92"/>
      <c r="H4" s="70"/>
      <c r="I4" s="71"/>
      <c r="J4" s="93" t="s">
        <v>75</v>
      </c>
      <c r="K4" s="70"/>
      <c r="L4" s="94">
        <v>1</v>
      </c>
      <c r="M4" s="75">
        <v>7493.94287109375</v>
      </c>
      <c r="N4" s="75">
        <v>1593.048828125</v>
      </c>
      <c r="O4" s="76"/>
      <c r="P4" s="77"/>
      <c r="Q4" s="77"/>
      <c r="R4" s="87"/>
      <c r="S4" s="48">
        <v>1</v>
      </c>
      <c r="T4" s="48">
        <v>0</v>
      </c>
      <c r="U4" s="49">
        <v>0</v>
      </c>
      <c r="V4" s="49">
        <v>1</v>
      </c>
      <c r="W4" s="49">
        <v>0</v>
      </c>
      <c r="X4" s="49">
        <v>0.999999</v>
      </c>
      <c r="Y4" s="49">
        <v>0</v>
      </c>
      <c r="Z4" s="49">
        <v>0</v>
      </c>
      <c r="AA4" s="72">
        <v>4</v>
      </c>
      <c r="AB4" s="72"/>
      <c r="AC4" s="73"/>
      <c r="AD4" s="80"/>
      <c r="AE4" s="80"/>
      <c r="AF4" s="80"/>
      <c r="AG4" s="80"/>
      <c r="AH4" s="80"/>
      <c r="AI4" s="80"/>
      <c r="AJ4" s="80"/>
      <c r="AK4" s="80"/>
      <c r="AL4" s="80"/>
      <c r="AM4" s="80"/>
      <c r="AN4" s="80"/>
      <c r="AO4" s="80"/>
      <c r="AP4" s="80"/>
      <c r="AQ4" s="80"/>
      <c r="AR4" s="80"/>
      <c r="AS4" s="80"/>
      <c r="AT4" s="80"/>
      <c r="AU4" s="80"/>
      <c r="AV4" s="80"/>
      <c r="AW4" s="80"/>
      <c r="AX4" s="80"/>
      <c r="AY4" s="80"/>
      <c r="AZ4" s="79" t="str">
        <f>REPLACE(INDEX(GroupVertices[Group],MATCH(Vertices[[#This Row],[Vertex]],GroupVertices[Vertex],0)),1,1,"")</f>
        <v>53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5" t="s">
        <v>979</v>
      </c>
      <c r="B5" s="66"/>
      <c r="C5" s="66" t="s">
        <v>64</v>
      </c>
      <c r="D5" s="67">
        <v>900</v>
      </c>
      <c r="E5" s="91"/>
      <c r="F5" s="66" t="s">
        <v>979</v>
      </c>
      <c r="G5" s="92"/>
      <c r="H5" s="70"/>
      <c r="I5" s="71"/>
      <c r="J5" s="93" t="s">
        <v>75</v>
      </c>
      <c r="K5" s="70"/>
      <c r="L5" s="94">
        <v>1</v>
      </c>
      <c r="M5" s="75">
        <v>7493.94287109375</v>
      </c>
      <c r="N5" s="75">
        <v>2485.300537109375</v>
      </c>
      <c r="O5" s="76"/>
      <c r="P5" s="77"/>
      <c r="Q5" s="77"/>
      <c r="R5" s="87"/>
      <c r="S5" s="48">
        <v>1</v>
      </c>
      <c r="T5" s="48">
        <v>0</v>
      </c>
      <c r="U5" s="49">
        <v>0</v>
      </c>
      <c r="V5" s="49">
        <v>1</v>
      </c>
      <c r="W5" s="49">
        <v>0</v>
      </c>
      <c r="X5" s="49">
        <v>0.999999</v>
      </c>
      <c r="Y5" s="49">
        <v>0</v>
      </c>
      <c r="Z5" s="49">
        <v>0</v>
      </c>
      <c r="AA5" s="72">
        <v>5</v>
      </c>
      <c r="AB5" s="72"/>
      <c r="AC5" s="73"/>
      <c r="AD5" s="80"/>
      <c r="AE5" s="80"/>
      <c r="AF5" s="80"/>
      <c r="AG5" s="80"/>
      <c r="AH5" s="80"/>
      <c r="AI5" s="80"/>
      <c r="AJ5" s="80"/>
      <c r="AK5" s="80"/>
      <c r="AL5" s="80"/>
      <c r="AM5" s="80"/>
      <c r="AN5" s="80"/>
      <c r="AO5" s="80"/>
      <c r="AP5" s="80"/>
      <c r="AQ5" s="80"/>
      <c r="AR5" s="80"/>
      <c r="AS5" s="80"/>
      <c r="AT5" s="80"/>
      <c r="AU5" s="80"/>
      <c r="AV5" s="80"/>
      <c r="AW5" s="80"/>
      <c r="AX5" s="80"/>
      <c r="AY5" s="80"/>
      <c r="AZ5" s="79" t="str">
        <f>REPLACE(INDEX(GroupVertices[Group],MATCH(Vertices[[#This Row],[Vertex]],GroupVertices[Vertex],0)),1,1,"")</f>
        <v>52</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5" t="s">
        <v>965</v>
      </c>
      <c r="B6" s="66"/>
      <c r="C6" s="66" t="s">
        <v>64</v>
      </c>
      <c r="D6" s="67">
        <v>900</v>
      </c>
      <c r="E6" s="91"/>
      <c r="F6" s="66" t="s">
        <v>965</v>
      </c>
      <c r="G6" s="92"/>
      <c r="H6" s="70"/>
      <c r="I6" s="71"/>
      <c r="J6" s="93" t="s">
        <v>75</v>
      </c>
      <c r="K6" s="70"/>
      <c r="L6" s="94">
        <v>1</v>
      </c>
      <c r="M6" s="75">
        <v>9128.5986328125</v>
      </c>
      <c r="N6" s="75">
        <v>3370.32763671875</v>
      </c>
      <c r="O6" s="76"/>
      <c r="P6" s="77"/>
      <c r="Q6" s="77"/>
      <c r="R6" s="87"/>
      <c r="S6" s="48">
        <v>1</v>
      </c>
      <c r="T6" s="48">
        <v>0</v>
      </c>
      <c r="U6" s="49">
        <v>0</v>
      </c>
      <c r="V6" s="49">
        <v>1</v>
      </c>
      <c r="W6" s="49">
        <v>0</v>
      </c>
      <c r="X6" s="49">
        <v>0.999999</v>
      </c>
      <c r="Y6" s="49">
        <v>0</v>
      </c>
      <c r="Z6" s="49">
        <v>0</v>
      </c>
      <c r="AA6" s="72">
        <v>6</v>
      </c>
      <c r="AB6" s="72"/>
      <c r="AC6" s="73"/>
      <c r="AD6" s="80"/>
      <c r="AE6" s="80"/>
      <c r="AF6" s="80"/>
      <c r="AG6" s="80"/>
      <c r="AH6" s="80"/>
      <c r="AI6" s="80"/>
      <c r="AJ6" s="80"/>
      <c r="AK6" s="80"/>
      <c r="AL6" s="80"/>
      <c r="AM6" s="80"/>
      <c r="AN6" s="80"/>
      <c r="AO6" s="80"/>
      <c r="AP6" s="80"/>
      <c r="AQ6" s="80"/>
      <c r="AR6" s="80"/>
      <c r="AS6" s="80"/>
      <c r="AT6" s="80"/>
      <c r="AU6" s="80"/>
      <c r="AV6" s="80"/>
      <c r="AW6" s="80"/>
      <c r="AX6" s="80"/>
      <c r="AY6" s="80"/>
      <c r="AZ6" s="79" t="str">
        <f>REPLACE(INDEX(GroupVertices[Group],MATCH(Vertices[[#This Row],[Vertex]],GroupVertices[Vertex],0)),1,1,"")</f>
        <v>51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5" t="s">
        <v>1069</v>
      </c>
      <c r="B7" s="66"/>
      <c r="C7" s="66" t="s">
        <v>64</v>
      </c>
      <c r="D7" s="67">
        <v>900</v>
      </c>
      <c r="E7" s="91"/>
      <c r="F7" s="66" t="s">
        <v>1069</v>
      </c>
      <c r="G7" s="92"/>
      <c r="H7" s="70"/>
      <c r="I7" s="71"/>
      <c r="J7" s="93" t="s">
        <v>75</v>
      </c>
      <c r="K7" s="70"/>
      <c r="L7" s="94">
        <v>1</v>
      </c>
      <c r="M7" s="75">
        <v>6177.72607421875</v>
      </c>
      <c r="N7" s="75">
        <v>957.2742309570312</v>
      </c>
      <c r="O7" s="76"/>
      <c r="P7" s="77"/>
      <c r="Q7" s="77"/>
      <c r="R7" s="87"/>
      <c r="S7" s="48">
        <v>1</v>
      </c>
      <c r="T7" s="48">
        <v>0</v>
      </c>
      <c r="U7" s="49">
        <v>0</v>
      </c>
      <c r="V7" s="49">
        <v>0.2</v>
      </c>
      <c r="W7" s="49">
        <v>0</v>
      </c>
      <c r="X7" s="49">
        <v>0.693693</v>
      </c>
      <c r="Y7" s="49">
        <v>0</v>
      </c>
      <c r="Z7" s="49">
        <v>0</v>
      </c>
      <c r="AA7" s="72">
        <v>7</v>
      </c>
      <c r="AB7" s="72"/>
      <c r="AC7" s="73"/>
      <c r="AD7" s="80"/>
      <c r="AE7" s="80"/>
      <c r="AF7" s="80"/>
      <c r="AG7" s="80"/>
      <c r="AH7" s="80"/>
      <c r="AI7" s="80"/>
      <c r="AJ7" s="80"/>
      <c r="AK7" s="80"/>
      <c r="AL7" s="80"/>
      <c r="AM7" s="80"/>
      <c r="AN7" s="80"/>
      <c r="AO7" s="80"/>
      <c r="AP7" s="80"/>
      <c r="AQ7" s="80"/>
      <c r="AR7" s="80"/>
      <c r="AS7" s="80"/>
      <c r="AT7" s="80"/>
      <c r="AU7" s="80"/>
      <c r="AV7" s="80"/>
      <c r="AW7" s="80"/>
      <c r="AX7" s="80"/>
      <c r="AY7" s="80"/>
      <c r="AZ7" s="79" t="str">
        <f>REPLACE(INDEX(GroupVertices[Group],MATCH(Vertices[[#This Row],[Vertex]],GroupVertices[Vertex],0)),1,1,"")</f>
        <v>23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5" t="s">
        <v>1025</v>
      </c>
      <c r="B8" s="66"/>
      <c r="C8" s="66" t="s">
        <v>64</v>
      </c>
      <c r="D8" s="67">
        <v>900</v>
      </c>
      <c r="E8" s="91"/>
      <c r="F8" s="66" t="s">
        <v>1025</v>
      </c>
      <c r="G8" s="92"/>
      <c r="H8" s="70"/>
      <c r="I8" s="71"/>
      <c r="J8" s="93" t="s">
        <v>75</v>
      </c>
      <c r="K8" s="70"/>
      <c r="L8" s="94">
        <v>1</v>
      </c>
      <c r="M8" s="75">
        <v>5838.05712890625</v>
      </c>
      <c r="N8" s="75">
        <v>3308.917724609375</v>
      </c>
      <c r="O8" s="76"/>
      <c r="P8" s="77"/>
      <c r="Q8" s="77"/>
      <c r="R8" s="87"/>
      <c r="S8" s="48">
        <v>1</v>
      </c>
      <c r="T8" s="48">
        <v>0</v>
      </c>
      <c r="U8" s="49">
        <v>0</v>
      </c>
      <c r="V8" s="49">
        <v>0.125</v>
      </c>
      <c r="W8" s="49">
        <v>0</v>
      </c>
      <c r="X8" s="49">
        <v>0.656539</v>
      </c>
      <c r="Y8" s="49">
        <v>0</v>
      </c>
      <c r="Z8" s="49">
        <v>0</v>
      </c>
      <c r="AA8" s="72">
        <v>8</v>
      </c>
      <c r="AB8" s="72"/>
      <c r="AC8" s="73"/>
      <c r="AD8" s="80"/>
      <c r="AE8" s="80"/>
      <c r="AF8" s="80"/>
      <c r="AG8" s="80"/>
      <c r="AH8" s="80"/>
      <c r="AI8" s="80"/>
      <c r="AJ8" s="80"/>
      <c r="AK8" s="80"/>
      <c r="AL8" s="80"/>
      <c r="AM8" s="80"/>
      <c r="AN8" s="80"/>
      <c r="AO8" s="80"/>
      <c r="AP8" s="80"/>
      <c r="AQ8" s="80"/>
      <c r="AR8" s="80"/>
      <c r="AS8" s="80"/>
      <c r="AT8" s="80"/>
      <c r="AU8" s="80"/>
      <c r="AV8" s="80"/>
      <c r="AW8" s="80"/>
      <c r="AX8" s="80"/>
      <c r="AY8" s="80"/>
      <c r="AZ8" s="79" t="str">
        <f>REPLACE(INDEX(GroupVertices[Group],MATCH(Vertices[[#This Row],[Vertex]],GroupVertices[Vertex],0)),1,1,"")</f>
        <v>17</v>
      </c>
      <c r="BA8" s="48"/>
      <c r="BB8" s="49"/>
      <c r="BC8" s="48"/>
      <c r="BD8" s="49"/>
      <c r="BE8" s="48"/>
      <c r="BF8" s="49"/>
      <c r="BG8" s="48"/>
      <c r="BH8" s="49"/>
      <c r="BI8" s="48"/>
      <c r="BJ8" s="48"/>
      <c r="BK8" s="48"/>
      <c r="BL8" s="48"/>
      <c r="BM8" s="48"/>
      <c r="BN8" s="48"/>
      <c r="BO8" s="48"/>
      <c r="BP8" s="48"/>
      <c r="BQ8" s="48"/>
      <c r="BR8" s="48"/>
      <c r="BS8" s="48"/>
      <c r="BT8" s="2"/>
      <c r="BU8" s="3"/>
      <c r="BV8" s="3"/>
      <c r="BW8" s="3"/>
      <c r="BX8" s="3"/>
    </row>
    <row r="9" spans="1:76" ht="15">
      <c r="A9" s="65" t="s">
        <v>1046</v>
      </c>
      <c r="B9" s="66"/>
      <c r="C9" s="66" t="s">
        <v>64</v>
      </c>
      <c r="D9" s="67">
        <v>900</v>
      </c>
      <c r="E9" s="91"/>
      <c r="F9" s="66" t="s">
        <v>1046</v>
      </c>
      <c r="G9" s="92"/>
      <c r="H9" s="70"/>
      <c r="I9" s="71"/>
      <c r="J9" s="93" t="s">
        <v>75</v>
      </c>
      <c r="K9" s="70"/>
      <c r="L9" s="94">
        <v>1</v>
      </c>
      <c r="M9" s="75">
        <v>3431.716064453125</v>
      </c>
      <c r="N9" s="75">
        <v>2186.197509765625</v>
      </c>
      <c r="O9" s="76"/>
      <c r="P9" s="77"/>
      <c r="Q9" s="77"/>
      <c r="R9" s="87"/>
      <c r="S9" s="48">
        <v>1</v>
      </c>
      <c r="T9" s="48">
        <v>0</v>
      </c>
      <c r="U9" s="49">
        <v>0</v>
      </c>
      <c r="V9" s="49">
        <v>0.025641</v>
      </c>
      <c r="W9" s="49">
        <v>0</v>
      </c>
      <c r="X9" s="49">
        <v>0.563513</v>
      </c>
      <c r="Y9" s="49">
        <v>0</v>
      </c>
      <c r="Z9" s="49">
        <v>0</v>
      </c>
      <c r="AA9" s="72">
        <v>9</v>
      </c>
      <c r="AB9" s="72"/>
      <c r="AC9" s="73"/>
      <c r="AD9" s="80"/>
      <c r="AE9" s="80"/>
      <c r="AF9" s="80"/>
      <c r="AG9" s="80"/>
      <c r="AH9" s="80"/>
      <c r="AI9" s="80"/>
      <c r="AJ9" s="80"/>
      <c r="AK9" s="80"/>
      <c r="AL9" s="80"/>
      <c r="AM9" s="80"/>
      <c r="AN9" s="80"/>
      <c r="AO9" s="80"/>
      <c r="AP9" s="80"/>
      <c r="AQ9" s="80"/>
      <c r="AR9" s="80"/>
      <c r="AS9" s="80"/>
      <c r="AT9" s="80"/>
      <c r="AU9" s="80"/>
      <c r="AV9" s="80"/>
      <c r="AW9" s="80"/>
      <c r="AX9" s="80"/>
      <c r="AY9" s="80"/>
      <c r="AZ9" s="79" t="str">
        <f>REPLACE(INDEX(GroupVertices[Group],MATCH(Vertices[[#This Row],[Vertex]],GroupVertices[Vertex],0)),1,1,"")</f>
        <v>6</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5" t="s">
        <v>1074</v>
      </c>
      <c r="B10" s="66"/>
      <c r="C10" s="66" t="s">
        <v>64</v>
      </c>
      <c r="D10" s="67">
        <v>900</v>
      </c>
      <c r="E10" s="91"/>
      <c r="F10" s="66" t="s">
        <v>1074</v>
      </c>
      <c r="G10" s="92"/>
      <c r="H10" s="70"/>
      <c r="I10" s="71"/>
      <c r="J10" s="93" t="s">
        <v>75</v>
      </c>
      <c r="K10" s="70"/>
      <c r="L10" s="94">
        <v>1</v>
      </c>
      <c r="M10" s="75">
        <v>1739.740966796875</v>
      </c>
      <c r="N10" s="75">
        <v>9560.701171875</v>
      </c>
      <c r="O10" s="76"/>
      <c r="P10" s="77"/>
      <c r="Q10" s="77"/>
      <c r="R10" s="87"/>
      <c r="S10" s="48">
        <v>1</v>
      </c>
      <c r="T10" s="48">
        <v>0</v>
      </c>
      <c r="U10" s="49">
        <v>0</v>
      </c>
      <c r="V10" s="49">
        <v>0.018182</v>
      </c>
      <c r="W10" s="49">
        <v>0.034376</v>
      </c>
      <c r="X10" s="49">
        <v>0.556949</v>
      </c>
      <c r="Y10" s="49">
        <v>0</v>
      </c>
      <c r="Z10" s="49">
        <v>0</v>
      </c>
      <c r="AA10" s="72">
        <v>10</v>
      </c>
      <c r="AB10" s="72"/>
      <c r="AC10" s="73"/>
      <c r="AD10" s="80"/>
      <c r="AE10" s="80"/>
      <c r="AF10" s="80"/>
      <c r="AG10" s="80"/>
      <c r="AH10" s="80"/>
      <c r="AI10" s="80"/>
      <c r="AJ10" s="80"/>
      <c r="AK10" s="80"/>
      <c r="AL10" s="80"/>
      <c r="AM10" s="80"/>
      <c r="AN10" s="80"/>
      <c r="AO10" s="80"/>
      <c r="AP10" s="80"/>
      <c r="AQ10" s="80"/>
      <c r="AR10" s="80"/>
      <c r="AS10" s="80"/>
      <c r="AT10" s="80"/>
      <c r="AU10" s="80"/>
      <c r="AV10" s="80"/>
      <c r="AW10" s="80"/>
      <c r="AX10" s="80"/>
      <c r="AY10" s="80"/>
      <c r="AZ10" s="79" t="str">
        <f>REPLACE(INDEX(GroupVertices[Group],MATCH(Vertices[[#This Row],[Vertex]],GroupVertices[Vertex],0)),1,1,"")</f>
        <v>1</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5" t="s">
        <v>1073</v>
      </c>
      <c r="B11" s="66"/>
      <c r="C11" s="66" t="s">
        <v>64</v>
      </c>
      <c r="D11" s="67">
        <v>900</v>
      </c>
      <c r="E11" s="91"/>
      <c r="F11" s="66" t="s">
        <v>1073</v>
      </c>
      <c r="G11" s="92"/>
      <c r="H11" s="70"/>
      <c r="I11" s="71"/>
      <c r="J11" s="93" t="s">
        <v>75</v>
      </c>
      <c r="K11" s="70"/>
      <c r="L11" s="94">
        <v>1</v>
      </c>
      <c r="M11" s="75">
        <v>1739.740966796875</v>
      </c>
      <c r="N11" s="75">
        <v>8973.0908203125</v>
      </c>
      <c r="O11" s="76"/>
      <c r="P11" s="77"/>
      <c r="Q11" s="77"/>
      <c r="R11" s="87"/>
      <c r="S11" s="48">
        <v>1</v>
      </c>
      <c r="T11" s="48">
        <v>0</v>
      </c>
      <c r="U11" s="49">
        <v>0</v>
      </c>
      <c r="V11" s="49">
        <v>0.018182</v>
      </c>
      <c r="W11" s="49">
        <v>0.034376</v>
      </c>
      <c r="X11" s="49">
        <v>0.556949</v>
      </c>
      <c r="Y11" s="49">
        <v>0</v>
      </c>
      <c r="Z11" s="49">
        <v>0</v>
      </c>
      <c r="AA11" s="72">
        <v>11</v>
      </c>
      <c r="AB11" s="72"/>
      <c r="AC11" s="73"/>
      <c r="AD11" s="80"/>
      <c r="AE11" s="80"/>
      <c r="AF11" s="80"/>
      <c r="AG11" s="80"/>
      <c r="AH11" s="80"/>
      <c r="AI11" s="80"/>
      <c r="AJ11" s="80"/>
      <c r="AK11" s="80"/>
      <c r="AL11" s="80"/>
      <c r="AM11" s="80"/>
      <c r="AN11" s="80"/>
      <c r="AO11" s="80"/>
      <c r="AP11" s="80"/>
      <c r="AQ11" s="80"/>
      <c r="AR11" s="80"/>
      <c r="AS11" s="80"/>
      <c r="AT11" s="80"/>
      <c r="AU11" s="80"/>
      <c r="AV11" s="80"/>
      <c r="AW11" s="80"/>
      <c r="AX11" s="80"/>
      <c r="AY11" s="80"/>
      <c r="AZ11" s="79" t="str">
        <f>REPLACE(INDEX(GroupVertices[Group],MATCH(Vertices[[#This Row],[Vertex]],GroupVertices[Vertex],0)),1,1,"")</f>
        <v>1</v>
      </c>
      <c r="BA11" s="48"/>
      <c r="BB11" s="49"/>
      <c r="BC11" s="48"/>
      <c r="BD11" s="49"/>
      <c r="BE11" s="48"/>
      <c r="BF11" s="49"/>
      <c r="BG11" s="48"/>
      <c r="BH11" s="49"/>
      <c r="BI11" s="48"/>
      <c r="BJ11" s="48"/>
      <c r="BK11" s="48"/>
      <c r="BL11" s="48"/>
      <c r="BM11" s="48"/>
      <c r="BN11" s="48"/>
      <c r="BO11" s="48"/>
      <c r="BP11" s="48"/>
      <c r="BQ11" s="48"/>
      <c r="BR11" s="48"/>
      <c r="BS11" s="48"/>
      <c r="BT11" s="2"/>
      <c r="BU11" s="3"/>
      <c r="BV11" s="3"/>
      <c r="BW11" s="3"/>
      <c r="BX11" s="3"/>
    </row>
    <row r="12" spans="1:76" ht="15">
      <c r="A12" s="65" t="s">
        <v>1076</v>
      </c>
      <c r="B12" s="66"/>
      <c r="C12" s="66" t="s">
        <v>64</v>
      </c>
      <c r="D12" s="67">
        <v>900</v>
      </c>
      <c r="E12" s="91"/>
      <c r="F12" s="66" t="s">
        <v>1076</v>
      </c>
      <c r="G12" s="92"/>
      <c r="H12" s="70"/>
      <c r="I12" s="71"/>
      <c r="J12" s="93" t="s">
        <v>75</v>
      </c>
      <c r="K12" s="70"/>
      <c r="L12" s="94">
        <v>1</v>
      </c>
      <c r="M12" s="75">
        <v>1376.719970703125</v>
      </c>
      <c r="N12" s="75">
        <v>8973.0908203125</v>
      </c>
      <c r="O12" s="76"/>
      <c r="P12" s="77"/>
      <c r="Q12" s="77"/>
      <c r="R12" s="87"/>
      <c r="S12" s="48">
        <v>1</v>
      </c>
      <c r="T12" s="48">
        <v>0</v>
      </c>
      <c r="U12" s="49">
        <v>0</v>
      </c>
      <c r="V12" s="49">
        <v>0.018182</v>
      </c>
      <c r="W12" s="49">
        <v>0.034376</v>
      </c>
      <c r="X12" s="49">
        <v>0.556949</v>
      </c>
      <c r="Y12" s="49">
        <v>0</v>
      </c>
      <c r="Z12" s="49">
        <v>0</v>
      </c>
      <c r="AA12" s="72">
        <v>12</v>
      </c>
      <c r="AB12" s="72"/>
      <c r="AC12" s="73"/>
      <c r="AD12" s="80"/>
      <c r="AE12" s="80"/>
      <c r="AF12" s="80"/>
      <c r="AG12" s="80"/>
      <c r="AH12" s="80"/>
      <c r="AI12" s="80"/>
      <c r="AJ12" s="80"/>
      <c r="AK12" s="80"/>
      <c r="AL12" s="80"/>
      <c r="AM12" s="80"/>
      <c r="AN12" s="80"/>
      <c r="AO12" s="80"/>
      <c r="AP12" s="80"/>
      <c r="AQ12" s="80"/>
      <c r="AR12" s="80"/>
      <c r="AS12" s="80"/>
      <c r="AT12" s="80"/>
      <c r="AU12" s="80"/>
      <c r="AV12" s="80"/>
      <c r="AW12" s="80"/>
      <c r="AX12" s="80"/>
      <c r="AY12" s="80"/>
      <c r="AZ12" s="79" t="str">
        <f>REPLACE(INDEX(GroupVertices[Group],MATCH(Vertices[[#This Row],[Vertex]],GroupVertices[Vertex],0)),1,1,"")</f>
        <v>1</v>
      </c>
      <c r="BA12" s="48"/>
      <c r="BB12" s="49"/>
      <c r="BC12" s="48"/>
      <c r="BD12" s="49"/>
      <c r="BE12" s="48"/>
      <c r="BF12" s="49"/>
      <c r="BG12" s="48"/>
      <c r="BH12" s="49"/>
      <c r="BI12" s="48"/>
      <c r="BJ12" s="48"/>
      <c r="BK12" s="48"/>
      <c r="BL12" s="48"/>
      <c r="BM12" s="48"/>
      <c r="BN12" s="48"/>
      <c r="BO12" s="48"/>
      <c r="BP12" s="48"/>
      <c r="BQ12" s="48"/>
      <c r="BR12" s="48"/>
      <c r="BS12" s="48"/>
      <c r="BT12" s="2"/>
      <c r="BU12" s="3"/>
      <c r="BV12" s="3"/>
      <c r="BW12" s="3"/>
      <c r="BX12" s="3"/>
    </row>
    <row r="13" spans="1:76" ht="15">
      <c r="A13" s="65" t="s">
        <v>1045</v>
      </c>
      <c r="B13" s="66"/>
      <c r="C13" s="66" t="s">
        <v>64</v>
      </c>
      <c r="D13" s="67">
        <v>900</v>
      </c>
      <c r="E13" s="91"/>
      <c r="F13" s="66" t="s">
        <v>1045</v>
      </c>
      <c r="G13" s="92"/>
      <c r="H13" s="70"/>
      <c r="I13" s="71"/>
      <c r="J13" s="93" t="s">
        <v>75</v>
      </c>
      <c r="K13" s="70"/>
      <c r="L13" s="94">
        <v>1</v>
      </c>
      <c r="M13" s="75">
        <v>2629.248779296875</v>
      </c>
      <c r="N13" s="75">
        <v>1732.486083984375</v>
      </c>
      <c r="O13" s="76"/>
      <c r="P13" s="77"/>
      <c r="Q13" s="77"/>
      <c r="R13" s="87"/>
      <c r="S13" s="48">
        <v>1</v>
      </c>
      <c r="T13" s="48">
        <v>0</v>
      </c>
      <c r="U13" s="49">
        <v>0</v>
      </c>
      <c r="V13" s="49">
        <v>0.025641</v>
      </c>
      <c r="W13" s="49">
        <v>0</v>
      </c>
      <c r="X13" s="49">
        <v>0.563513</v>
      </c>
      <c r="Y13" s="49">
        <v>0</v>
      </c>
      <c r="Z13" s="49">
        <v>0</v>
      </c>
      <c r="AA13" s="72">
        <v>13</v>
      </c>
      <c r="AB13" s="72"/>
      <c r="AC13" s="73"/>
      <c r="AD13" s="80"/>
      <c r="AE13" s="80"/>
      <c r="AF13" s="80"/>
      <c r="AG13" s="80"/>
      <c r="AH13" s="80"/>
      <c r="AI13" s="80"/>
      <c r="AJ13" s="80"/>
      <c r="AK13" s="80"/>
      <c r="AL13" s="80"/>
      <c r="AM13" s="80"/>
      <c r="AN13" s="80"/>
      <c r="AO13" s="80"/>
      <c r="AP13" s="80"/>
      <c r="AQ13" s="80"/>
      <c r="AR13" s="80"/>
      <c r="AS13" s="80"/>
      <c r="AT13" s="80"/>
      <c r="AU13" s="80"/>
      <c r="AV13" s="80"/>
      <c r="AW13" s="80"/>
      <c r="AX13" s="80"/>
      <c r="AY13" s="80"/>
      <c r="AZ13" s="79" t="str">
        <f>REPLACE(INDEX(GroupVertices[Group],MATCH(Vertices[[#This Row],[Vertex]],GroupVertices[Vertex],0)),1,1,"")</f>
        <v>6</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5" t="s">
        <v>1047</v>
      </c>
      <c r="B14" s="66"/>
      <c r="C14" s="66" t="s">
        <v>64</v>
      </c>
      <c r="D14" s="67">
        <v>900</v>
      </c>
      <c r="E14" s="91"/>
      <c r="F14" s="66" t="s">
        <v>1047</v>
      </c>
      <c r="G14" s="92"/>
      <c r="H14" s="70"/>
      <c r="I14" s="71"/>
      <c r="J14" s="93" t="s">
        <v>75</v>
      </c>
      <c r="K14" s="70"/>
      <c r="L14" s="94">
        <v>1</v>
      </c>
      <c r="M14" s="75">
        <v>5333.861328125</v>
      </c>
      <c r="N14" s="75">
        <v>9629.095703125</v>
      </c>
      <c r="O14" s="76"/>
      <c r="P14" s="77"/>
      <c r="Q14" s="77"/>
      <c r="R14" s="87"/>
      <c r="S14" s="48">
        <v>1</v>
      </c>
      <c r="T14" s="48">
        <v>0</v>
      </c>
      <c r="U14" s="49">
        <v>0</v>
      </c>
      <c r="V14" s="49">
        <v>0.025</v>
      </c>
      <c r="W14" s="49">
        <v>0</v>
      </c>
      <c r="X14" s="49">
        <v>0.561247</v>
      </c>
      <c r="Y14" s="49">
        <v>0</v>
      </c>
      <c r="Z14" s="49">
        <v>0</v>
      </c>
      <c r="AA14" s="72">
        <v>14</v>
      </c>
      <c r="AB14" s="72"/>
      <c r="AC14" s="73"/>
      <c r="AD14" s="80"/>
      <c r="AE14" s="80"/>
      <c r="AF14" s="80"/>
      <c r="AG14" s="80"/>
      <c r="AH14" s="80"/>
      <c r="AI14" s="80"/>
      <c r="AJ14" s="80"/>
      <c r="AK14" s="80"/>
      <c r="AL14" s="80"/>
      <c r="AM14" s="80"/>
      <c r="AN14" s="80"/>
      <c r="AO14" s="80"/>
      <c r="AP14" s="80"/>
      <c r="AQ14" s="80"/>
      <c r="AR14" s="80"/>
      <c r="AS14" s="80"/>
      <c r="AT14" s="80"/>
      <c r="AU14" s="80"/>
      <c r="AV14" s="80"/>
      <c r="AW14" s="80"/>
      <c r="AX14" s="80"/>
      <c r="AY14" s="80"/>
      <c r="AZ14" s="79" t="str">
        <f>REPLACE(INDEX(GroupVertices[Group],MATCH(Vertices[[#This Row],[Vertex]],GroupVertices[Vertex],0)),1,1,"")</f>
        <v>8</v>
      </c>
      <c r="BA14" s="48"/>
      <c r="BB14" s="49"/>
      <c r="BC14" s="48"/>
      <c r="BD14" s="49"/>
      <c r="BE14" s="48"/>
      <c r="BF14" s="49"/>
      <c r="BG14" s="48"/>
      <c r="BH14" s="49"/>
      <c r="BI14" s="48"/>
      <c r="BJ14" s="48"/>
      <c r="BK14" s="48"/>
      <c r="BL14" s="48"/>
      <c r="BM14" s="48"/>
      <c r="BN14" s="48"/>
      <c r="BO14" s="48"/>
      <c r="BP14" s="48"/>
      <c r="BQ14" s="48"/>
      <c r="BR14" s="48"/>
      <c r="BS14" s="48"/>
      <c r="BT14" s="2"/>
      <c r="BU14" s="3"/>
      <c r="BV14" s="3"/>
      <c r="BW14" s="3"/>
      <c r="BX14" s="3"/>
    </row>
    <row r="15" spans="1:76" ht="15">
      <c r="A15" s="65" t="s">
        <v>1048</v>
      </c>
      <c r="B15" s="66"/>
      <c r="C15" s="66" t="s">
        <v>64</v>
      </c>
      <c r="D15" s="67">
        <v>900</v>
      </c>
      <c r="E15" s="91"/>
      <c r="F15" s="66" t="s">
        <v>1048</v>
      </c>
      <c r="G15" s="92"/>
      <c r="H15" s="70"/>
      <c r="I15" s="71"/>
      <c r="J15" s="93" t="s">
        <v>75</v>
      </c>
      <c r="K15" s="70"/>
      <c r="L15" s="94">
        <v>1</v>
      </c>
      <c r="M15" s="75">
        <v>8292.6953125</v>
      </c>
      <c r="N15" s="75">
        <v>7235.5478515625</v>
      </c>
      <c r="O15" s="76"/>
      <c r="P15" s="77"/>
      <c r="Q15" s="77"/>
      <c r="R15" s="87"/>
      <c r="S15" s="48">
        <v>1</v>
      </c>
      <c r="T15" s="48">
        <v>0</v>
      </c>
      <c r="U15" s="49">
        <v>0</v>
      </c>
      <c r="V15" s="49">
        <v>0.043478</v>
      </c>
      <c r="W15" s="49">
        <v>0</v>
      </c>
      <c r="X15" s="49">
        <v>0.578828</v>
      </c>
      <c r="Y15" s="49">
        <v>0</v>
      </c>
      <c r="Z15" s="49">
        <v>0</v>
      </c>
      <c r="AA15" s="72">
        <v>15</v>
      </c>
      <c r="AB15" s="72"/>
      <c r="AC15" s="73"/>
      <c r="AD15" s="80"/>
      <c r="AE15" s="80"/>
      <c r="AF15" s="80"/>
      <c r="AG15" s="80"/>
      <c r="AH15" s="80"/>
      <c r="AI15" s="80"/>
      <c r="AJ15" s="80"/>
      <c r="AK15" s="80"/>
      <c r="AL15" s="80"/>
      <c r="AM15" s="80"/>
      <c r="AN15" s="80"/>
      <c r="AO15" s="80"/>
      <c r="AP15" s="80"/>
      <c r="AQ15" s="80"/>
      <c r="AR15" s="80"/>
      <c r="AS15" s="80"/>
      <c r="AT15" s="80"/>
      <c r="AU15" s="80"/>
      <c r="AV15" s="80"/>
      <c r="AW15" s="80"/>
      <c r="AX15" s="80"/>
      <c r="AY15" s="80"/>
      <c r="AZ15" s="79" t="str">
        <f>REPLACE(INDEX(GroupVertices[Group],MATCH(Vertices[[#This Row],[Vertex]],GroupVertices[Vertex],0)),1,1,"")</f>
        <v>14</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5" t="s">
        <v>1072</v>
      </c>
      <c r="B16" s="66"/>
      <c r="C16" s="66" t="s">
        <v>64</v>
      </c>
      <c r="D16" s="67">
        <v>900</v>
      </c>
      <c r="E16" s="91"/>
      <c r="F16" s="66" t="s">
        <v>1072</v>
      </c>
      <c r="G16" s="92"/>
      <c r="H16" s="70"/>
      <c r="I16" s="71"/>
      <c r="J16" s="93" t="s">
        <v>75</v>
      </c>
      <c r="K16" s="70"/>
      <c r="L16" s="94">
        <v>1</v>
      </c>
      <c r="M16" s="75">
        <v>5028.68994140625</v>
      </c>
      <c r="N16" s="75">
        <v>7168.3583984375</v>
      </c>
      <c r="O16" s="76"/>
      <c r="P16" s="77"/>
      <c r="Q16" s="77"/>
      <c r="R16" s="87"/>
      <c r="S16" s="48">
        <v>1</v>
      </c>
      <c r="T16" s="48">
        <v>0</v>
      </c>
      <c r="U16" s="49">
        <v>0</v>
      </c>
      <c r="V16" s="49">
        <v>0.028571</v>
      </c>
      <c r="W16" s="49">
        <v>0</v>
      </c>
      <c r="X16" s="49">
        <v>0.566065</v>
      </c>
      <c r="Y16" s="49">
        <v>0</v>
      </c>
      <c r="Z16" s="49">
        <v>0</v>
      </c>
      <c r="AA16" s="72">
        <v>16</v>
      </c>
      <c r="AB16" s="72"/>
      <c r="AC16" s="73"/>
      <c r="AD16" s="80"/>
      <c r="AE16" s="80"/>
      <c r="AF16" s="80"/>
      <c r="AG16" s="80"/>
      <c r="AH16" s="80"/>
      <c r="AI16" s="80"/>
      <c r="AJ16" s="80"/>
      <c r="AK16" s="80"/>
      <c r="AL16" s="80"/>
      <c r="AM16" s="80"/>
      <c r="AN16" s="80"/>
      <c r="AO16" s="80"/>
      <c r="AP16" s="80"/>
      <c r="AQ16" s="80"/>
      <c r="AR16" s="80"/>
      <c r="AS16" s="80"/>
      <c r="AT16" s="80"/>
      <c r="AU16" s="80"/>
      <c r="AV16" s="80"/>
      <c r="AW16" s="80"/>
      <c r="AX16" s="80"/>
      <c r="AY16" s="80"/>
      <c r="AZ16" s="79" t="str">
        <f>REPLACE(INDEX(GroupVertices[Group],MATCH(Vertices[[#This Row],[Vertex]],GroupVertices[Vertex],0)),1,1,"")</f>
        <v>9</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5" t="s">
        <v>1077</v>
      </c>
      <c r="B17" s="66"/>
      <c r="C17" s="66" t="s">
        <v>64</v>
      </c>
      <c r="D17" s="67">
        <v>900</v>
      </c>
      <c r="E17" s="91"/>
      <c r="F17" s="66" t="s">
        <v>1077</v>
      </c>
      <c r="G17" s="92"/>
      <c r="H17" s="70"/>
      <c r="I17" s="71"/>
      <c r="J17" s="93" t="s">
        <v>75</v>
      </c>
      <c r="K17" s="70"/>
      <c r="L17" s="94">
        <v>1</v>
      </c>
      <c r="M17" s="75">
        <v>1013.6990356445312</v>
      </c>
      <c r="N17" s="75">
        <v>8973.0908203125</v>
      </c>
      <c r="O17" s="76"/>
      <c r="P17" s="77"/>
      <c r="Q17" s="77"/>
      <c r="R17" s="87"/>
      <c r="S17" s="48">
        <v>1</v>
      </c>
      <c r="T17" s="48">
        <v>0</v>
      </c>
      <c r="U17" s="49">
        <v>0</v>
      </c>
      <c r="V17" s="49">
        <v>0.018182</v>
      </c>
      <c r="W17" s="49">
        <v>0.034376</v>
      </c>
      <c r="X17" s="49">
        <v>0.556949</v>
      </c>
      <c r="Y17" s="49">
        <v>0</v>
      </c>
      <c r="Z17" s="49">
        <v>0</v>
      </c>
      <c r="AA17" s="72">
        <v>17</v>
      </c>
      <c r="AB17" s="72"/>
      <c r="AC17" s="73"/>
      <c r="AD17" s="80"/>
      <c r="AE17" s="80"/>
      <c r="AF17" s="80"/>
      <c r="AG17" s="80"/>
      <c r="AH17" s="80"/>
      <c r="AI17" s="80"/>
      <c r="AJ17" s="80"/>
      <c r="AK17" s="80"/>
      <c r="AL17" s="80"/>
      <c r="AM17" s="80"/>
      <c r="AN17" s="80"/>
      <c r="AO17" s="80"/>
      <c r="AP17" s="80"/>
      <c r="AQ17" s="80"/>
      <c r="AR17" s="80"/>
      <c r="AS17" s="80"/>
      <c r="AT17" s="80"/>
      <c r="AU17" s="80"/>
      <c r="AV17" s="80"/>
      <c r="AW17" s="80"/>
      <c r="AX17" s="80"/>
      <c r="AY17" s="80"/>
      <c r="AZ17" s="79" t="str">
        <f>REPLACE(INDEX(GroupVertices[Group],MATCH(Vertices[[#This Row],[Vertex]],GroupVertices[Vertex],0)),1,1,"")</f>
        <v>1</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5" t="s">
        <v>1130</v>
      </c>
      <c r="B18" s="66"/>
      <c r="C18" s="66" t="s">
        <v>64</v>
      </c>
      <c r="D18" s="67">
        <v>900</v>
      </c>
      <c r="E18" s="91"/>
      <c r="F18" s="66" t="s">
        <v>1130</v>
      </c>
      <c r="G18" s="92"/>
      <c r="H18" s="70"/>
      <c r="I18" s="71"/>
      <c r="J18" s="93" t="s">
        <v>75</v>
      </c>
      <c r="K18" s="70"/>
      <c r="L18" s="94">
        <v>1</v>
      </c>
      <c r="M18" s="75">
        <v>9212.1884765625</v>
      </c>
      <c r="N18" s="75">
        <v>9629.095703125</v>
      </c>
      <c r="O18" s="76"/>
      <c r="P18" s="77"/>
      <c r="Q18" s="77"/>
      <c r="R18" s="87"/>
      <c r="S18" s="48">
        <v>1</v>
      </c>
      <c r="T18" s="48">
        <v>0</v>
      </c>
      <c r="U18" s="49">
        <v>0</v>
      </c>
      <c r="V18" s="49">
        <v>0.028571</v>
      </c>
      <c r="W18" s="49">
        <v>0</v>
      </c>
      <c r="X18" s="49">
        <v>0.566065</v>
      </c>
      <c r="Y18" s="49">
        <v>0</v>
      </c>
      <c r="Z18" s="49">
        <v>0</v>
      </c>
      <c r="AA18" s="72">
        <v>18</v>
      </c>
      <c r="AB18" s="72"/>
      <c r="AC18" s="73"/>
      <c r="AD18" s="80"/>
      <c r="AE18" s="80"/>
      <c r="AF18" s="80"/>
      <c r="AG18" s="80"/>
      <c r="AH18" s="80"/>
      <c r="AI18" s="80"/>
      <c r="AJ18" s="80"/>
      <c r="AK18" s="80"/>
      <c r="AL18" s="80"/>
      <c r="AM18" s="80"/>
      <c r="AN18" s="80"/>
      <c r="AO18" s="80"/>
      <c r="AP18" s="80"/>
      <c r="AQ18" s="80"/>
      <c r="AR18" s="80"/>
      <c r="AS18" s="80"/>
      <c r="AT18" s="80"/>
      <c r="AU18" s="80"/>
      <c r="AV18" s="80"/>
      <c r="AW18" s="80"/>
      <c r="AX18" s="80"/>
      <c r="AY18" s="80"/>
      <c r="AZ18" s="79" t="str">
        <f>REPLACE(INDEX(GroupVertices[Group],MATCH(Vertices[[#This Row],[Vertex]],GroupVertices[Vertex],0)),1,1,"")</f>
        <v>10</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5" t="s">
        <v>1084</v>
      </c>
      <c r="B19" s="66"/>
      <c r="C19" s="66" t="s">
        <v>64</v>
      </c>
      <c r="D19" s="67">
        <v>900</v>
      </c>
      <c r="E19" s="91"/>
      <c r="F19" s="66" t="s">
        <v>1084</v>
      </c>
      <c r="G19" s="92"/>
      <c r="H19" s="70"/>
      <c r="I19" s="71"/>
      <c r="J19" s="93" t="s">
        <v>75</v>
      </c>
      <c r="K19" s="70"/>
      <c r="L19" s="94">
        <v>1</v>
      </c>
      <c r="M19" s="75">
        <v>287.6570129394531</v>
      </c>
      <c r="N19" s="75">
        <v>8385.4814453125</v>
      </c>
      <c r="O19" s="76"/>
      <c r="P19" s="77"/>
      <c r="Q19" s="77"/>
      <c r="R19" s="87"/>
      <c r="S19" s="48">
        <v>1</v>
      </c>
      <c r="T19" s="48">
        <v>0</v>
      </c>
      <c r="U19" s="49">
        <v>0</v>
      </c>
      <c r="V19" s="49">
        <v>0.018182</v>
      </c>
      <c r="W19" s="49">
        <v>0.034376</v>
      </c>
      <c r="X19" s="49">
        <v>0.556949</v>
      </c>
      <c r="Y19" s="49">
        <v>0</v>
      </c>
      <c r="Z19" s="49">
        <v>0</v>
      </c>
      <c r="AA19" s="72">
        <v>19</v>
      </c>
      <c r="AB19" s="72"/>
      <c r="AC19" s="73"/>
      <c r="AD19" s="80"/>
      <c r="AE19" s="80"/>
      <c r="AF19" s="80"/>
      <c r="AG19" s="80"/>
      <c r="AH19" s="80"/>
      <c r="AI19" s="80"/>
      <c r="AJ19" s="80"/>
      <c r="AK19" s="80"/>
      <c r="AL19" s="80"/>
      <c r="AM19" s="80"/>
      <c r="AN19" s="80"/>
      <c r="AO19" s="80"/>
      <c r="AP19" s="80"/>
      <c r="AQ19" s="80"/>
      <c r="AR19" s="80"/>
      <c r="AS19" s="80"/>
      <c r="AT19" s="80"/>
      <c r="AU19" s="80"/>
      <c r="AV19" s="80"/>
      <c r="AW19" s="80"/>
      <c r="AX19" s="80"/>
      <c r="AY19" s="80"/>
      <c r="AZ19" s="79" t="str">
        <f>REPLACE(INDEX(GroupVertices[Group],MATCH(Vertices[[#This Row],[Vertex]],GroupVertices[Vertex],0)),1,1,"")</f>
        <v>1</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5" t="s">
        <v>995</v>
      </c>
      <c r="B20" s="66"/>
      <c r="C20" s="66" t="s">
        <v>64</v>
      </c>
      <c r="D20" s="67">
        <v>900</v>
      </c>
      <c r="E20" s="91"/>
      <c r="F20" s="66" t="s">
        <v>995</v>
      </c>
      <c r="G20" s="92"/>
      <c r="H20" s="70"/>
      <c r="I20" s="71"/>
      <c r="J20" s="93" t="s">
        <v>75</v>
      </c>
      <c r="K20" s="70"/>
      <c r="L20" s="94">
        <v>1</v>
      </c>
      <c r="M20" s="75">
        <v>5838.05712890625</v>
      </c>
      <c r="N20" s="75">
        <v>957.2742309570312</v>
      </c>
      <c r="O20" s="76"/>
      <c r="P20" s="77"/>
      <c r="Q20" s="77"/>
      <c r="R20" s="87"/>
      <c r="S20" s="48">
        <v>1</v>
      </c>
      <c r="T20" s="48">
        <v>0</v>
      </c>
      <c r="U20" s="49">
        <v>0</v>
      </c>
      <c r="V20" s="49">
        <v>0.2</v>
      </c>
      <c r="W20" s="49">
        <v>0</v>
      </c>
      <c r="X20" s="49">
        <v>0.693693</v>
      </c>
      <c r="Y20" s="49">
        <v>0</v>
      </c>
      <c r="Z20" s="49">
        <v>0</v>
      </c>
      <c r="AA20" s="72">
        <v>20</v>
      </c>
      <c r="AB20" s="72"/>
      <c r="AC20" s="73"/>
      <c r="AD20" s="80"/>
      <c r="AE20" s="80"/>
      <c r="AF20" s="80"/>
      <c r="AG20" s="80"/>
      <c r="AH20" s="80"/>
      <c r="AI20" s="80"/>
      <c r="AJ20" s="80"/>
      <c r="AK20" s="80"/>
      <c r="AL20" s="80"/>
      <c r="AM20" s="80"/>
      <c r="AN20" s="80"/>
      <c r="AO20" s="80"/>
      <c r="AP20" s="80"/>
      <c r="AQ20" s="80"/>
      <c r="AR20" s="80"/>
      <c r="AS20" s="80"/>
      <c r="AT20" s="80"/>
      <c r="AU20" s="80"/>
      <c r="AV20" s="80"/>
      <c r="AW20" s="80"/>
      <c r="AX20" s="80"/>
      <c r="AY20" s="80"/>
      <c r="AZ20" s="79" t="str">
        <f>REPLACE(INDEX(GroupVertices[Group],MATCH(Vertices[[#This Row],[Vertex]],GroupVertices[Vertex],0)),1,1,"")</f>
        <v>23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5" t="s">
        <v>1105</v>
      </c>
      <c r="B21" s="66"/>
      <c r="C21" s="66" t="s">
        <v>64</v>
      </c>
      <c r="D21" s="67">
        <v>900</v>
      </c>
      <c r="E21" s="91"/>
      <c r="F21" s="66" t="s">
        <v>1105</v>
      </c>
      <c r="G21" s="92"/>
      <c r="H21" s="70"/>
      <c r="I21" s="71"/>
      <c r="J21" s="93" t="s">
        <v>75</v>
      </c>
      <c r="K21" s="70"/>
      <c r="L21" s="94">
        <v>1</v>
      </c>
      <c r="M21" s="75">
        <v>7290.9375</v>
      </c>
      <c r="N21" s="75">
        <v>9629.095703125</v>
      </c>
      <c r="O21" s="76"/>
      <c r="P21" s="77"/>
      <c r="Q21" s="77"/>
      <c r="R21" s="87"/>
      <c r="S21" s="48">
        <v>1</v>
      </c>
      <c r="T21" s="48">
        <v>0</v>
      </c>
      <c r="U21" s="49">
        <v>0</v>
      </c>
      <c r="V21" s="49">
        <v>0.028571</v>
      </c>
      <c r="W21" s="49">
        <v>0</v>
      </c>
      <c r="X21" s="49">
        <v>0.566065</v>
      </c>
      <c r="Y21" s="49">
        <v>0</v>
      </c>
      <c r="Z21" s="49">
        <v>0</v>
      </c>
      <c r="AA21" s="72">
        <v>21</v>
      </c>
      <c r="AB21" s="72"/>
      <c r="AC21" s="73"/>
      <c r="AD21" s="80"/>
      <c r="AE21" s="80"/>
      <c r="AF21" s="80"/>
      <c r="AG21" s="80"/>
      <c r="AH21" s="80"/>
      <c r="AI21" s="80"/>
      <c r="AJ21" s="80"/>
      <c r="AK21" s="80"/>
      <c r="AL21" s="80"/>
      <c r="AM21" s="80"/>
      <c r="AN21" s="80"/>
      <c r="AO21" s="80"/>
      <c r="AP21" s="80"/>
      <c r="AQ21" s="80"/>
      <c r="AR21" s="80"/>
      <c r="AS21" s="80"/>
      <c r="AT21" s="80"/>
      <c r="AU21" s="80"/>
      <c r="AV21" s="80"/>
      <c r="AW21" s="80"/>
      <c r="AX21" s="80"/>
      <c r="AY21" s="80"/>
      <c r="AZ21" s="79" t="str">
        <f>REPLACE(INDEX(GroupVertices[Group],MATCH(Vertices[[#This Row],[Vertex]],GroupVertices[Vertex],0)),1,1,"")</f>
        <v>11</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5" t="s">
        <v>1063</v>
      </c>
      <c r="B22" s="66"/>
      <c r="C22" s="66" t="s">
        <v>64</v>
      </c>
      <c r="D22" s="67">
        <v>900</v>
      </c>
      <c r="E22" s="91"/>
      <c r="F22" s="66" t="s">
        <v>1063</v>
      </c>
      <c r="G22" s="92"/>
      <c r="H22" s="70"/>
      <c r="I22" s="71"/>
      <c r="J22" s="93" t="s">
        <v>75</v>
      </c>
      <c r="K22" s="70"/>
      <c r="L22" s="94">
        <v>1</v>
      </c>
      <c r="M22" s="75">
        <v>9664.638671875</v>
      </c>
      <c r="N22" s="75">
        <v>6794.8408203125</v>
      </c>
      <c r="O22" s="76"/>
      <c r="P22" s="77"/>
      <c r="Q22" s="77"/>
      <c r="R22" s="87"/>
      <c r="S22" s="48">
        <v>1</v>
      </c>
      <c r="T22" s="48">
        <v>0</v>
      </c>
      <c r="U22" s="49">
        <v>0</v>
      </c>
      <c r="V22" s="49">
        <v>0.076923</v>
      </c>
      <c r="W22" s="49">
        <v>0</v>
      </c>
      <c r="X22" s="49">
        <v>0.606177</v>
      </c>
      <c r="Y22" s="49">
        <v>0</v>
      </c>
      <c r="Z22" s="49">
        <v>0</v>
      </c>
      <c r="AA22" s="72">
        <v>22</v>
      </c>
      <c r="AB22" s="72"/>
      <c r="AC22" s="73"/>
      <c r="AD22" s="80"/>
      <c r="AE22" s="80"/>
      <c r="AF22" s="80"/>
      <c r="AG22" s="80"/>
      <c r="AH22" s="80"/>
      <c r="AI22" s="80"/>
      <c r="AJ22" s="80"/>
      <c r="AK22" s="80"/>
      <c r="AL22" s="80"/>
      <c r="AM22" s="80"/>
      <c r="AN22" s="80"/>
      <c r="AO22" s="80"/>
      <c r="AP22" s="80"/>
      <c r="AQ22" s="80"/>
      <c r="AR22" s="80"/>
      <c r="AS22" s="80"/>
      <c r="AT22" s="80"/>
      <c r="AU22" s="80"/>
      <c r="AV22" s="80"/>
      <c r="AW22" s="80"/>
      <c r="AX22" s="80"/>
      <c r="AY22" s="80"/>
      <c r="AZ22" s="79" t="str">
        <f>REPLACE(INDEX(GroupVertices[Group],MATCH(Vertices[[#This Row],[Vertex]],GroupVertices[Vertex],0)),1,1,"")</f>
        <v>16</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5" t="s">
        <v>1085</v>
      </c>
      <c r="B23" s="66"/>
      <c r="C23" s="66" t="s">
        <v>64</v>
      </c>
      <c r="D23" s="67">
        <v>900</v>
      </c>
      <c r="E23" s="91"/>
      <c r="F23" s="66" t="s">
        <v>1085</v>
      </c>
      <c r="G23" s="92"/>
      <c r="H23" s="70"/>
      <c r="I23" s="71"/>
      <c r="J23" s="93" t="s">
        <v>75</v>
      </c>
      <c r="K23" s="70"/>
      <c r="L23" s="94">
        <v>1</v>
      </c>
      <c r="M23" s="75">
        <v>1376.719970703125</v>
      </c>
      <c r="N23" s="75">
        <v>8385.4814453125</v>
      </c>
      <c r="O23" s="76"/>
      <c r="P23" s="77"/>
      <c r="Q23" s="77"/>
      <c r="R23" s="87"/>
      <c r="S23" s="48">
        <v>1</v>
      </c>
      <c r="T23" s="48">
        <v>0</v>
      </c>
      <c r="U23" s="49">
        <v>0</v>
      </c>
      <c r="V23" s="49">
        <v>0.018182</v>
      </c>
      <c r="W23" s="49">
        <v>0.034376</v>
      </c>
      <c r="X23" s="49">
        <v>0.556949</v>
      </c>
      <c r="Y23" s="49">
        <v>0</v>
      </c>
      <c r="Z23" s="49">
        <v>0</v>
      </c>
      <c r="AA23" s="72">
        <v>23</v>
      </c>
      <c r="AB23" s="72"/>
      <c r="AC23" s="73"/>
      <c r="AD23" s="80"/>
      <c r="AE23" s="80"/>
      <c r="AF23" s="80"/>
      <c r="AG23" s="80"/>
      <c r="AH23" s="80"/>
      <c r="AI23" s="80"/>
      <c r="AJ23" s="80"/>
      <c r="AK23" s="80"/>
      <c r="AL23" s="80"/>
      <c r="AM23" s="80"/>
      <c r="AN23" s="80"/>
      <c r="AO23" s="80"/>
      <c r="AP23" s="80"/>
      <c r="AQ23" s="80"/>
      <c r="AR23" s="80"/>
      <c r="AS23" s="80"/>
      <c r="AT23" s="80"/>
      <c r="AU23" s="80"/>
      <c r="AV23" s="80"/>
      <c r="AW23" s="80"/>
      <c r="AX23" s="80"/>
      <c r="AY23" s="80"/>
      <c r="AZ23" s="79" t="str">
        <f>REPLACE(INDEX(GroupVertices[Group],MATCH(Vertices[[#This Row],[Vertex]],GroupVertices[Vertex],0)),1,1,"")</f>
        <v>1</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5" t="s">
        <v>1083</v>
      </c>
      <c r="B24" s="66"/>
      <c r="C24" s="66" t="s">
        <v>64</v>
      </c>
      <c r="D24" s="67">
        <v>900</v>
      </c>
      <c r="E24" s="91"/>
      <c r="F24" s="66" t="s">
        <v>1083</v>
      </c>
      <c r="G24" s="92"/>
      <c r="H24" s="70"/>
      <c r="I24" s="71"/>
      <c r="J24" s="93" t="s">
        <v>75</v>
      </c>
      <c r="K24" s="70"/>
      <c r="L24" s="94">
        <v>1</v>
      </c>
      <c r="M24" s="75">
        <v>1013.6990356445312</v>
      </c>
      <c r="N24" s="75">
        <v>8385.4814453125</v>
      </c>
      <c r="O24" s="76"/>
      <c r="P24" s="77"/>
      <c r="Q24" s="77"/>
      <c r="R24" s="87"/>
      <c r="S24" s="48">
        <v>1</v>
      </c>
      <c r="T24" s="48">
        <v>0</v>
      </c>
      <c r="U24" s="49">
        <v>0</v>
      </c>
      <c r="V24" s="49">
        <v>0.018182</v>
      </c>
      <c r="W24" s="49">
        <v>0.034376</v>
      </c>
      <c r="X24" s="49">
        <v>0.556949</v>
      </c>
      <c r="Y24" s="49">
        <v>0</v>
      </c>
      <c r="Z24" s="49">
        <v>0</v>
      </c>
      <c r="AA24" s="72">
        <v>24</v>
      </c>
      <c r="AB24" s="72"/>
      <c r="AC24" s="73"/>
      <c r="AD24" s="80"/>
      <c r="AE24" s="80"/>
      <c r="AF24" s="80"/>
      <c r="AG24" s="80"/>
      <c r="AH24" s="80"/>
      <c r="AI24" s="80"/>
      <c r="AJ24" s="80"/>
      <c r="AK24" s="80"/>
      <c r="AL24" s="80"/>
      <c r="AM24" s="80"/>
      <c r="AN24" s="80"/>
      <c r="AO24" s="80"/>
      <c r="AP24" s="80"/>
      <c r="AQ24" s="80"/>
      <c r="AR24" s="80"/>
      <c r="AS24" s="80"/>
      <c r="AT24" s="80"/>
      <c r="AU24" s="80"/>
      <c r="AV24" s="80"/>
      <c r="AW24" s="80"/>
      <c r="AX24" s="80"/>
      <c r="AY24" s="80"/>
      <c r="AZ24" s="79"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5" t="s">
        <v>1262</v>
      </c>
      <c r="B25" s="66"/>
      <c r="C25" s="66" t="s">
        <v>64</v>
      </c>
      <c r="D25" s="67">
        <v>900</v>
      </c>
      <c r="E25" s="91"/>
      <c r="F25" s="66" t="s">
        <v>1262</v>
      </c>
      <c r="G25" s="92"/>
      <c r="H25" s="70"/>
      <c r="I25" s="71"/>
      <c r="J25" s="93" t="s">
        <v>75</v>
      </c>
      <c r="K25" s="70"/>
      <c r="L25" s="94">
        <v>1</v>
      </c>
      <c r="M25" s="75">
        <v>3431.716064453125</v>
      </c>
      <c r="N25" s="75">
        <v>4586.24658203125</v>
      </c>
      <c r="O25" s="76"/>
      <c r="P25" s="77"/>
      <c r="Q25" s="77"/>
      <c r="R25" s="87"/>
      <c r="S25" s="48">
        <v>1</v>
      </c>
      <c r="T25" s="48">
        <v>0</v>
      </c>
      <c r="U25" s="49">
        <v>0</v>
      </c>
      <c r="V25" s="49">
        <v>0.025641</v>
      </c>
      <c r="W25" s="49">
        <v>0</v>
      </c>
      <c r="X25" s="49">
        <v>0.563513</v>
      </c>
      <c r="Y25" s="49">
        <v>0</v>
      </c>
      <c r="Z25" s="49">
        <v>0</v>
      </c>
      <c r="AA25" s="72">
        <v>25</v>
      </c>
      <c r="AB25" s="72"/>
      <c r="AC25" s="73"/>
      <c r="AD25" s="80"/>
      <c r="AE25" s="80"/>
      <c r="AF25" s="80"/>
      <c r="AG25" s="80"/>
      <c r="AH25" s="80"/>
      <c r="AI25" s="80"/>
      <c r="AJ25" s="80"/>
      <c r="AK25" s="80"/>
      <c r="AL25" s="80"/>
      <c r="AM25" s="80"/>
      <c r="AN25" s="80"/>
      <c r="AO25" s="80"/>
      <c r="AP25" s="80"/>
      <c r="AQ25" s="80"/>
      <c r="AR25" s="80"/>
      <c r="AS25" s="80"/>
      <c r="AT25" s="80"/>
      <c r="AU25" s="80"/>
      <c r="AV25" s="80"/>
      <c r="AW25" s="80"/>
      <c r="AX25" s="80"/>
      <c r="AY25" s="80"/>
      <c r="AZ25" s="79" t="str">
        <f>REPLACE(INDEX(GroupVertices[Group],MATCH(Vertices[[#This Row],[Vertex]],GroupVertices[Vertex],0)),1,1,"")</f>
        <v>7</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5" t="s">
        <v>1030</v>
      </c>
      <c r="B26" s="66"/>
      <c r="C26" s="66" t="s">
        <v>64</v>
      </c>
      <c r="D26" s="67">
        <v>900</v>
      </c>
      <c r="E26" s="91"/>
      <c r="F26" s="66" t="s">
        <v>1030</v>
      </c>
      <c r="G26" s="92"/>
      <c r="H26" s="70"/>
      <c r="I26" s="71"/>
      <c r="J26" s="93" t="s">
        <v>75</v>
      </c>
      <c r="K26" s="70"/>
      <c r="L26" s="94">
        <v>1</v>
      </c>
      <c r="M26" s="75">
        <v>4856.2021484375</v>
      </c>
      <c r="N26" s="75">
        <v>9178.2734375</v>
      </c>
      <c r="O26" s="76"/>
      <c r="P26" s="77"/>
      <c r="Q26" s="77"/>
      <c r="R26" s="87"/>
      <c r="S26" s="48">
        <v>1</v>
      </c>
      <c r="T26" s="48">
        <v>0</v>
      </c>
      <c r="U26" s="49">
        <v>0</v>
      </c>
      <c r="V26" s="49">
        <v>0.025</v>
      </c>
      <c r="W26" s="49">
        <v>0</v>
      </c>
      <c r="X26" s="49">
        <v>0.561247</v>
      </c>
      <c r="Y26" s="49">
        <v>0</v>
      </c>
      <c r="Z26" s="49">
        <v>0</v>
      </c>
      <c r="AA26" s="72">
        <v>26</v>
      </c>
      <c r="AB26" s="72"/>
      <c r="AC26" s="73"/>
      <c r="AD26" s="80"/>
      <c r="AE26" s="80"/>
      <c r="AF26" s="80"/>
      <c r="AG26" s="80"/>
      <c r="AH26" s="80"/>
      <c r="AI26" s="80"/>
      <c r="AJ26" s="80"/>
      <c r="AK26" s="80"/>
      <c r="AL26" s="80"/>
      <c r="AM26" s="80"/>
      <c r="AN26" s="80"/>
      <c r="AO26" s="80"/>
      <c r="AP26" s="80"/>
      <c r="AQ26" s="80"/>
      <c r="AR26" s="80"/>
      <c r="AS26" s="80"/>
      <c r="AT26" s="80"/>
      <c r="AU26" s="80"/>
      <c r="AV26" s="80"/>
      <c r="AW26" s="80"/>
      <c r="AX26" s="80"/>
      <c r="AY26" s="80"/>
      <c r="AZ26" s="79" t="str">
        <f>REPLACE(INDEX(GroupVertices[Group],MATCH(Vertices[[#This Row],[Vertex]],GroupVertices[Vertex],0)),1,1,"")</f>
        <v>8</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5" t="s">
        <v>1283</v>
      </c>
      <c r="B27" s="66"/>
      <c r="C27" s="66" t="s">
        <v>64</v>
      </c>
      <c r="D27" s="67">
        <v>900</v>
      </c>
      <c r="E27" s="91"/>
      <c r="F27" s="66" t="s">
        <v>1283</v>
      </c>
      <c r="G27" s="92"/>
      <c r="H27" s="70"/>
      <c r="I27" s="71"/>
      <c r="J27" s="93" t="s">
        <v>75</v>
      </c>
      <c r="K27" s="70"/>
      <c r="L27" s="94">
        <v>1</v>
      </c>
      <c r="M27" s="75">
        <v>3030.482421875</v>
      </c>
      <c r="N27" s="75">
        <v>9617.53515625</v>
      </c>
      <c r="O27" s="76"/>
      <c r="P27" s="77"/>
      <c r="Q27" s="77"/>
      <c r="R27" s="87"/>
      <c r="S27" s="48">
        <v>1</v>
      </c>
      <c r="T27" s="48">
        <v>0</v>
      </c>
      <c r="U27" s="49">
        <v>0</v>
      </c>
      <c r="V27" s="49">
        <v>0.022727</v>
      </c>
      <c r="W27" s="49">
        <v>0</v>
      </c>
      <c r="X27" s="49">
        <v>0.559154</v>
      </c>
      <c r="Y27" s="49">
        <v>0</v>
      </c>
      <c r="Z27" s="49">
        <v>0</v>
      </c>
      <c r="AA27" s="72">
        <v>27</v>
      </c>
      <c r="AB27" s="72"/>
      <c r="AC27" s="73"/>
      <c r="AD27" s="80"/>
      <c r="AE27" s="80"/>
      <c r="AF27" s="80"/>
      <c r="AG27" s="80"/>
      <c r="AH27" s="80"/>
      <c r="AI27" s="80"/>
      <c r="AJ27" s="80"/>
      <c r="AK27" s="80"/>
      <c r="AL27" s="80"/>
      <c r="AM27" s="80"/>
      <c r="AN27" s="80"/>
      <c r="AO27" s="80"/>
      <c r="AP27" s="80"/>
      <c r="AQ27" s="80"/>
      <c r="AR27" s="80"/>
      <c r="AS27" s="80"/>
      <c r="AT27" s="80"/>
      <c r="AU27" s="80"/>
      <c r="AV27" s="80"/>
      <c r="AW27" s="80"/>
      <c r="AX27" s="80"/>
      <c r="AY27" s="80"/>
      <c r="AZ27" s="79" t="str">
        <f>REPLACE(INDEX(GroupVertices[Group],MATCH(Vertices[[#This Row],[Vertex]],GroupVertices[Vertex],0)),1,1,"")</f>
        <v>5</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5" t="s">
        <v>1078</v>
      </c>
      <c r="B28" s="66"/>
      <c r="C28" s="66" t="s">
        <v>64</v>
      </c>
      <c r="D28" s="67">
        <v>900</v>
      </c>
      <c r="E28" s="91"/>
      <c r="F28" s="66" t="s">
        <v>1078</v>
      </c>
      <c r="G28" s="92"/>
      <c r="H28" s="70"/>
      <c r="I28" s="71"/>
      <c r="J28" s="93" t="s">
        <v>75</v>
      </c>
      <c r="K28" s="70"/>
      <c r="L28" s="94">
        <v>1</v>
      </c>
      <c r="M28" s="75">
        <v>650.6780395507812</v>
      </c>
      <c r="N28" s="75">
        <v>8385.4814453125</v>
      </c>
      <c r="O28" s="76"/>
      <c r="P28" s="77"/>
      <c r="Q28" s="77"/>
      <c r="R28" s="87"/>
      <c r="S28" s="48">
        <v>1</v>
      </c>
      <c r="T28" s="48">
        <v>0</v>
      </c>
      <c r="U28" s="49">
        <v>0</v>
      </c>
      <c r="V28" s="49">
        <v>0.018182</v>
      </c>
      <c r="W28" s="49">
        <v>0.034376</v>
      </c>
      <c r="X28" s="49">
        <v>0.556949</v>
      </c>
      <c r="Y28" s="49">
        <v>0</v>
      </c>
      <c r="Z28" s="49">
        <v>0</v>
      </c>
      <c r="AA28" s="72">
        <v>28</v>
      </c>
      <c r="AB28" s="72"/>
      <c r="AC28" s="73"/>
      <c r="AD28" s="80"/>
      <c r="AE28" s="80"/>
      <c r="AF28" s="80"/>
      <c r="AG28" s="80"/>
      <c r="AH28" s="80"/>
      <c r="AI28" s="80"/>
      <c r="AJ28" s="80"/>
      <c r="AK28" s="80"/>
      <c r="AL28" s="80"/>
      <c r="AM28" s="80"/>
      <c r="AN28" s="80"/>
      <c r="AO28" s="80"/>
      <c r="AP28" s="80"/>
      <c r="AQ28" s="80"/>
      <c r="AR28" s="80"/>
      <c r="AS28" s="80"/>
      <c r="AT28" s="80"/>
      <c r="AU28" s="80"/>
      <c r="AV28" s="80"/>
      <c r="AW28" s="80"/>
      <c r="AX28" s="80"/>
      <c r="AY28" s="80"/>
      <c r="AZ28" s="79"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5" t="s">
        <v>1079</v>
      </c>
      <c r="B29" s="66"/>
      <c r="C29" s="66" t="s">
        <v>64</v>
      </c>
      <c r="D29" s="67">
        <v>900</v>
      </c>
      <c r="E29" s="91"/>
      <c r="F29" s="66" t="s">
        <v>1079</v>
      </c>
      <c r="G29" s="92"/>
      <c r="H29" s="70"/>
      <c r="I29" s="71"/>
      <c r="J29" s="93" t="s">
        <v>75</v>
      </c>
      <c r="K29" s="70"/>
      <c r="L29" s="94">
        <v>1</v>
      </c>
      <c r="M29" s="75">
        <v>1013.6990356445312</v>
      </c>
      <c r="N29" s="75">
        <v>9560.701171875</v>
      </c>
      <c r="O29" s="76"/>
      <c r="P29" s="77"/>
      <c r="Q29" s="77"/>
      <c r="R29" s="87"/>
      <c r="S29" s="48">
        <v>1</v>
      </c>
      <c r="T29" s="48">
        <v>0</v>
      </c>
      <c r="U29" s="49">
        <v>0</v>
      </c>
      <c r="V29" s="49">
        <v>0.018182</v>
      </c>
      <c r="W29" s="49">
        <v>0.034376</v>
      </c>
      <c r="X29" s="49">
        <v>0.556949</v>
      </c>
      <c r="Y29" s="49">
        <v>0</v>
      </c>
      <c r="Z29" s="49">
        <v>0</v>
      </c>
      <c r="AA29" s="72">
        <v>29</v>
      </c>
      <c r="AB29" s="72"/>
      <c r="AC29" s="73"/>
      <c r="AD29" s="80"/>
      <c r="AE29" s="80"/>
      <c r="AF29" s="80"/>
      <c r="AG29" s="80"/>
      <c r="AH29" s="80"/>
      <c r="AI29" s="80"/>
      <c r="AJ29" s="80"/>
      <c r="AK29" s="80"/>
      <c r="AL29" s="80"/>
      <c r="AM29" s="80"/>
      <c r="AN29" s="80"/>
      <c r="AO29" s="80"/>
      <c r="AP29" s="80"/>
      <c r="AQ29" s="80"/>
      <c r="AR29" s="80"/>
      <c r="AS29" s="80"/>
      <c r="AT29" s="80"/>
      <c r="AU29" s="80"/>
      <c r="AV29" s="80"/>
      <c r="AW29" s="80"/>
      <c r="AX29" s="80"/>
      <c r="AY29" s="80"/>
      <c r="AZ29" s="79"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5" t="s">
        <v>1143</v>
      </c>
      <c r="B30" s="66"/>
      <c r="C30" s="66" t="s">
        <v>64</v>
      </c>
      <c r="D30" s="67">
        <v>900</v>
      </c>
      <c r="E30" s="91"/>
      <c r="F30" s="66" t="s">
        <v>1143</v>
      </c>
      <c r="G30" s="92"/>
      <c r="H30" s="70"/>
      <c r="I30" s="71"/>
      <c r="J30" s="93" t="s">
        <v>75</v>
      </c>
      <c r="K30" s="70"/>
      <c r="L30" s="94">
        <v>1</v>
      </c>
      <c r="M30" s="75">
        <v>4378.54296875</v>
      </c>
      <c r="N30" s="75">
        <v>9178.2734375</v>
      </c>
      <c r="O30" s="76"/>
      <c r="P30" s="77"/>
      <c r="Q30" s="77"/>
      <c r="R30" s="87"/>
      <c r="S30" s="48">
        <v>1</v>
      </c>
      <c r="T30" s="48">
        <v>0</v>
      </c>
      <c r="U30" s="49">
        <v>0</v>
      </c>
      <c r="V30" s="49">
        <v>0.025</v>
      </c>
      <c r="W30" s="49">
        <v>0</v>
      </c>
      <c r="X30" s="49">
        <v>0.561247</v>
      </c>
      <c r="Y30" s="49">
        <v>0</v>
      </c>
      <c r="Z30" s="49">
        <v>0</v>
      </c>
      <c r="AA30" s="72">
        <v>30</v>
      </c>
      <c r="AB30" s="72"/>
      <c r="AC30" s="73"/>
      <c r="AD30" s="80"/>
      <c r="AE30" s="80"/>
      <c r="AF30" s="80"/>
      <c r="AG30" s="80"/>
      <c r="AH30" s="80"/>
      <c r="AI30" s="80"/>
      <c r="AJ30" s="80"/>
      <c r="AK30" s="80"/>
      <c r="AL30" s="80"/>
      <c r="AM30" s="80"/>
      <c r="AN30" s="80"/>
      <c r="AO30" s="80"/>
      <c r="AP30" s="80"/>
      <c r="AQ30" s="80"/>
      <c r="AR30" s="80"/>
      <c r="AS30" s="80"/>
      <c r="AT30" s="80"/>
      <c r="AU30" s="80"/>
      <c r="AV30" s="80"/>
      <c r="AW30" s="80"/>
      <c r="AX30" s="80"/>
      <c r="AY30" s="80"/>
      <c r="AZ30" s="79" t="str">
        <f>REPLACE(INDEX(GroupVertices[Group],MATCH(Vertices[[#This Row],[Vertex]],GroupVertices[Vertex],0)),1,1,"")</f>
        <v>8</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5" t="s">
        <v>1103</v>
      </c>
      <c r="B31" s="66"/>
      <c r="C31" s="66" t="s">
        <v>64</v>
      </c>
      <c r="D31" s="67">
        <v>900</v>
      </c>
      <c r="E31" s="91"/>
      <c r="F31" s="66" t="s">
        <v>1103</v>
      </c>
      <c r="G31" s="92"/>
      <c r="H31" s="70"/>
      <c r="I31" s="71"/>
      <c r="J31" s="93" t="s">
        <v>75</v>
      </c>
      <c r="K31" s="70"/>
      <c r="L31" s="94">
        <v>1</v>
      </c>
      <c r="M31" s="75">
        <v>7290.9375</v>
      </c>
      <c r="N31" s="75">
        <v>9178.2734375</v>
      </c>
      <c r="O31" s="76"/>
      <c r="P31" s="77"/>
      <c r="Q31" s="77"/>
      <c r="R31" s="87"/>
      <c r="S31" s="48">
        <v>1</v>
      </c>
      <c r="T31" s="48">
        <v>0</v>
      </c>
      <c r="U31" s="49">
        <v>0</v>
      </c>
      <c r="V31" s="49">
        <v>0.028571</v>
      </c>
      <c r="W31" s="49">
        <v>0</v>
      </c>
      <c r="X31" s="49">
        <v>0.566065</v>
      </c>
      <c r="Y31" s="49">
        <v>0</v>
      </c>
      <c r="Z31" s="49">
        <v>0</v>
      </c>
      <c r="AA31" s="72">
        <v>31</v>
      </c>
      <c r="AB31" s="72"/>
      <c r="AC31" s="73"/>
      <c r="AD31" s="80"/>
      <c r="AE31" s="80"/>
      <c r="AF31" s="80"/>
      <c r="AG31" s="80"/>
      <c r="AH31" s="80"/>
      <c r="AI31" s="80"/>
      <c r="AJ31" s="80"/>
      <c r="AK31" s="80"/>
      <c r="AL31" s="80"/>
      <c r="AM31" s="80"/>
      <c r="AN31" s="80"/>
      <c r="AO31" s="80"/>
      <c r="AP31" s="80"/>
      <c r="AQ31" s="80"/>
      <c r="AR31" s="80"/>
      <c r="AS31" s="80"/>
      <c r="AT31" s="80"/>
      <c r="AU31" s="80"/>
      <c r="AV31" s="80"/>
      <c r="AW31" s="80"/>
      <c r="AX31" s="80"/>
      <c r="AY31" s="80"/>
      <c r="AZ31" s="79" t="str">
        <f>REPLACE(INDEX(GroupVertices[Group],MATCH(Vertices[[#This Row],[Vertex]],GroupVertices[Vertex],0)),1,1,"")</f>
        <v>11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5" t="s">
        <v>1082</v>
      </c>
      <c r="B32" s="66"/>
      <c r="C32" s="66" t="s">
        <v>64</v>
      </c>
      <c r="D32" s="67">
        <v>900</v>
      </c>
      <c r="E32" s="91"/>
      <c r="F32" s="66" t="s">
        <v>1082</v>
      </c>
      <c r="G32" s="92"/>
      <c r="H32" s="70"/>
      <c r="I32" s="71"/>
      <c r="J32" s="93" t="s">
        <v>75</v>
      </c>
      <c r="K32" s="70"/>
      <c r="L32" s="94">
        <v>1</v>
      </c>
      <c r="M32" s="75">
        <v>650.6780395507812</v>
      </c>
      <c r="N32" s="75">
        <v>9560.701171875</v>
      </c>
      <c r="O32" s="76"/>
      <c r="P32" s="77"/>
      <c r="Q32" s="77"/>
      <c r="R32" s="87"/>
      <c r="S32" s="48">
        <v>1</v>
      </c>
      <c r="T32" s="48">
        <v>0</v>
      </c>
      <c r="U32" s="49">
        <v>0</v>
      </c>
      <c r="V32" s="49">
        <v>0.018182</v>
      </c>
      <c r="W32" s="49">
        <v>0.034376</v>
      </c>
      <c r="X32" s="49">
        <v>0.556949</v>
      </c>
      <c r="Y32" s="49">
        <v>0</v>
      </c>
      <c r="Z32" s="49">
        <v>0</v>
      </c>
      <c r="AA32" s="72">
        <v>32</v>
      </c>
      <c r="AB32" s="72"/>
      <c r="AC32" s="73"/>
      <c r="AD32" s="80"/>
      <c r="AE32" s="80"/>
      <c r="AF32" s="80"/>
      <c r="AG32" s="80"/>
      <c r="AH32" s="80"/>
      <c r="AI32" s="80"/>
      <c r="AJ32" s="80"/>
      <c r="AK32" s="80"/>
      <c r="AL32" s="80"/>
      <c r="AM32" s="80"/>
      <c r="AN32" s="80"/>
      <c r="AO32" s="80"/>
      <c r="AP32" s="80"/>
      <c r="AQ32" s="80"/>
      <c r="AR32" s="80"/>
      <c r="AS32" s="80"/>
      <c r="AT32" s="80"/>
      <c r="AU32" s="80"/>
      <c r="AV32" s="80"/>
      <c r="AW32" s="80"/>
      <c r="AX32" s="80"/>
      <c r="AY32" s="80"/>
      <c r="AZ32" s="79"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5" t="s">
        <v>1104</v>
      </c>
      <c r="B33" s="66"/>
      <c r="C33" s="66" t="s">
        <v>64</v>
      </c>
      <c r="D33" s="67">
        <v>900</v>
      </c>
      <c r="E33" s="91"/>
      <c r="F33" s="66" t="s">
        <v>1104</v>
      </c>
      <c r="G33" s="92"/>
      <c r="H33" s="70"/>
      <c r="I33" s="71"/>
      <c r="J33" s="93" t="s">
        <v>75</v>
      </c>
      <c r="K33" s="70"/>
      <c r="L33" s="94">
        <v>1</v>
      </c>
      <c r="M33" s="75">
        <v>6837.1611328125</v>
      </c>
      <c r="N33" s="75">
        <v>9178.2734375</v>
      </c>
      <c r="O33" s="76"/>
      <c r="P33" s="77"/>
      <c r="Q33" s="77"/>
      <c r="R33" s="87"/>
      <c r="S33" s="48">
        <v>1</v>
      </c>
      <c r="T33" s="48">
        <v>0</v>
      </c>
      <c r="U33" s="49">
        <v>0</v>
      </c>
      <c r="V33" s="49">
        <v>0.028571</v>
      </c>
      <c r="W33" s="49">
        <v>0</v>
      </c>
      <c r="X33" s="49">
        <v>0.566065</v>
      </c>
      <c r="Y33" s="49">
        <v>0</v>
      </c>
      <c r="Z33" s="49">
        <v>0</v>
      </c>
      <c r="AA33" s="72">
        <v>33</v>
      </c>
      <c r="AB33" s="72"/>
      <c r="AC33" s="73"/>
      <c r="AD33" s="80"/>
      <c r="AE33" s="80"/>
      <c r="AF33" s="80"/>
      <c r="AG33" s="80"/>
      <c r="AH33" s="80"/>
      <c r="AI33" s="80"/>
      <c r="AJ33" s="80"/>
      <c r="AK33" s="80"/>
      <c r="AL33" s="80"/>
      <c r="AM33" s="80"/>
      <c r="AN33" s="80"/>
      <c r="AO33" s="80"/>
      <c r="AP33" s="80"/>
      <c r="AQ33" s="80"/>
      <c r="AR33" s="80"/>
      <c r="AS33" s="80"/>
      <c r="AT33" s="80"/>
      <c r="AU33" s="80"/>
      <c r="AV33" s="80"/>
      <c r="AW33" s="80"/>
      <c r="AX33" s="80"/>
      <c r="AY33" s="80"/>
      <c r="AZ33" s="79" t="str">
        <f>REPLACE(INDEX(GroupVertices[Group],MATCH(Vertices[[#This Row],[Vertex]],GroupVertices[Vertex],0)),1,1,"")</f>
        <v>11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5" t="s">
        <v>1021</v>
      </c>
      <c r="B34" s="66"/>
      <c r="C34" s="66" t="s">
        <v>64</v>
      </c>
      <c r="D34" s="67">
        <v>900</v>
      </c>
      <c r="E34" s="91"/>
      <c r="F34" s="66" t="s">
        <v>1021</v>
      </c>
      <c r="G34" s="92"/>
      <c r="H34" s="70"/>
      <c r="I34" s="71"/>
      <c r="J34" s="93" t="s">
        <v>75</v>
      </c>
      <c r="K34" s="70"/>
      <c r="L34" s="94">
        <v>1</v>
      </c>
      <c r="M34" s="75">
        <v>6631.501953125</v>
      </c>
      <c r="N34" s="75">
        <v>2485.300537109375</v>
      </c>
      <c r="O34" s="76"/>
      <c r="P34" s="77"/>
      <c r="Q34" s="77"/>
      <c r="R34" s="87"/>
      <c r="S34" s="48">
        <v>1</v>
      </c>
      <c r="T34" s="48">
        <v>0</v>
      </c>
      <c r="U34" s="49">
        <v>0</v>
      </c>
      <c r="V34" s="49">
        <v>0.333333</v>
      </c>
      <c r="W34" s="49">
        <v>0</v>
      </c>
      <c r="X34" s="49">
        <v>0.770269</v>
      </c>
      <c r="Y34" s="49">
        <v>0</v>
      </c>
      <c r="Z34" s="49">
        <v>0</v>
      </c>
      <c r="AA34" s="72">
        <v>34</v>
      </c>
      <c r="AB34" s="72"/>
      <c r="AC34" s="73"/>
      <c r="AD34" s="80"/>
      <c r="AE34" s="80"/>
      <c r="AF34" s="80"/>
      <c r="AG34" s="80"/>
      <c r="AH34" s="80"/>
      <c r="AI34" s="80"/>
      <c r="AJ34" s="80"/>
      <c r="AK34" s="80"/>
      <c r="AL34" s="80"/>
      <c r="AM34" s="80"/>
      <c r="AN34" s="80"/>
      <c r="AO34" s="80"/>
      <c r="AP34" s="80"/>
      <c r="AQ34" s="80"/>
      <c r="AR34" s="80"/>
      <c r="AS34" s="80"/>
      <c r="AT34" s="80"/>
      <c r="AU34" s="80"/>
      <c r="AV34" s="80"/>
      <c r="AW34" s="80"/>
      <c r="AX34" s="80"/>
      <c r="AY34" s="80"/>
      <c r="AZ34" s="79" t="str">
        <f>REPLACE(INDEX(GroupVertices[Group],MATCH(Vertices[[#This Row],[Vertex]],GroupVertices[Vertex],0)),1,1,"")</f>
        <v>27</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5" t="s">
        <v>1080</v>
      </c>
      <c r="B35" s="66"/>
      <c r="C35" s="66" t="s">
        <v>64</v>
      </c>
      <c r="D35" s="67">
        <v>900</v>
      </c>
      <c r="E35" s="91"/>
      <c r="F35" s="66" t="s">
        <v>1080</v>
      </c>
      <c r="G35" s="92"/>
      <c r="H35" s="70"/>
      <c r="I35" s="71"/>
      <c r="J35" s="93" t="s">
        <v>75</v>
      </c>
      <c r="K35" s="70"/>
      <c r="L35" s="94">
        <v>1</v>
      </c>
      <c r="M35" s="75">
        <v>287.6570129394531</v>
      </c>
      <c r="N35" s="75">
        <v>9560.701171875</v>
      </c>
      <c r="O35" s="76"/>
      <c r="P35" s="77"/>
      <c r="Q35" s="77"/>
      <c r="R35" s="87"/>
      <c r="S35" s="48">
        <v>1</v>
      </c>
      <c r="T35" s="48">
        <v>0</v>
      </c>
      <c r="U35" s="49">
        <v>0</v>
      </c>
      <c r="V35" s="49">
        <v>0.018182</v>
      </c>
      <c r="W35" s="49">
        <v>0.034376</v>
      </c>
      <c r="X35" s="49">
        <v>0.556949</v>
      </c>
      <c r="Y35" s="49">
        <v>0</v>
      </c>
      <c r="Z35" s="49">
        <v>0</v>
      </c>
      <c r="AA35" s="72">
        <v>35</v>
      </c>
      <c r="AB35" s="72"/>
      <c r="AC35" s="73"/>
      <c r="AD35" s="80"/>
      <c r="AE35" s="80"/>
      <c r="AF35" s="80"/>
      <c r="AG35" s="80"/>
      <c r="AH35" s="80"/>
      <c r="AI35" s="80"/>
      <c r="AJ35" s="80"/>
      <c r="AK35" s="80"/>
      <c r="AL35" s="80"/>
      <c r="AM35" s="80"/>
      <c r="AN35" s="80"/>
      <c r="AO35" s="80"/>
      <c r="AP35" s="80"/>
      <c r="AQ35" s="80"/>
      <c r="AR35" s="80"/>
      <c r="AS35" s="80"/>
      <c r="AT35" s="80"/>
      <c r="AU35" s="80"/>
      <c r="AV35" s="80"/>
      <c r="AW35" s="80"/>
      <c r="AX35" s="80"/>
      <c r="AY35" s="80"/>
      <c r="AZ35" s="79"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5" t="s">
        <v>1009</v>
      </c>
      <c r="B36" s="66"/>
      <c r="C36" s="66" t="s">
        <v>64</v>
      </c>
      <c r="D36" s="67">
        <v>900</v>
      </c>
      <c r="E36" s="91"/>
      <c r="F36" s="66" t="s">
        <v>1009</v>
      </c>
      <c r="G36" s="92"/>
      <c r="H36" s="70"/>
      <c r="I36" s="71"/>
      <c r="J36" s="93" t="s">
        <v>75</v>
      </c>
      <c r="K36" s="70"/>
      <c r="L36" s="94">
        <v>1</v>
      </c>
      <c r="M36" s="75">
        <v>5811.5205078125</v>
      </c>
      <c r="N36" s="75">
        <v>9178.2734375</v>
      </c>
      <c r="O36" s="76"/>
      <c r="P36" s="77"/>
      <c r="Q36" s="77"/>
      <c r="R36" s="87"/>
      <c r="S36" s="48">
        <v>1</v>
      </c>
      <c r="T36" s="48">
        <v>0</v>
      </c>
      <c r="U36" s="49">
        <v>0</v>
      </c>
      <c r="V36" s="49">
        <v>0.014286</v>
      </c>
      <c r="W36" s="49">
        <v>0</v>
      </c>
      <c r="X36" s="49">
        <v>0.628718</v>
      </c>
      <c r="Y36" s="49">
        <v>0</v>
      </c>
      <c r="Z36" s="49">
        <v>0</v>
      </c>
      <c r="AA36" s="72">
        <v>36</v>
      </c>
      <c r="AB36" s="72"/>
      <c r="AC36" s="73"/>
      <c r="AD36" s="80"/>
      <c r="AE36" s="80"/>
      <c r="AF36" s="80"/>
      <c r="AG36" s="80"/>
      <c r="AH36" s="80"/>
      <c r="AI36" s="80"/>
      <c r="AJ36" s="80"/>
      <c r="AK36" s="80"/>
      <c r="AL36" s="80"/>
      <c r="AM36" s="80"/>
      <c r="AN36" s="80"/>
      <c r="AO36" s="80"/>
      <c r="AP36" s="80"/>
      <c r="AQ36" s="80"/>
      <c r="AR36" s="80"/>
      <c r="AS36" s="80"/>
      <c r="AT36" s="80"/>
      <c r="AU36" s="80"/>
      <c r="AV36" s="80"/>
      <c r="AW36" s="80"/>
      <c r="AX36" s="80"/>
      <c r="AY36" s="80"/>
      <c r="AZ36" s="79" t="str">
        <f>REPLACE(INDEX(GroupVertices[Group],MATCH(Vertices[[#This Row],[Vertex]],GroupVertices[Vertex],0)),1,1,"")</f>
        <v>8</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5" t="s">
        <v>981</v>
      </c>
      <c r="B37" s="66"/>
      <c r="C37" s="66" t="s">
        <v>64</v>
      </c>
      <c r="D37" s="67">
        <v>900</v>
      </c>
      <c r="E37" s="91"/>
      <c r="F37" s="66" t="s">
        <v>981</v>
      </c>
      <c r="G37" s="92"/>
      <c r="H37" s="70"/>
      <c r="I37" s="71"/>
      <c r="J37" s="93" t="s">
        <v>75</v>
      </c>
      <c r="K37" s="70"/>
      <c r="L37" s="94">
        <v>1</v>
      </c>
      <c r="M37" s="75">
        <v>8581.9443359375</v>
      </c>
      <c r="N37" s="75">
        <v>3370.32763671875</v>
      </c>
      <c r="O37" s="76"/>
      <c r="P37" s="77"/>
      <c r="Q37" s="77"/>
      <c r="R37" s="87"/>
      <c r="S37" s="48">
        <v>1</v>
      </c>
      <c r="T37" s="48">
        <v>0</v>
      </c>
      <c r="U37" s="49">
        <v>0</v>
      </c>
      <c r="V37" s="49">
        <v>1</v>
      </c>
      <c r="W37" s="49">
        <v>0</v>
      </c>
      <c r="X37" s="49">
        <v>0.999999</v>
      </c>
      <c r="Y37" s="49">
        <v>0</v>
      </c>
      <c r="Z37" s="49">
        <v>0</v>
      </c>
      <c r="AA37" s="72">
        <v>37</v>
      </c>
      <c r="AB37" s="72"/>
      <c r="AC37" s="73"/>
      <c r="AD37" s="80"/>
      <c r="AE37" s="80"/>
      <c r="AF37" s="80"/>
      <c r="AG37" s="80"/>
      <c r="AH37" s="80"/>
      <c r="AI37" s="80"/>
      <c r="AJ37" s="80"/>
      <c r="AK37" s="80"/>
      <c r="AL37" s="80"/>
      <c r="AM37" s="80"/>
      <c r="AN37" s="80"/>
      <c r="AO37" s="80"/>
      <c r="AP37" s="80"/>
      <c r="AQ37" s="80"/>
      <c r="AR37" s="80"/>
      <c r="AS37" s="80"/>
      <c r="AT37" s="80"/>
      <c r="AU37" s="80"/>
      <c r="AV37" s="80"/>
      <c r="AW37" s="80"/>
      <c r="AX37" s="80"/>
      <c r="AY37" s="80"/>
      <c r="AZ37" s="79" t="str">
        <f>REPLACE(INDEX(GroupVertices[Group],MATCH(Vertices[[#This Row],[Vertex]],GroupVertices[Vertex],0)),1,1,"")</f>
        <v>50</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5" t="s">
        <v>1081</v>
      </c>
      <c r="B38" s="66"/>
      <c r="C38" s="66" t="s">
        <v>64</v>
      </c>
      <c r="D38" s="67">
        <v>900</v>
      </c>
      <c r="E38" s="91"/>
      <c r="F38" s="66" t="s">
        <v>1081</v>
      </c>
      <c r="G38" s="92"/>
      <c r="H38" s="70"/>
      <c r="I38" s="71"/>
      <c r="J38" s="93" t="s">
        <v>75</v>
      </c>
      <c r="K38" s="70"/>
      <c r="L38" s="94">
        <v>1</v>
      </c>
      <c r="M38" s="75">
        <v>1376.719970703125</v>
      </c>
      <c r="N38" s="75">
        <v>9560.701171875</v>
      </c>
      <c r="O38" s="76"/>
      <c r="P38" s="77"/>
      <c r="Q38" s="77"/>
      <c r="R38" s="87"/>
      <c r="S38" s="48">
        <v>1</v>
      </c>
      <c r="T38" s="48">
        <v>0</v>
      </c>
      <c r="U38" s="49">
        <v>0</v>
      </c>
      <c r="V38" s="49">
        <v>0.018182</v>
      </c>
      <c r="W38" s="49">
        <v>0.034376</v>
      </c>
      <c r="X38" s="49">
        <v>0.556949</v>
      </c>
      <c r="Y38" s="49">
        <v>0</v>
      </c>
      <c r="Z38" s="49">
        <v>0</v>
      </c>
      <c r="AA38" s="72">
        <v>38</v>
      </c>
      <c r="AB38" s="72"/>
      <c r="AC38" s="73"/>
      <c r="AD38" s="80"/>
      <c r="AE38" s="80"/>
      <c r="AF38" s="80"/>
      <c r="AG38" s="80"/>
      <c r="AH38" s="80"/>
      <c r="AI38" s="80"/>
      <c r="AJ38" s="80"/>
      <c r="AK38" s="80"/>
      <c r="AL38" s="80"/>
      <c r="AM38" s="80"/>
      <c r="AN38" s="80"/>
      <c r="AO38" s="80"/>
      <c r="AP38" s="80"/>
      <c r="AQ38" s="80"/>
      <c r="AR38" s="80"/>
      <c r="AS38" s="80"/>
      <c r="AT38" s="80"/>
      <c r="AU38" s="80"/>
      <c r="AV38" s="80"/>
      <c r="AW38" s="80"/>
      <c r="AX38" s="80"/>
      <c r="AY38" s="80"/>
      <c r="AZ38" s="79" t="str">
        <f>REPLACE(INDEX(GroupVertices[Group],MATCH(Vertices[[#This Row],[Vertex]],GroupVertices[Vertex],0)),1,1,"")</f>
        <v>1</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5" t="s">
        <v>1010</v>
      </c>
      <c r="B39" s="66"/>
      <c r="C39" s="66" t="s">
        <v>64</v>
      </c>
      <c r="D39" s="67">
        <v>900</v>
      </c>
      <c r="E39" s="91"/>
      <c r="F39" s="66" t="s">
        <v>1010</v>
      </c>
      <c r="G39" s="92"/>
      <c r="H39" s="70"/>
      <c r="I39" s="71"/>
      <c r="J39" s="93" t="s">
        <v>75</v>
      </c>
      <c r="K39" s="70"/>
      <c r="L39" s="94">
        <v>1</v>
      </c>
      <c r="M39" s="75">
        <v>2228.014892578125</v>
      </c>
      <c r="N39" s="75">
        <v>6148.22900390625</v>
      </c>
      <c r="O39" s="76"/>
      <c r="P39" s="77"/>
      <c r="Q39" s="77"/>
      <c r="R39" s="87"/>
      <c r="S39" s="48">
        <v>1</v>
      </c>
      <c r="T39" s="48">
        <v>0</v>
      </c>
      <c r="U39" s="49">
        <v>0</v>
      </c>
      <c r="V39" s="49">
        <v>0.02439</v>
      </c>
      <c r="W39" s="49">
        <v>0</v>
      </c>
      <c r="X39" s="49">
        <v>0.562419</v>
      </c>
      <c r="Y39" s="49">
        <v>0</v>
      </c>
      <c r="Z39" s="49">
        <v>0</v>
      </c>
      <c r="AA39" s="72">
        <v>39</v>
      </c>
      <c r="AB39" s="72"/>
      <c r="AC39" s="73"/>
      <c r="AD39" s="80"/>
      <c r="AE39" s="80"/>
      <c r="AF39" s="80"/>
      <c r="AG39" s="80"/>
      <c r="AH39" s="80"/>
      <c r="AI39" s="80"/>
      <c r="AJ39" s="80"/>
      <c r="AK39" s="80"/>
      <c r="AL39" s="80"/>
      <c r="AM39" s="80"/>
      <c r="AN39" s="80"/>
      <c r="AO39" s="80"/>
      <c r="AP39" s="80"/>
      <c r="AQ39" s="80"/>
      <c r="AR39" s="80"/>
      <c r="AS39" s="80"/>
      <c r="AT39" s="80"/>
      <c r="AU39" s="80"/>
      <c r="AV39" s="80"/>
      <c r="AW39" s="80"/>
      <c r="AX39" s="80"/>
      <c r="AY39" s="80"/>
      <c r="AZ39" s="79" t="str">
        <f>REPLACE(INDEX(GroupVertices[Group],MATCH(Vertices[[#This Row],[Vertex]],GroupVertices[Vertex],0)),1,1,"")</f>
        <v>4</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5" t="s">
        <v>1251</v>
      </c>
      <c r="B40" s="66"/>
      <c r="C40" s="66" t="s">
        <v>64</v>
      </c>
      <c r="D40" s="67">
        <v>900</v>
      </c>
      <c r="E40" s="91"/>
      <c r="F40" s="66" t="s">
        <v>1251</v>
      </c>
      <c r="G40" s="92"/>
      <c r="H40" s="70"/>
      <c r="I40" s="71"/>
      <c r="J40" s="93" t="s">
        <v>75</v>
      </c>
      <c r="K40" s="70"/>
      <c r="L40" s="94">
        <v>1</v>
      </c>
      <c r="M40" s="75">
        <v>5028.68994140625</v>
      </c>
      <c r="N40" s="75">
        <v>6593.27099609375</v>
      </c>
      <c r="O40" s="76"/>
      <c r="P40" s="77"/>
      <c r="Q40" s="77"/>
      <c r="R40" s="87"/>
      <c r="S40" s="48">
        <v>1</v>
      </c>
      <c r="T40" s="48">
        <v>0</v>
      </c>
      <c r="U40" s="49">
        <v>0</v>
      </c>
      <c r="V40" s="49">
        <v>0.028571</v>
      </c>
      <c r="W40" s="49">
        <v>0</v>
      </c>
      <c r="X40" s="49">
        <v>0.566065</v>
      </c>
      <c r="Y40" s="49">
        <v>0</v>
      </c>
      <c r="Z40" s="49">
        <v>0</v>
      </c>
      <c r="AA40" s="72">
        <v>40</v>
      </c>
      <c r="AB40" s="72"/>
      <c r="AC40" s="73"/>
      <c r="AD40" s="80"/>
      <c r="AE40" s="80"/>
      <c r="AF40" s="80"/>
      <c r="AG40" s="80"/>
      <c r="AH40" s="80"/>
      <c r="AI40" s="80"/>
      <c r="AJ40" s="80"/>
      <c r="AK40" s="80"/>
      <c r="AL40" s="80"/>
      <c r="AM40" s="80"/>
      <c r="AN40" s="80"/>
      <c r="AO40" s="80"/>
      <c r="AP40" s="80"/>
      <c r="AQ40" s="80"/>
      <c r="AR40" s="80"/>
      <c r="AS40" s="80"/>
      <c r="AT40" s="80"/>
      <c r="AU40" s="80"/>
      <c r="AV40" s="80"/>
      <c r="AW40" s="80"/>
      <c r="AX40" s="80"/>
      <c r="AY40" s="80"/>
      <c r="AZ40" s="79" t="str">
        <f>REPLACE(INDEX(GroupVertices[Group],MATCH(Vertices[[#This Row],[Vertex]],GroupVertices[Vertex],0)),1,1,"")</f>
        <v>9</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5" t="s">
        <v>1132</v>
      </c>
      <c r="B41" s="66"/>
      <c r="C41" s="66" t="s">
        <v>64</v>
      </c>
      <c r="D41" s="67">
        <v>900</v>
      </c>
      <c r="E41" s="91"/>
      <c r="F41" s="66" t="s">
        <v>1132</v>
      </c>
      <c r="G41" s="92"/>
      <c r="H41" s="70"/>
      <c r="I41" s="71"/>
      <c r="J41" s="93" t="s">
        <v>75</v>
      </c>
      <c r="K41" s="70"/>
      <c r="L41" s="94">
        <v>1</v>
      </c>
      <c r="M41" s="75">
        <v>9212.1884765625</v>
      </c>
      <c r="N41" s="75">
        <v>9178.2734375</v>
      </c>
      <c r="O41" s="76"/>
      <c r="P41" s="77"/>
      <c r="Q41" s="77"/>
      <c r="R41" s="87"/>
      <c r="S41" s="48">
        <v>1</v>
      </c>
      <c r="T41" s="48">
        <v>0</v>
      </c>
      <c r="U41" s="49">
        <v>0</v>
      </c>
      <c r="V41" s="49">
        <v>0.028571</v>
      </c>
      <c r="W41" s="49">
        <v>0</v>
      </c>
      <c r="X41" s="49">
        <v>0.566065</v>
      </c>
      <c r="Y41" s="49">
        <v>0</v>
      </c>
      <c r="Z41" s="49">
        <v>0</v>
      </c>
      <c r="AA41" s="72">
        <v>41</v>
      </c>
      <c r="AB41" s="72"/>
      <c r="AC41" s="73"/>
      <c r="AD41" s="80"/>
      <c r="AE41" s="80"/>
      <c r="AF41" s="80"/>
      <c r="AG41" s="80"/>
      <c r="AH41" s="80"/>
      <c r="AI41" s="80"/>
      <c r="AJ41" s="80"/>
      <c r="AK41" s="80"/>
      <c r="AL41" s="80"/>
      <c r="AM41" s="80"/>
      <c r="AN41" s="80"/>
      <c r="AO41" s="80"/>
      <c r="AP41" s="80"/>
      <c r="AQ41" s="80"/>
      <c r="AR41" s="80"/>
      <c r="AS41" s="80"/>
      <c r="AT41" s="80"/>
      <c r="AU41" s="80"/>
      <c r="AV41" s="80"/>
      <c r="AW41" s="80"/>
      <c r="AX41" s="80"/>
      <c r="AY41" s="80"/>
      <c r="AZ41" s="79" t="str">
        <f>REPLACE(INDEX(GroupVertices[Group],MATCH(Vertices[[#This Row],[Vertex]],GroupVertices[Vertex],0)),1,1,"")</f>
        <v>10</v>
      </c>
      <c r="BA41" s="48"/>
      <c r="BB41" s="49"/>
      <c r="BC41" s="48"/>
      <c r="BD41" s="49"/>
      <c r="BE41" s="48"/>
      <c r="BF41" s="49"/>
      <c r="BG41" s="48"/>
      <c r="BH41" s="49"/>
      <c r="BI41" s="48"/>
      <c r="BJ41" s="48"/>
      <c r="BK41" s="48"/>
      <c r="BL41" s="48"/>
      <c r="BM41" s="48"/>
      <c r="BN41" s="48"/>
      <c r="BO41" s="48"/>
      <c r="BP41" s="48"/>
      <c r="BQ41" s="48"/>
      <c r="BR41" s="48"/>
      <c r="BS41" s="48"/>
      <c r="BT41" s="2"/>
      <c r="BU41" s="3"/>
      <c r="BV41" s="3"/>
      <c r="BW41" s="3"/>
      <c r="BX41" s="3"/>
    </row>
    <row r="42" spans="1:76" ht="15">
      <c r="A42" s="65" t="s">
        <v>1101</v>
      </c>
      <c r="B42" s="66"/>
      <c r="C42" s="66" t="s">
        <v>64</v>
      </c>
      <c r="D42" s="67">
        <v>900</v>
      </c>
      <c r="E42" s="91"/>
      <c r="F42" s="66" t="s">
        <v>1101</v>
      </c>
      <c r="G42" s="92"/>
      <c r="H42" s="70"/>
      <c r="I42" s="71"/>
      <c r="J42" s="93" t="s">
        <v>75</v>
      </c>
      <c r="K42" s="70"/>
      <c r="L42" s="94">
        <v>1</v>
      </c>
      <c r="M42" s="75">
        <v>2629.248779296875</v>
      </c>
      <c r="N42" s="75">
        <v>4135.4248046875</v>
      </c>
      <c r="O42" s="76"/>
      <c r="P42" s="77"/>
      <c r="Q42" s="77"/>
      <c r="R42" s="87"/>
      <c r="S42" s="48">
        <v>1</v>
      </c>
      <c r="T42" s="48">
        <v>0</v>
      </c>
      <c r="U42" s="49">
        <v>0</v>
      </c>
      <c r="V42" s="49">
        <v>0.025641</v>
      </c>
      <c r="W42" s="49">
        <v>0</v>
      </c>
      <c r="X42" s="49">
        <v>0.563513</v>
      </c>
      <c r="Y42" s="49">
        <v>0</v>
      </c>
      <c r="Z42" s="49">
        <v>0</v>
      </c>
      <c r="AA42" s="72">
        <v>42</v>
      </c>
      <c r="AB42" s="72"/>
      <c r="AC42" s="73"/>
      <c r="AD42" s="80"/>
      <c r="AE42" s="80"/>
      <c r="AF42" s="80"/>
      <c r="AG42" s="80"/>
      <c r="AH42" s="80"/>
      <c r="AI42" s="80"/>
      <c r="AJ42" s="80"/>
      <c r="AK42" s="80"/>
      <c r="AL42" s="80"/>
      <c r="AM42" s="80"/>
      <c r="AN42" s="80"/>
      <c r="AO42" s="80"/>
      <c r="AP42" s="80"/>
      <c r="AQ42" s="80"/>
      <c r="AR42" s="80"/>
      <c r="AS42" s="80"/>
      <c r="AT42" s="80"/>
      <c r="AU42" s="80"/>
      <c r="AV42" s="80"/>
      <c r="AW42" s="80"/>
      <c r="AX42" s="80"/>
      <c r="AY42" s="80"/>
      <c r="AZ42" s="79" t="str">
        <f>REPLACE(INDEX(GroupVertices[Group],MATCH(Vertices[[#This Row],[Vertex]],GroupVertices[Vertex],0)),1,1,"")</f>
        <v>7</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5" t="s">
        <v>1269</v>
      </c>
      <c r="B43" s="66"/>
      <c r="C43" s="66" t="s">
        <v>64</v>
      </c>
      <c r="D43" s="67">
        <v>900</v>
      </c>
      <c r="E43" s="91"/>
      <c r="F43" s="66" t="s">
        <v>1269</v>
      </c>
      <c r="G43" s="92"/>
      <c r="H43" s="70"/>
      <c r="I43" s="71"/>
      <c r="J43" s="93" t="s">
        <v>75</v>
      </c>
      <c r="K43" s="70"/>
      <c r="L43" s="94">
        <v>1</v>
      </c>
      <c r="M43" s="75">
        <v>2228.014892578125</v>
      </c>
      <c r="N43" s="75">
        <v>4135.4248046875</v>
      </c>
      <c r="O43" s="76"/>
      <c r="P43" s="77"/>
      <c r="Q43" s="77"/>
      <c r="R43" s="87"/>
      <c r="S43" s="48">
        <v>1</v>
      </c>
      <c r="T43" s="48">
        <v>0</v>
      </c>
      <c r="U43" s="49">
        <v>0</v>
      </c>
      <c r="V43" s="49">
        <v>0.025641</v>
      </c>
      <c r="W43" s="49">
        <v>0</v>
      </c>
      <c r="X43" s="49">
        <v>0.563513</v>
      </c>
      <c r="Y43" s="49">
        <v>0</v>
      </c>
      <c r="Z43" s="49">
        <v>0</v>
      </c>
      <c r="AA43" s="72">
        <v>43</v>
      </c>
      <c r="AB43" s="72"/>
      <c r="AC43" s="73"/>
      <c r="AD43" s="80"/>
      <c r="AE43" s="80"/>
      <c r="AF43" s="80"/>
      <c r="AG43" s="80"/>
      <c r="AH43" s="80"/>
      <c r="AI43" s="80"/>
      <c r="AJ43" s="80"/>
      <c r="AK43" s="80"/>
      <c r="AL43" s="80"/>
      <c r="AM43" s="80"/>
      <c r="AN43" s="80"/>
      <c r="AO43" s="80"/>
      <c r="AP43" s="80"/>
      <c r="AQ43" s="80"/>
      <c r="AR43" s="80"/>
      <c r="AS43" s="80"/>
      <c r="AT43" s="80"/>
      <c r="AU43" s="80"/>
      <c r="AV43" s="80"/>
      <c r="AW43" s="80"/>
      <c r="AX43" s="80"/>
      <c r="AY43" s="80"/>
      <c r="AZ43" s="79" t="str">
        <f>REPLACE(INDEX(GroupVertices[Group],MATCH(Vertices[[#This Row],[Vertex]],GroupVertices[Vertex],0)),1,1,"")</f>
        <v>7</v>
      </c>
      <c r="BA43" s="48"/>
      <c r="BB43" s="49"/>
      <c r="BC43" s="48"/>
      <c r="BD43" s="49"/>
      <c r="BE43" s="48"/>
      <c r="BF43" s="49"/>
      <c r="BG43" s="48"/>
      <c r="BH43" s="49"/>
      <c r="BI43" s="48"/>
      <c r="BJ43" s="48"/>
      <c r="BK43" s="48"/>
      <c r="BL43" s="48"/>
      <c r="BM43" s="48"/>
      <c r="BN43" s="48"/>
      <c r="BO43" s="48"/>
      <c r="BP43" s="48"/>
      <c r="BQ43" s="48"/>
      <c r="BR43" s="48"/>
      <c r="BS43" s="48"/>
      <c r="BT43" s="2"/>
      <c r="BU43" s="3"/>
      <c r="BV43" s="3"/>
      <c r="BW43" s="3"/>
      <c r="BX43" s="3"/>
    </row>
    <row r="44" spans="1:76" ht="15">
      <c r="A44" s="65" t="s">
        <v>1150</v>
      </c>
      <c r="B44" s="66"/>
      <c r="C44" s="66" t="s">
        <v>64</v>
      </c>
      <c r="D44" s="67">
        <v>900</v>
      </c>
      <c r="E44" s="91"/>
      <c r="F44" s="66" t="s">
        <v>1150</v>
      </c>
      <c r="G44" s="92"/>
      <c r="H44" s="70"/>
      <c r="I44" s="71"/>
      <c r="J44" s="93" t="s">
        <v>75</v>
      </c>
      <c r="K44" s="70"/>
      <c r="L44" s="94">
        <v>1</v>
      </c>
      <c r="M44" s="75">
        <v>5333.861328125</v>
      </c>
      <c r="N44" s="75">
        <v>9178.2734375</v>
      </c>
      <c r="O44" s="76"/>
      <c r="P44" s="77"/>
      <c r="Q44" s="77"/>
      <c r="R44" s="87"/>
      <c r="S44" s="48">
        <v>1</v>
      </c>
      <c r="T44" s="48">
        <v>0</v>
      </c>
      <c r="U44" s="49">
        <v>0</v>
      </c>
      <c r="V44" s="49">
        <v>0.025</v>
      </c>
      <c r="W44" s="49">
        <v>0</v>
      </c>
      <c r="X44" s="49">
        <v>0.561247</v>
      </c>
      <c r="Y44" s="49">
        <v>0</v>
      </c>
      <c r="Z44" s="49">
        <v>0</v>
      </c>
      <c r="AA44" s="72">
        <v>44</v>
      </c>
      <c r="AB44" s="72"/>
      <c r="AC44" s="73"/>
      <c r="AD44" s="80"/>
      <c r="AE44" s="80"/>
      <c r="AF44" s="80"/>
      <c r="AG44" s="80"/>
      <c r="AH44" s="80"/>
      <c r="AI44" s="80"/>
      <c r="AJ44" s="80"/>
      <c r="AK44" s="80"/>
      <c r="AL44" s="80"/>
      <c r="AM44" s="80"/>
      <c r="AN44" s="80"/>
      <c r="AO44" s="80"/>
      <c r="AP44" s="80"/>
      <c r="AQ44" s="80"/>
      <c r="AR44" s="80"/>
      <c r="AS44" s="80"/>
      <c r="AT44" s="80"/>
      <c r="AU44" s="80"/>
      <c r="AV44" s="80"/>
      <c r="AW44" s="80"/>
      <c r="AX44" s="80"/>
      <c r="AY44" s="80"/>
      <c r="AZ44" s="79" t="str">
        <f>REPLACE(INDEX(GroupVertices[Group],MATCH(Vertices[[#This Row],[Vertex]],GroupVertices[Vertex],0)),1,1,"")</f>
        <v>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5" t="s">
        <v>988</v>
      </c>
      <c r="B45" s="66"/>
      <c r="C45" s="66" t="s">
        <v>64</v>
      </c>
      <c r="D45" s="67">
        <v>900</v>
      </c>
      <c r="E45" s="91"/>
      <c r="F45" s="66" t="s">
        <v>988</v>
      </c>
      <c r="G45" s="92"/>
      <c r="H45" s="70"/>
      <c r="I45" s="71"/>
      <c r="J45" s="93" t="s">
        <v>75</v>
      </c>
      <c r="K45" s="70"/>
      <c r="L45" s="94">
        <v>1</v>
      </c>
      <c r="M45" s="75">
        <v>8815.466796875</v>
      </c>
      <c r="N45" s="75">
        <v>5310.16259765625</v>
      </c>
      <c r="O45" s="76"/>
      <c r="P45" s="77"/>
      <c r="Q45" s="77"/>
      <c r="R45" s="87"/>
      <c r="S45" s="48">
        <v>1</v>
      </c>
      <c r="T45" s="48">
        <v>0</v>
      </c>
      <c r="U45" s="49">
        <v>0</v>
      </c>
      <c r="V45" s="49">
        <v>0.2</v>
      </c>
      <c r="W45" s="49">
        <v>0</v>
      </c>
      <c r="X45" s="49">
        <v>0.693693</v>
      </c>
      <c r="Y45" s="49">
        <v>0</v>
      </c>
      <c r="Z45" s="49">
        <v>0</v>
      </c>
      <c r="AA45" s="72">
        <v>45</v>
      </c>
      <c r="AB45" s="72"/>
      <c r="AC45" s="73"/>
      <c r="AD45" s="80"/>
      <c r="AE45" s="80"/>
      <c r="AF45" s="80"/>
      <c r="AG45" s="80"/>
      <c r="AH45" s="80"/>
      <c r="AI45" s="80"/>
      <c r="AJ45" s="80"/>
      <c r="AK45" s="80"/>
      <c r="AL45" s="80"/>
      <c r="AM45" s="80"/>
      <c r="AN45" s="80"/>
      <c r="AO45" s="80"/>
      <c r="AP45" s="80"/>
      <c r="AQ45" s="80"/>
      <c r="AR45" s="80"/>
      <c r="AS45" s="80"/>
      <c r="AT45" s="80"/>
      <c r="AU45" s="80"/>
      <c r="AV45" s="80"/>
      <c r="AW45" s="80"/>
      <c r="AX45" s="80"/>
      <c r="AY45" s="80"/>
      <c r="AZ45" s="79" t="str">
        <f>REPLACE(INDEX(GroupVertices[Group],MATCH(Vertices[[#This Row],[Vertex]],GroupVertices[Vertex],0)),1,1,"")</f>
        <v>20</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5" t="s">
        <v>1134</v>
      </c>
      <c r="B46" s="66"/>
      <c r="C46" s="66" t="s">
        <v>64</v>
      </c>
      <c r="D46" s="67">
        <v>900</v>
      </c>
      <c r="E46" s="91"/>
      <c r="F46" s="66" t="s">
        <v>1134</v>
      </c>
      <c r="G46" s="92"/>
      <c r="H46" s="70"/>
      <c r="I46" s="71"/>
      <c r="J46" s="93" t="s">
        <v>75</v>
      </c>
      <c r="K46" s="70"/>
      <c r="L46" s="94">
        <v>1</v>
      </c>
      <c r="M46" s="75">
        <v>8758.4130859375</v>
      </c>
      <c r="N46" s="75">
        <v>9178.2734375</v>
      </c>
      <c r="O46" s="76"/>
      <c r="P46" s="77"/>
      <c r="Q46" s="77"/>
      <c r="R46" s="87"/>
      <c r="S46" s="48">
        <v>1</v>
      </c>
      <c r="T46" s="48">
        <v>0</v>
      </c>
      <c r="U46" s="49">
        <v>0</v>
      </c>
      <c r="V46" s="49">
        <v>0.028571</v>
      </c>
      <c r="W46" s="49">
        <v>0</v>
      </c>
      <c r="X46" s="49">
        <v>0.566065</v>
      </c>
      <c r="Y46" s="49">
        <v>0</v>
      </c>
      <c r="Z46" s="49">
        <v>0</v>
      </c>
      <c r="AA46" s="72">
        <v>46</v>
      </c>
      <c r="AB46" s="72"/>
      <c r="AC46" s="73"/>
      <c r="AD46" s="80"/>
      <c r="AE46" s="80"/>
      <c r="AF46" s="80"/>
      <c r="AG46" s="80"/>
      <c r="AH46" s="80"/>
      <c r="AI46" s="80"/>
      <c r="AJ46" s="80"/>
      <c r="AK46" s="80"/>
      <c r="AL46" s="80"/>
      <c r="AM46" s="80"/>
      <c r="AN46" s="80"/>
      <c r="AO46" s="80"/>
      <c r="AP46" s="80"/>
      <c r="AQ46" s="80"/>
      <c r="AR46" s="80"/>
      <c r="AS46" s="80"/>
      <c r="AT46" s="80"/>
      <c r="AU46" s="80"/>
      <c r="AV46" s="80"/>
      <c r="AW46" s="80"/>
      <c r="AX46" s="80"/>
      <c r="AY46" s="80"/>
      <c r="AZ46" s="79" t="str">
        <f>REPLACE(INDEX(GroupVertices[Group],MATCH(Vertices[[#This Row],[Vertex]],GroupVertices[Vertex],0)),1,1,"")</f>
        <v>10</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5" t="s">
        <v>1029</v>
      </c>
      <c r="B47" s="66"/>
      <c r="C47" s="66" t="s">
        <v>64</v>
      </c>
      <c r="D47" s="67">
        <v>900</v>
      </c>
      <c r="E47" s="91"/>
      <c r="F47" s="66" t="s">
        <v>1029</v>
      </c>
      <c r="G47" s="92"/>
      <c r="H47" s="70"/>
      <c r="I47" s="71"/>
      <c r="J47" s="93" t="s">
        <v>75</v>
      </c>
      <c r="K47" s="70"/>
      <c r="L47" s="94">
        <v>1</v>
      </c>
      <c r="M47" s="75">
        <v>2228.014892578125</v>
      </c>
      <c r="N47" s="75">
        <v>1732.486083984375</v>
      </c>
      <c r="O47" s="76"/>
      <c r="P47" s="77"/>
      <c r="Q47" s="77"/>
      <c r="R47" s="87"/>
      <c r="S47" s="48">
        <v>1</v>
      </c>
      <c r="T47" s="48">
        <v>0</v>
      </c>
      <c r="U47" s="49">
        <v>0</v>
      </c>
      <c r="V47" s="49">
        <v>0.025641</v>
      </c>
      <c r="W47" s="49">
        <v>0</v>
      </c>
      <c r="X47" s="49">
        <v>0.563513</v>
      </c>
      <c r="Y47" s="49">
        <v>0</v>
      </c>
      <c r="Z47" s="49">
        <v>0</v>
      </c>
      <c r="AA47" s="72">
        <v>47</v>
      </c>
      <c r="AB47" s="72"/>
      <c r="AC47" s="73"/>
      <c r="AD47" s="80"/>
      <c r="AE47" s="80"/>
      <c r="AF47" s="80"/>
      <c r="AG47" s="80"/>
      <c r="AH47" s="80"/>
      <c r="AI47" s="80"/>
      <c r="AJ47" s="80"/>
      <c r="AK47" s="80"/>
      <c r="AL47" s="80"/>
      <c r="AM47" s="80"/>
      <c r="AN47" s="80"/>
      <c r="AO47" s="80"/>
      <c r="AP47" s="80"/>
      <c r="AQ47" s="80"/>
      <c r="AR47" s="80"/>
      <c r="AS47" s="80"/>
      <c r="AT47" s="80"/>
      <c r="AU47" s="80"/>
      <c r="AV47" s="80"/>
      <c r="AW47" s="80"/>
      <c r="AX47" s="80"/>
      <c r="AY47" s="80"/>
      <c r="AZ47" s="79" t="str">
        <f>REPLACE(INDEX(GroupVertices[Group],MATCH(Vertices[[#This Row],[Vertex]],GroupVertices[Vertex],0)),1,1,"")</f>
        <v>6</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5" t="s">
        <v>1122</v>
      </c>
      <c r="B48" s="66"/>
      <c r="C48" s="66" t="s">
        <v>64</v>
      </c>
      <c r="D48" s="67">
        <v>900</v>
      </c>
      <c r="E48" s="91"/>
      <c r="F48" s="66" t="s">
        <v>1122</v>
      </c>
      <c r="G48" s="92"/>
      <c r="H48" s="70"/>
      <c r="I48" s="71"/>
      <c r="J48" s="93" t="s">
        <v>75</v>
      </c>
      <c r="K48" s="70"/>
      <c r="L48" s="94">
        <v>1</v>
      </c>
      <c r="M48" s="75">
        <v>8680.1298828125</v>
      </c>
      <c r="N48" s="75">
        <v>7235.5478515625</v>
      </c>
      <c r="O48" s="76"/>
      <c r="P48" s="77"/>
      <c r="Q48" s="77"/>
      <c r="R48" s="87"/>
      <c r="S48" s="48">
        <v>1</v>
      </c>
      <c r="T48" s="48">
        <v>0</v>
      </c>
      <c r="U48" s="49">
        <v>0</v>
      </c>
      <c r="V48" s="49">
        <v>0.043478</v>
      </c>
      <c r="W48" s="49">
        <v>0</v>
      </c>
      <c r="X48" s="49">
        <v>0.578828</v>
      </c>
      <c r="Y48" s="49">
        <v>0</v>
      </c>
      <c r="Z48" s="49">
        <v>0</v>
      </c>
      <c r="AA48" s="72">
        <v>48</v>
      </c>
      <c r="AB48" s="72"/>
      <c r="AC48" s="73"/>
      <c r="AD48" s="80"/>
      <c r="AE48" s="80"/>
      <c r="AF48" s="80"/>
      <c r="AG48" s="80"/>
      <c r="AH48" s="80"/>
      <c r="AI48" s="80"/>
      <c r="AJ48" s="80"/>
      <c r="AK48" s="80"/>
      <c r="AL48" s="80"/>
      <c r="AM48" s="80"/>
      <c r="AN48" s="80"/>
      <c r="AO48" s="80"/>
      <c r="AP48" s="80"/>
      <c r="AQ48" s="80"/>
      <c r="AR48" s="80"/>
      <c r="AS48" s="80"/>
      <c r="AT48" s="80"/>
      <c r="AU48" s="80"/>
      <c r="AV48" s="80"/>
      <c r="AW48" s="80"/>
      <c r="AX48" s="80"/>
      <c r="AY48" s="80"/>
      <c r="AZ48" s="79" t="str">
        <f>REPLACE(INDEX(GroupVertices[Group],MATCH(Vertices[[#This Row],[Vertex]],GroupVertices[Vertex],0)),1,1,"")</f>
        <v>14</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5" t="s">
        <v>1249</v>
      </c>
      <c r="B49" s="66"/>
      <c r="C49" s="66" t="s">
        <v>64</v>
      </c>
      <c r="D49" s="67">
        <v>900</v>
      </c>
      <c r="E49" s="91"/>
      <c r="F49" s="66" t="s">
        <v>1249</v>
      </c>
      <c r="G49" s="92"/>
      <c r="H49" s="70"/>
      <c r="I49" s="71"/>
      <c r="J49" s="93" t="s">
        <v>75</v>
      </c>
      <c r="K49" s="70"/>
      <c r="L49" s="94">
        <v>1</v>
      </c>
      <c r="M49" s="75">
        <v>4673.099609375</v>
      </c>
      <c r="N49" s="75">
        <v>6593.27099609375</v>
      </c>
      <c r="O49" s="76"/>
      <c r="P49" s="77"/>
      <c r="Q49" s="77"/>
      <c r="R49" s="87"/>
      <c r="S49" s="48">
        <v>1</v>
      </c>
      <c r="T49" s="48">
        <v>0</v>
      </c>
      <c r="U49" s="49">
        <v>0</v>
      </c>
      <c r="V49" s="49">
        <v>0.028571</v>
      </c>
      <c r="W49" s="49">
        <v>0</v>
      </c>
      <c r="X49" s="49">
        <v>0.566065</v>
      </c>
      <c r="Y49" s="49">
        <v>0</v>
      </c>
      <c r="Z49" s="49">
        <v>0</v>
      </c>
      <c r="AA49" s="72">
        <v>49</v>
      </c>
      <c r="AB49" s="72"/>
      <c r="AC49" s="73"/>
      <c r="AD49" s="80"/>
      <c r="AE49" s="80"/>
      <c r="AF49" s="80"/>
      <c r="AG49" s="80"/>
      <c r="AH49" s="80"/>
      <c r="AI49" s="80"/>
      <c r="AJ49" s="80"/>
      <c r="AK49" s="80"/>
      <c r="AL49" s="80"/>
      <c r="AM49" s="80"/>
      <c r="AN49" s="80"/>
      <c r="AO49" s="80"/>
      <c r="AP49" s="80"/>
      <c r="AQ49" s="80"/>
      <c r="AR49" s="80"/>
      <c r="AS49" s="80"/>
      <c r="AT49" s="80"/>
      <c r="AU49" s="80"/>
      <c r="AV49" s="80"/>
      <c r="AW49" s="80"/>
      <c r="AX49" s="80"/>
      <c r="AY49" s="80"/>
      <c r="AZ49" s="79" t="str">
        <f>REPLACE(INDEX(GroupVertices[Group],MATCH(Vertices[[#This Row],[Vertex]],GroupVertices[Vertex],0)),1,1,"")</f>
        <v>9</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5" t="s">
        <v>1162</v>
      </c>
      <c r="B50" s="66"/>
      <c r="C50" s="66" t="s">
        <v>64</v>
      </c>
      <c r="D50" s="67">
        <v>900</v>
      </c>
      <c r="E50" s="91"/>
      <c r="F50" s="66" t="s">
        <v>1162</v>
      </c>
      <c r="G50" s="92"/>
      <c r="H50" s="70"/>
      <c r="I50" s="71"/>
      <c r="J50" s="93" t="s">
        <v>75</v>
      </c>
      <c r="K50" s="70"/>
      <c r="L50" s="94">
        <v>1</v>
      </c>
      <c r="M50" s="75">
        <v>333.0346374511719</v>
      </c>
      <c r="N50" s="75">
        <v>2214.3740234375</v>
      </c>
      <c r="O50" s="76"/>
      <c r="P50" s="77"/>
      <c r="Q50" s="77"/>
      <c r="R50" s="87"/>
      <c r="S50" s="48">
        <v>1</v>
      </c>
      <c r="T50" s="48">
        <v>0</v>
      </c>
      <c r="U50" s="49">
        <v>0</v>
      </c>
      <c r="V50" s="49">
        <v>0.021739</v>
      </c>
      <c r="W50" s="49">
        <v>0</v>
      </c>
      <c r="X50" s="49">
        <v>0.558259</v>
      </c>
      <c r="Y50" s="49">
        <v>0</v>
      </c>
      <c r="Z50" s="49">
        <v>0</v>
      </c>
      <c r="AA50" s="72">
        <v>50</v>
      </c>
      <c r="AB50" s="72"/>
      <c r="AC50" s="73"/>
      <c r="AD50" s="80"/>
      <c r="AE50" s="80"/>
      <c r="AF50" s="80"/>
      <c r="AG50" s="80"/>
      <c r="AH50" s="80"/>
      <c r="AI50" s="80"/>
      <c r="AJ50" s="80"/>
      <c r="AK50" s="80"/>
      <c r="AL50" s="80"/>
      <c r="AM50" s="80"/>
      <c r="AN50" s="80"/>
      <c r="AO50" s="80"/>
      <c r="AP50" s="80"/>
      <c r="AQ50" s="80"/>
      <c r="AR50" s="80"/>
      <c r="AS50" s="80"/>
      <c r="AT50" s="80"/>
      <c r="AU50" s="80"/>
      <c r="AV50" s="80"/>
      <c r="AW50" s="80"/>
      <c r="AX50" s="80"/>
      <c r="AY50" s="80"/>
      <c r="AZ50" s="79"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5" t="s">
        <v>1133</v>
      </c>
      <c r="B51" s="66"/>
      <c r="C51" s="66" t="s">
        <v>64</v>
      </c>
      <c r="D51" s="67">
        <v>900</v>
      </c>
      <c r="E51" s="91"/>
      <c r="F51" s="66" t="s">
        <v>1133</v>
      </c>
      <c r="G51" s="92"/>
      <c r="H51" s="70"/>
      <c r="I51" s="71"/>
      <c r="J51" s="93" t="s">
        <v>75</v>
      </c>
      <c r="K51" s="70"/>
      <c r="L51" s="94">
        <v>1</v>
      </c>
      <c r="M51" s="75">
        <v>8304.63671875</v>
      </c>
      <c r="N51" s="75">
        <v>8727.451171875</v>
      </c>
      <c r="O51" s="76"/>
      <c r="P51" s="77"/>
      <c r="Q51" s="77"/>
      <c r="R51" s="87"/>
      <c r="S51" s="48">
        <v>1</v>
      </c>
      <c r="T51" s="48">
        <v>0</v>
      </c>
      <c r="U51" s="49">
        <v>0</v>
      </c>
      <c r="V51" s="49">
        <v>0.028571</v>
      </c>
      <c r="W51" s="49">
        <v>0</v>
      </c>
      <c r="X51" s="49">
        <v>0.566065</v>
      </c>
      <c r="Y51" s="49">
        <v>0</v>
      </c>
      <c r="Z51" s="49">
        <v>0</v>
      </c>
      <c r="AA51" s="72">
        <v>51</v>
      </c>
      <c r="AB51" s="72"/>
      <c r="AC51" s="73"/>
      <c r="AD51" s="80"/>
      <c r="AE51" s="80"/>
      <c r="AF51" s="80"/>
      <c r="AG51" s="80"/>
      <c r="AH51" s="80"/>
      <c r="AI51" s="80"/>
      <c r="AJ51" s="80"/>
      <c r="AK51" s="80"/>
      <c r="AL51" s="80"/>
      <c r="AM51" s="80"/>
      <c r="AN51" s="80"/>
      <c r="AO51" s="80"/>
      <c r="AP51" s="80"/>
      <c r="AQ51" s="80"/>
      <c r="AR51" s="80"/>
      <c r="AS51" s="80"/>
      <c r="AT51" s="80"/>
      <c r="AU51" s="80"/>
      <c r="AV51" s="80"/>
      <c r="AW51" s="80"/>
      <c r="AX51" s="80"/>
      <c r="AY51" s="80"/>
      <c r="AZ51" s="79" t="str">
        <f>REPLACE(INDEX(GroupVertices[Group],MATCH(Vertices[[#This Row],[Vertex]],GroupVertices[Vertex],0)),1,1,"")</f>
        <v>10</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5" t="s">
        <v>1240</v>
      </c>
      <c r="B52" s="66"/>
      <c r="C52" s="66" t="s">
        <v>64</v>
      </c>
      <c r="D52" s="67">
        <v>900</v>
      </c>
      <c r="E52" s="91"/>
      <c r="F52" s="66" t="s">
        <v>1240</v>
      </c>
      <c r="G52" s="92"/>
      <c r="H52" s="70"/>
      <c r="I52" s="71"/>
      <c r="J52" s="93" t="s">
        <v>75</v>
      </c>
      <c r="K52" s="70"/>
      <c r="L52" s="94">
        <v>1</v>
      </c>
      <c r="M52" s="75">
        <v>5028.68994140625</v>
      </c>
      <c r="N52" s="75">
        <v>3661.1220703125</v>
      </c>
      <c r="O52" s="76"/>
      <c r="P52" s="77"/>
      <c r="Q52" s="77"/>
      <c r="R52" s="87"/>
      <c r="S52" s="48">
        <v>1</v>
      </c>
      <c r="T52" s="48">
        <v>0</v>
      </c>
      <c r="U52" s="49">
        <v>0</v>
      </c>
      <c r="V52" s="49">
        <v>0.04</v>
      </c>
      <c r="W52" s="49">
        <v>0</v>
      </c>
      <c r="X52" s="49">
        <v>0.575883</v>
      </c>
      <c r="Y52" s="49">
        <v>0</v>
      </c>
      <c r="Z52" s="49">
        <v>0</v>
      </c>
      <c r="AA52" s="72">
        <v>52</v>
      </c>
      <c r="AB52" s="72"/>
      <c r="AC52" s="73"/>
      <c r="AD52" s="80"/>
      <c r="AE52" s="80"/>
      <c r="AF52" s="80"/>
      <c r="AG52" s="80"/>
      <c r="AH52" s="80"/>
      <c r="AI52" s="80"/>
      <c r="AJ52" s="80"/>
      <c r="AK52" s="80"/>
      <c r="AL52" s="80"/>
      <c r="AM52" s="80"/>
      <c r="AN52" s="80"/>
      <c r="AO52" s="80"/>
      <c r="AP52" s="80"/>
      <c r="AQ52" s="80"/>
      <c r="AR52" s="80"/>
      <c r="AS52" s="80"/>
      <c r="AT52" s="80"/>
      <c r="AU52" s="80"/>
      <c r="AV52" s="80"/>
      <c r="AW52" s="80"/>
      <c r="AX52" s="80"/>
      <c r="AY52" s="80"/>
      <c r="AZ52" s="79" t="str">
        <f>REPLACE(INDEX(GroupVertices[Group],MATCH(Vertices[[#This Row],[Vertex]],GroupVertices[Vertex],0)),1,1,"")</f>
        <v>13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5" t="s">
        <v>1210</v>
      </c>
      <c r="B53" s="66"/>
      <c r="C53" s="66" t="s">
        <v>64</v>
      </c>
      <c r="D53" s="67">
        <v>900</v>
      </c>
      <c r="E53" s="91"/>
      <c r="F53" s="66" t="s">
        <v>1210</v>
      </c>
      <c r="G53" s="92"/>
      <c r="H53" s="70"/>
      <c r="I53" s="71"/>
      <c r="J53" s="93" t="s">
        <v>75</v>
      </c>
      <c r="K53" s="70"/>
      <c r="L53" s="94">
        <v>1</v>
      </c>
      <c r="M53" s="75">
        <v>2629.248779296875</v>
      </c>
      <c r="N53" s="75">
        <v>6625.06005859375</v>
      </c>
      <c r="O53" s="76"/>
      <c r="P53" s="77"/>
      <c r="Q53" s="77"/>
      <c r="R53" s="87"/>
      <c r="S53" s="48">
        <v>1</v>
      </c>
      <c r="T53" s="48">
        <v>0</v>
      </c>
      <c r="U53" s="49">
        <v>0</v>
      </c>
      <c r="V53" s="49">
        <v>0.02439</v>
      </c>
      <c r="W53" s="49">
        <v>0</v>
      </c>
      <c r="X53" s="49">
        <v>0.562419</v>
      </c>
      <c r="Y53" s="49">
        <v>0</v>
      </c>
      <c r="Z53" s="49">
        <v>0</v>
      </c>
      <c r="AA53" s="72">
        <v>53</v>
      </c>
      <c r="AB53" s="72"/>
      <c r="AC53" s="73"/>
      <c r="AD53" s="80"/>
      <c r="AE53" s="80"/>
      <c r="AF53" s="80"/>
      <c r="AG53" s="80"/>
      <c r="AH53" s="80"/>
      <c r="AI53" s="80"/>
      <c r="AJ53" s="80"/>
      <c r="AK53" s="80"/>
      <c r="AL53" s="80"/>
      <c r="AM53" s="80"/>
      <c r="AN53" s="80"/>
      <c r="AO53" s="80"/>
      <c r="AP53" s="80"/>
      <c r="AQ53" s="80"/>
      <c r="AR53" s="80"/>
      <c r="AS53" s="80"/>
      <c r="AT53" s="80"/>
      <c r="AU53" s="80"/>
      <c r="AV53" s="80"/>
      <c r="AW53" s="80"/>
      <c r="AX53" s="80"/>
      <c r="AY53" s="80"/>
      <c r="AZ53" s="79" t="str">
        <f>REPLACE(INDEX(GroupVertices[Group],MATCH(Vertices[[#This Row],[Vertex]],GroupVertices[Vertex],0)),1,1,"")</f>
        <v>4</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5" t="s">
        <v>1182</v>
      </c>
      <c r="B54" s="66"/>
      <c r="C54" s="66" t="s">
        <v>64</v>
      </c>
      <c r="D54" s="67">
        <v>900</v>
      </c>
      <c r="E54" s="91"/>
      <c r="F54" s="66" t="s">
        <v>1182</v>
      </c>
      <c r="G54" s="92"/>
      <c r="H54" s="70"/>
      <c r="I54" s="71"/>
      <c r="J54" s="93" t="s">
        <v>75</v>
      </c>
      <c r="K54" s="70"/>
      <c r="L54" s="94">
        <v>1</v>
      </c>
      <c r="M54" s="75">
        <v>1013.6990356445312</v>
      </c>
      <c r="N54" s="75">
        <v>4877.8837890625</v>
      </c>
      <c r="O54" s="76"/>
      <c r="P54" s="77"/>
      <c r="Q54" s="77"/>
      <c r="R54" s="87"/>
      <c r="S54" s="48">
        <v>1</v>
      </c>
      <c r="T54" s="48">
        <v>0</v>
      </c>
      <c r="U54" s="49">
        <v>0</v>
      </c>
      <c r="V54" s="49">
        <v>0.020408</v>
      </c>
      <c r="W54" s="49">
        <v>0.000119</v>
      </c>
      <c r="X54" s="49">
        <v>0.558918</v>
      </c>
      <c r="Y54" s="49">
        <v>0</v>
      </c>
      <c r="Z54" s="49">
        <v>0</v>
      </c>
      <c r="AA54" s="72">
        <v>54</v>
      </c>
      <c r="AB54" s="72"/>
      <c r="AC54" s="73"/>
      <c r="AD54" s="80"/>
      <c r="AE54" s="80"/>
      <c r="AF54" s="80"/>
      <c r="AG54" s="80"/>
      <c r="AH54" s="80"/>
      <c r="AI54" s="80"/>
      <c r="AJ54" s="80"/>
      <c r="AK54" s="80"/>
      <c r="AL54" s="80"/>
      <c r="AM54" s="80"/>
      <c r="AN54" s="80"/>
      <c r="AO54" s="80"/>
      <c r="AP54" s="80"/>
      <c r="AQ54" s="80"/>
      <c r="AR54" s="80"/>
      <c r="AS54" s="80"/>
      <c r="AT54" s="80"/>
      <c r="AU54" s="80"/>
      <c r="AV54" s="80"/>
      <c r="AW54" s="80"/>
      <c r="AX54" s="80"/>
      <c r="AY54" s="80"/>
      <c r="AZ54" s="79" t="str">
        <f>REPLACE(INDEX(GroupVertices[Group],MATCH(Vertices[[#This Row],[Vertex]],GroupVertices[Vertex],0)),1,1,"")</f>
        <v>2</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5" t="s">
        <v>1248</v>
      </c>
      <c r="B55" s="66"/>
      <c r="C55" s="66" t="s">
        <v>64</v>
      </c>
      <c r="D55" s="67">
        <v>900</v>
      </c>
      <c r="E55" s="91"/>
      <c r="F55" s="66" t="s">
        <v>1248</v>
      </c>
      <c r="G55" s="92"/>
      <c r="H55" s="70"/>
      <c r="I55" s="71"/>
      <c r="J55" s="93" t="s">
        <v>75</v>
      </c>
      <c r="K55" s="70"/>
      <c r="L55" s="94">
        <v>1</v>
      </c>
      <c r="M55" s="75">
        <v>4317.5087890625</v>
      </c>
      <c r="N55" s="75">
        <v>6018.18408203125</v>
      </c>
      <c r="O55" s="76"/>
      <c r="P55" s="77"/>
      <c r="Q55" s="77"/>
      <c r="R55" s="87"/>
      <c r="S55" s="48">
        <v>1</v>
      </c>
      <c r="T55" s="48">
        <v>0</v>
      </c>
      <c r="U55" s="49">
        <v>0</v>
      </c>
      <c r="V55" s="49">
        <v>0.028571</v>
      </c>
      <c r="W55" s="49">
        <v>0</v>
      </c>
      <c r="X55" s="49">
        <v>0.566065</v>
      </c>
      <c r="Y55" s="49">
        <v>0</v>
      </c>
      <c r="Z55" s="49">
        <v>0</v>
      </c>
      <c r="AA55" s="72">
        <v>55</v>
      </c>
      <c r="AB55" s="72"/>
      <c r="AC55" s="73"/>
      <c r="AD55" s="80"/>
      <c r="AE55" s="80"/>
      <c r="AF55" s="80"/>
      <c r="AG55" s="80"/>
      <c r="AH55" s="80"/>
      <c r="AI55" s="80"/>
      <c r="AJ55" s="80"/>
      <c r="AK55" s="80"/>
      <c r="AL55" s="80"/>
      <c r="AM55" s="80"/>
      <c r="AN55" s="80"/>
      <c r="AO55" s="80"/>
      <c r="AP55" s="80"/>
      <c r="AQ55" s="80"/>
      <c r="AR55" s="80"/>
      <c r="AS55" s="80"/>
      <c r="AT55" s="80"/>
      <c r="AU55" s="80"/>
      <c r="AV55" s="80"/>
      <c r="AW55" s="80"/>
      <c r="AX55" s="80"/>
      <c r="AY55" s="80"/>
      <c r="AZ55" s="79" t="str">
        <f>REPLACE(INDEX(GroupVertices[Group],MATCH(Vertices[[#This Row],[Vertex]],GroupVertices[Vertex],0)),1,1,"")</f>
        <v>9</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5" t="s">
        <v>1250</v>
      </c>
      <c r="B56" s="66"/>
      <c r="C56" s="66" t="s">
        <v>64</v>
      </c>
      <c r="D56" s="67">
        <v>900</v>
      </c>
      <c r="E56" s="91"/>
      <c r="F56" s="66" t="s">
        <v>1250</v>
      </c>
      <c r="G56" s="92"/>
      <c r="H56" s="70"/>
      <c r="I56" s="71"/>
      <c r="J56" s="93" t="s">
        <v>75</v>
      </c>
      <c r="K56" s="70"/>
      <c r="L56" s="94">
        <v>1</v>
      </c>
      <c r="M56" s="75">
        <v>5384.28125</v>
      </c>
      <c r="N56" s="75">
        <v>6593.27099609375</v>
      </c>
      <c r="O56" s="76"/>
      <c r="P56" s="77"/>
      <c r="Q56" s="77"/>
      <c r="R56" s="87"/>
      <c r="S56" s="48">
        <v>1</v>
      </c>
      <c r="T56" s="48">
        <v>0</v>
      </c>
      <c r="U56" s="49">
        <v>0</v>
      </c>
      <c r="V56" s="49">
        <v>0.028571</v>
      </c>
      <c r="W56" s="49">
        <v>0</v>
      </c>
      <c r="X56" s="49">
        <v>0.566065</v>
      </c>
      <c r="Y56" s="49">
        <v>0</v>
      </c>
      <c r="Z56" s="49">
        <v>0</v>
      </c>
      <c r="AA56" s="72">
        <v>56</v>
      </c>
      <c r="AB56" s="72"/>
      <c r="AC56" s="73"/>
      <c r="AD56" s="80"/>
      <c r="AE56" s="80"/>
      <c r="AF56" s="80"/>
      <c r="AG56" s="80"/>
      <c r="AH56" s="80"/>
      <c r="AI56" s="80"/>
      <c r="AJ56" s="80"/>
      <c r="AK56" s="80"/>
      <c r="AL56" s="80"/>
      <c r="AM56" s="80"/>
      <c r="AN56" s="80"/>
      <c r="AO56" s="80"/>
      <c r="AP56" s="80"/>
      <c r="AQ56" s="80"/>
      <c r="AR56" s="80"/>
      <c r="AS56" s="80"/>
      <c r="AT56" s="80"/>
      <c r="AU56" s="80"/>
      <c r="AV56" s="80"/>
      <c r="AW56" s="80"/>
      <c r="AX56" s="80"/>
      <c r="AY56" s="80"/>
      <c r="AZ56" s="79" t="str">
        <f>REPLACE(INDEX(GroupVertices[Group],MATCH(Vertices[[#This Row],[Vertex]],GroupVertices[Vertex],0)),1,1,"")</f>
        <v>9</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5" t="s">
        <v>1211</v>
      </c>
      <c r="B57" s="66"/>
      <c r="C57" s="66" t="s">
        <v>64</v>
      </c>
      <c r="D57" s="67">
        <v>900</v>
      </c>
      <c r="E57" s="91"/>
      <c r="F57" s="66" t="s">
        <v>1211</v>
      </c>
      <c r="G57" s="92"/>
      <c r="H57" s="70"/>
      <c r="I57" s="71"/>
      <c r="J57" s="93" t="s">
        <v>75</v>
      </c>
      <c r="K57" s="70"/>
      <c r="L57" s="94">
        <v>1</v>
      </c>
      <c r="M57" s="75">
        <v>2228.014892578125</v>
      </c>
      <c r="N57" s="75">
        <v>6625.06005859375</v>
      </c>
      <c r="O57" s="76"/>
      <c r="P57" s="77"/>
      <c r="Q57" s="77"/>
      <c r="R57" s="87"/>
      <c r="S57" s="48">
        <v>1</v>
      </c>
      <c r="T57" s="48">
        <v>0</v>
      </c>
      <c r="U57" s="49">
        <v>0</v>
      </c>
      <c r="V57" s="49">
        <v>0.02439</v>
      </c>
      <c r="W57" s="49">
        <v>0</v>
      </c>
      <c r="X57" s="49">
        <v>0.562419</v>
      </c>
      <c r="Y57" s="49">
        <v>0</v>
      </c>
      <c r="Z57" s="49">
        <v>0</v>
      </c>
      <c r="AA57" s="72">
        <v>57</v>
      </c>
      <c r="AB57" s="72"/>
      <c r="AC57" s="73"/>
      <c r="AD57" s="80"/>
      <c r="AE57" s="80"/>
      <c r="AF57" s="80"/>
      <c r="AG57" s="80"/>
      <c r="AH57" s="80"/>
      <c r="AI57" s="80"/>
      <c r="AJ57" s="80"/>
      <c r="AK57" s="80"/>
      <c r="AL57" s="80"/>
      <c r="AM57" s="80"/>
      <c r="AN57" s="80"/>
      <c r="AO57" s="80"/>
      <c r="AP57" s="80"/>
      <c r="AQ57" s="80"/>
      <c r="AR57" s="80"/>
      <c r="AS57" s="80"/>
      <c r="AT57" s="80"/>
      <c r="AU57" s="80"/>
      <c r="AV57" s="80"/>
      <c r="AW57" s="80"/>
      <c r="AX57" s="80"/>
      <c r="AY57" s="80"/>
      <c r="AZ57" s="79" t="str">
        <f>REPLACE(INDEX(GroupVertices[Group],MATCH(Vertices[[#This Row],[Vertex]],GroupVertices[Vertex],0)),1,1,"")</f>
        <v>4</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5" t="s">
        <v>1111</v>
      </c>
      <c r="B58" s="66"/>
      <c r="C58" s="66" t="s">
        <v>64</v>
      </c>
      <c r="D58" s="67">
        <v>900</v>
      </c>
      <c r="E58" s="91"/>
      <c r="F58" s="66" t="s">
        <v>1111</v>
      </c>
      <c r="G58" s="92"/>
      <c r="H58" s="70"/>
      <c r="I58" s="71"/>
      <c r="J58" s="93" t="s">
        <v>75</v>
      </c>
      <c r="K58" s="70"/>
      <c r="L58" s="94">
        <v>1</v>
      </c>
      <c r="M58" s="75">
        <v>6383.384765625</v>
      </c>
      <c r="N58" s="75">
        <v>8727.451171875</v>
      </c>
      <c r="O58" s="76"/>
      <c r="P58" s="77"/>
      <c r="Q58" s="77"/>
      <c r="R58" s="87"/>
      <c r="S58" s="48">
        <v>1</v>
      </c>
      <c r="T58" s="48">
        <v>0</v>
      </c>
      <c r="U58" s="49">
        <v>0</v>
      </c>
      <c r="V58" s="49">
        <v>0.028571</v>
      </c>
      <c r="W58" s="49">
        <v>0</v>
      </c>
      <c r="X58" s="49">
        <v>0.566065</v>
      </c>
      <c r="Y58" s="49">
        <v>0</v>
      </c>
      <c r="Z58" s="49">
        <v>0</v>
      </c>
      <c r="AA58" s="72">
        <v>58</v>
      </c>
      <c r="AB58" s="72"/>
      <c r="AC58" s="73"/>
      <c r="AD58" s="80"/>
      <c r="AE58" s="80"/>
      <c r="AF58" s="80"/>
      <c r="AG58" s="80"/>
      <c r="AH58" s="80"/>
      <c r="AI58" s="80"/>
      <c r="AJ58" s="80"/>
      <c r="AK58" s="80"/>
      <c r="AL58" s="80"/>
      <c r="AM58" s="80"/>
      <c r="AN58" s="80"/>
      <c r="AO58" s="80"/>
      <c r="AP58" s="80"/>
      <c r="AQ58" s="80"/>
      <c r="AR58" s="80"/>
      <c r="AS58" s="80"/>
      <c r="AT58" s="80"/>
      <c r="AU58" s="80"/>
      <c r="AV58" s="80"/>
      <c r="AW58" s="80"/>
      <c r="AX58" s="80"/>
      <c r="AY58" s="80"/>
      <c r="AZ58" s="79" t="str">
        <f>REPLACE(INDEX(GroupVertices[Group],MATCH(Vertices[[#This Row],[Vertex]],GroupVertices[Vertex],0)),1,1,"")</f>
        <v>11</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5" t="s">
        <v>1228</v>
      </c>
      <c r="B59" s="66"/>
      <c r="C59" s="66" t="s">
        <v>64</v>
      </c>
      <c r="D59" s="67">
        <v>900</v>
      </c>
      <c r="E59" s="91"/>
      <c r="F59" s="66" t="s">
        <v>1228</v>
      </c>
      <c r="G59" s="92"/>
      <c r="H59" s="70"/>
      <c r="I59" s="71"/>
      <c r="J59" s="93" t="s">
        <v>75</v>
      </c>
      <c r="K59" s="70"/>
      <c r="L59" s="94">
        <v>1</v>
      </c>
      <c r="M59" s="75">
        <v>3030.482421875</v>
      </c>
      <c r="N59" s="75">
        <v>1732.486083984375</v>
      </c>
      <c r="O59" s="76"/>
      <c r="P59" s="77"/>
      <c r="Q59" s="77"/>
      <c r="R59" s="87"/>
      <c r="S59" s="48">
        <v>1</v>
      </c>
      <c r="T59" s="48">
        <v>0</v>
      </c>
      <c r="U59" s="49">
        <v>0</v>
      </c>
      <c r="V59" s="49">
        <v>0.025641</v>
      </c>
      <c r="W59" s="49">
        <v>0</v>
      </c>
      <c r="X59" s="49">
        <v>0.563513</v>
      </c>
      <c r="Y59" s="49">
        <v>0</v>
      </c>
      <c r="Z59" s="49">
        <v>0</v>
      </c>
      <c r="AA59" s="72">
        <v>59</v>
      </c>
      <c r="AB59" s="72"/>
      <c r="AC59" s="73"/>
      <c r="AD59" s="80"/>
      <c r="AE59" s="80"/>
      <c r="AF59" s="80"/>
      <c r="AG59" s="80"/>
      <c r="AH59" s="80"/>
      <c r="AI59" s="80"/>
      <c r="AJ59" s="80"/>
      <c r="AK59" s="80"/>
      <c r="AL59" s="80"/>
      <c r="AM59" s="80"/>
      <c r="AN59" s="80"/>
      <c r="AO59" s="80"/>
      <c r="AP59" s="80"/>
      <c r="AQ59" s="80"/>
      <c r="AR59" s="80"/>
      <c r="AS59" s="80"/>
      <c r="AT59" s="80"/>
      <c r="AU59" s="80"/>
      <c r="AV59" s="80"/>
      <c r="AW59" s="80"/>
      <c r="AX59" s="80"/>
      <c r="AY59" s="80"/>
      <c r="AZ59" s="79" t="str">
        <f>REPLACE(INDEX(GroupVertices[Group],MATCH(Vertices[[#This Row],[Vertex]],GroupVertices[Vertex],0)),1,1,"")</f>
        <v>6</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5" t="s">
        <v>977</v>
      </c>
      <c r="B60" s="66"/>
      <c r="C60" s="66" t="s">
        <v>64</v>
      </c>
      <c r="D60" s="67">
        <v>900</v>
      </c>
      <c r="E60" s="91"/>
      <c r="F60" s="66" t="s">
        <v>977</v>
      </c>
      <c r="G60" s="92"/>
      <c r="H60" s="70"/>
      <c r="I60" s="71"/>
      <c r="J60" s="93" t="s">
        <v>75</v>
      </c>
      <c r="K60" s="70"/>
      <c r="L60" s="94">
        <v>1</v>
      </c>
      <c r="M60" s="75">
        <v>2629.248779296875</v>
      </c>
      <c r="N60" s="75">
        <v>9143.59375</v>
      </c>
      <c r="O60" s="76"/>
      <c r="P60" s="77"/>
      <c r="Q60" s="77"/>
      <c r="R60" s="87"/>
      <c r="S60" s="48">
        <v>1</v>
      </c>
      <c r="T60" s="48">
        <v>0</v>
      </c>
      <c r="U60" s="49">
        <v>0</v>
      </c>
      <c r="V60" s="49">
        <v>0.012821</v>
      </c>
      <c r="W60" s="49">
        <v>0</v>
      </c>
      <c r="X60" s="49">
        <v>0.627893</v>
      </c>
      <c r="Y60" s="49">
        <v>0</v>
      </c>
      <c r="Z60" s="49">
        <v>0</v>
      </c>
      <c r="AA60" s="72">
        <v>60</v>
      </c>
      <c r="AB60" s="72"/>
      <c r="AC60" s="73"/>
      <c r="AD60" s="80"/>
      <c r="AE60" s="80"/>
      <c r="AF60" s="80"/>
      <c r="AG60" s="80"/>
      <c r="AH60" s="80"/>
      <c r="AI60" s="80"/>
      <c r="AJ60" s="80"/>
      <c r="AK60" s="80"/>
      <c r="AL60" s="80"/>
      <c r="AM60" s="80"/>
      <c r="AN60" s="80"/>
      <c r="AO60" s="80"/>
      <c r="AP60" s="80"/>
      <c r="AQ60" s="80"/>
      <c r="AR60" s="80"/>
      <c r="AS60" s="80"/>
      <c r="AT60" s="80"/>
      <c r="AU60" s="80"/>
      <c r="AV60" s="80"/>
      <c r="AW60" s="80"/>
      <c r="AX60" s="80"/>
      <c r="AY60" s="80"/>
      <c r="AZ60" s="79"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5" t="s">
        <v>991</v>
      </c>
      <c r="B61" s="66"/>
      <c r="C61" s="66" t="s">
        <v>64</v>
      </c>
      <c r="D61" s="67">
        <v>900</v>
      </c>
      <c r="E61" s="91"/>
      <c r="F61" s="66" t="s">
        <v>991</v>
      </c>
      <c r="G61" s="92"/>
      <c r="H61" s="70"/>
      <c r="I61" s="71"/>
      <c r="J61" s="93" t="s">
        <v>75</v>
      </c>
      <c r="K61" s="70"/>
      <c r="L61" s="94">
        <v>1</v>
      </c>
      <c r="M61" s="75">
        <v>8040.59716796875</v>
      </c>
      <c r="N61" s="75">
        <v>3370.32763671875</v>
      </c>
      <c r="O61" s="76"/>
      <c r="P61" s="77"/>
      <c r="Q61" s="77"/>
      <c r="R61" s="87"/>
      <c r="S61" s="48">
        <v>1</v>
      </c>
      <c r="T61" s="48">
        <v>0</v>
      </c>
      <c r="U61" s="49">
        <v>0</v>
      </c>
      <c r="V61" s="49">
        <v>1</v>
      </c>
      <c r="W61" s="49">
        <v>0</v>
      </c>
      <c r="X61" s="49">
        <v>0.999999</v>
      </c>
      <c r="Y61" s="49">
        <v>0</v>
      </c>
      <c r="Z61" s="49">
        <v>0</v>
      </c>
      <c r="AA61" s="72">
        <v>61</v>
      </c>
      <c r="AB61" s="72"/>
      <c r="AC61" s="73"/>
      <c r="AD61" s="80"/>
      <c r="AE61" s="80"/>
      <c r="AF61" s="80"/>
      <c r="AG61" s="80"/>
      <c r="AH61" s="80"/>
      <c r="AI61" s="80"/>
      <c r="AJ61" s="80"/>
      <c r="AK61" s="80"/>
      <c r="AL61" s="80"/>
      <c r="AM61" s="80"/>
      <c r="AN61" s="80"/>
      <c r="AO61" s="80"/>
      <c r="AP61" s="80"/>
      <c r="AQ61" s="80"/>
      <c r="AR61" s="80"/>
      <c r="AS61" s="80"/>
      <c r="AT61" s="80"/>
      <c r="AU61" s="80"/>
      <c r="AV61" s="80"/>
      <c r="AW61" s="80"/>
      <c r="AX61" s="80"/>
      <c r="AY61" s="80"/>
      <c r="AZ61" s="79" t="str">
        <f>REPLACE(INDEX(GroupVertices[Group],MATCH(Vertices[[#This Row],[Vertex]],GroupVertices[Vertex],0)),1,1,"")</f>
        <v>49</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5" t="s">
        <v>1088</v>
      </c>
      <c r="B62" s="66"/>
      <c r="C62" s="66" t="s">
        <v>64</v>
      </c>
      <c r="D62" s="67">
        <v>900</v>
      </c>
      <c r="E62" s="91"/>
      <c r="F62" s="66" t="s">
        <v>1088</v>
      </c>
      <c r="G62" s="92"/>
      <c r="H62" s="70"/>
      <c r="I62" s="71"/>
      <c r="J62" s="93" t="s">
        <v>75</v>
      </c>
      <c r="K62" s="70"/>
      <c r="L62" s="94">
        <v>1</v>
      </c>
      <c r="M62" s="75">
        <v>650.6780395507812</v>
      </c>
      <c r="N62" s="75">
        <v>8973.0908203125</v>
      </c>
      <c r="O62" s="76"/>
      <c r="P62" s="77"/>
      <c r="Q62" s="77"/>
      <c r="R62" s="87"/>
      <c r="S62" s="48">
        <v>1</v>
      </c>
      <c r="T62" s="48">
        <v>0</v>
      </c>
      <c r="U62" s="49">
        <v>0</v>
      </c>
      <c r="V62" s="49">
        <v>0.018182</v>
      </c>
      <c r="W62" s="49">
        <v>0.034376</v>
      </c>
      <c r="X62" s="49">
        <v>0.556949</v>
      </c>
      <c r="Y62" s="49">
        <v>0</v>
      </c>
      <c r="Z62" s="49">
        <v>0</v>
      </c>
      <c r="AA62" s="72">
        <v>62</v>
      </c>
      <c r="AB62" s="72"/>
      <c r="AC62" s="73"/>
      <c r="AD62" s="80"/>
      <c r="AE62" s="80"/>
      <c r="AF62" s="80"/>
      <c r="AG62" s="80"/>
      <c r="AH62" s="80"/>
      <c r="AI62" s="80"/>
      <c r="AJ62" s="80"/>
      <c r="AK62" s="80"/>
      <c r="AL62" s="80"/>
      <c r="AM62" s="80"/>
      <c r="AN62" s="80"/>
      <c r="AO62" s="80"/>
      <c r="AP62" s="80"/>
      <c r="AQ62" s="80"/>
      <c r="AR62" s="80"/>
      <c r="AS62" s="80"/>
      <c r="AT62" s="80"/>
      <c r="AU62" s="80"/>
      <c r="AV62" s="80"/>
      <c r="AW62" s="80"/>
      <c r="AX62" s="80"/>
      <c r="AY62" s="80"/>
      <c r="AZ62" s="79" t="str">
        <f>REPLACE(INDEX(GroupVertices[Group],MATCH(Vertices[[#This Row],[Vertex]],GroupVertices[Vertex],0)),1,1,"")</f>
        <v>1</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5" t="s">
        <v>1126</v>
      </c>
      <c r="B63" s="66"/>
      <c r="C63" s="66" t="s">
        <v>64</v>
      </c>
      <c r="D63" s="67">
        <v>900</v>
      </c>
      <c r="E63" s="91"/>
      <c r="F63" s="66" t="s">
        <v>1126</v>
      </c>
      <c r="G63" s="92"/>
      <c r="H63" s="70"/>
      <c r="I63" s="71"/>
      <c r="J63" s="93" t="s">
        <v>75</v>
      </c>
      <c r="K63" s="70"/>
      <c r="L63" s="94">
        <v>1</v>
      </c>
      <c r="M63" s="75">
        <v>1240.587158203125</v>
      </c>
      <c r="N63" s="75">
        <v>2214.3740234375</v>
      </c>
      <c r="O63" s="76"/>
      <c r="P63" s="77"/>
      <c r="Q63" s="77"/>
      <c r="R63" s="87"/>
      <c r="S63" s="48">
        <v>1</v>
      </c>
      <c r="T63" s="48">
        <v>0</v>
      </c>
      <c r="U63" s="49">
        <v>0</v>
      </c>
      <c r="V63" s="49">
        <v>0.012195</v>
      </c>
      <c r="W63" s="49">
        <v>0</v>
      </c>
      <c r="X63" s="49">
        <v>0.62754</v>
      </c>
      <c r="Y63" s="49">
        <v>0</v>
      </c>
      <c r="Z63" s="49">
        <v>0</v>
      </c>
      <c r="AA63" s="72">
        <v>63</v>
      </c>
      <c r="AB63" s="72"/>
      <c r="AC63" s="73"/>
      <c r="AD63" s="80"/>
      <c r="AE63" s="80"/>
      <c r="AF63" s="80"/>
      <c r="AG63" s="80"/>
      <c r="AH63" s="80"/>
      <c r="AI63" s="80"/>
      <c r="AJ63" s="80"/>
      <c r="AK63" s="80"/>
      <c r="AL63" s="80"/>
      <c r="AM63" s="80"/>
      <c r="AN63" s="80"/>
      <c r="AO63" s="80"/>
      <c r="AP63" s="80"/>
      <c r="AQ63" s="80"/>
      <c r="AR63" s="80"/>
      <c r="AS63" s="80"/>
      <c r="AT63" s="80"/>
      <c r="AU63" s="80"/>
      <c r="AV63" s="80"/>
      <c r="AW63" s="80"/>
      <c r="AX63" s="80"/>
      <c r="AY63" s="80"/>
      <c r="AZ63" s="79" t="str">
        <f>REPLACE(INDEX(GroupVertices[Group],MATCH(Vertices[[#This Row],[Vertex]],GroupVertices[Vertex],0)),1,1,"")</f>
        <v>3</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5" t="s">
        <v>1014</v>
      </c>
      <c r="B64" s="66"/>
      <c r="C64" s="66" t="s">
        <v>64</v>
      </c>
      <c r="D64" s="67">
        <v>900</v>
      </c>
      <c r="E64" s="91"/>
      <c r="F64" s="66" t="s">
        <v>1014</v>
      </c>
      <c r="G64" s="92"/>
      <c r="H64" s="70"/>
      <c r="I64" s="71"/>
      <c r="J64" s="93" t="s">
        <v>75</v>
      </c>
      <c r="K64" s="70"/>
      <c r="L64" s="94">
        <v>1</v>
      </c>
      <c r="M64" s="75">
        <v>786.8109130859375</v>
      </c>
      <c r="N64" s="75">
        <v>2214.3740234375</v>
      </c>
      <c r="O64" s="76"/>
      <c r="P64" s="77"/>
      <c r="Q64" s="77"/>
      <c r="R64" s="87"/>
      <c r="S64" s="48">
        <v>1</v>
      </c>
      <c r="T64" s="48">
        <v>0</v>
      </c>
      <c r="U64" s="49">
        <v>0</v>
      </c>
      <c r="V64" s="49">
        <v>0.021739</v>
      </c>
      <c r="W64" s="49">
        <v>0</v>
      </c>
      <c r="X64" s="49">
        <v>0.558259</v>
      </c>
      <c r="Y64" s="49">
        <v>0</v>
      </c>
      <c r="Z64" s="49">
        <v>0</v>
      </c>
      <c r="AA64" s="72">
        <v>64</v>
      </c>
      <c r="AB64" s="72"/>
      <c r="AC64" s="73"/>
      <c r="AD64" s="80"/>
      <c r="AE64" s="80"/>
      <c r="AF64" s="80"/>
      <c r="AG64" s="80"/>
      <c r="AH64" s="80"/>
      <c r="AI64" s="80"/>
      <c r="AJ64" s="80"/>
      <c r="AK64" s="80"/>
      <c r="AL64" s="80"/>
      <c r="AM64" s="80"/>
      <c r="AN64" s="80"/>
      <c r="AO64" s="80"/>
      <c r="AP64" s="80"/>
      <c r="AQ64" s="80"/>
      <c r="AR64" s="80"/>
      <c r="AS64" s="80"/>
      <c r="AT64" s="80"/>
      <c r="AU64" s="80"/>
      <c r="AV64" s="80"/>
      <c r="AW64" s="80"/>
      <c r="AX64" s="80"/>
      <c r="AY64" s="80"/>
      <c r="AZ64" s="79" t="str">
        <f>REPLACE(INDEX(GroupVertices[Group],MATCH(Vertices[[#This Row],[Vertex]],GroupVertices[Vertex],0)),1,1,"")</f>
        <v>3</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5" t="s">
        <v>1203</v>
      </c>
      <c r="B65" s="66"/>
      <c r="C65" s="66" t="s">
        <v>64</v>
      </c>
      <c r="D65" s="67">
        <v>900</v>
      </c>
      <c r="E65" s="91"/>
      <c r="F65" s="66" t="s">
        <v>1203</v>
      </c>
      <c r="G65" s="92"/>
      <c r="H65" s="70"/>
      <c r="I65" s="71"/>
      <c r="J65" s="93" t="s">
        <v>75</v>
      </c>
      <c r="K65" s="70"/>
      <c r="L65" s="94">
        <v>1</v>
      </c>
      <c r="M65" s="75">
        <v>3030.482421875</v>
      </c>
      <c r="N65" s="75">
        <v>6625.06005859375</v>
      </c>
      <c r="O65" s="76"/>
      <c r="P65" s="77"/>
      <c r="Q65" s="77"/>
      <c r="R65" s="87"/>
      <c r="S65" s="48">
        <v>1</v>
      </c>
      <c r="T65" s="48">
        <v>0</v>
      </c>
      <c r="U65" s="49">
        <v>0</v>
      </c>
      <c r="V65" s="49">
        <v>0.02439</v>
      </c>
      <c r="W65" s="49">
        <v>0</v>
      </c>
      <c r="X65" s="49">
        <v>0.562419</v>
      </c>
      <c r="Y65" s="49">
        <v>0</v>
      </c>
      <c r="Z65" s="49">
        <v>0</v>
      </c>
      <c r="AA65" s="72">
        <v>65</v>
      </c>
      <c r="AB65" s="72"/>
      <c r="AC65" s="73"/>
      <c r="AD65" s="80"/>
      <c r="AE65" s="80"/>
      <c r="AF65" s="80"/>
      <c r="AG65" s="80"/>
      <c r="AH65" s="80"/>
      <c r="AI65" s="80"/>
      <c r="AJ65" s="80"/>
      <c r="AK65" s="80"/>
      <c r="AL65" s="80"/>
      <c r="AM65" s="80"/>
      <c r="AN65" s="80"/>
      <c r="AO65" s="80"/>
      <c r="AP65" s="80"/>
      <c r="AQ65" s="80"/>
      <c r="AR65" s="80"/>
      <c r="AS65" s="80"/>
      <c r="AT65" s="80"/>
      <c r="AU65" s="80"/>
      <c r="AV65" s="80"/>
      <c r="AW65" s="80"/>
      <c r="AX65" s="80"/>
      <c r="AY65" s="80"/>
      <c r="AZ65" s="79" t="str">
        <f>REPLACE(INDEX(GroupVertices[Group],MATCH(Vertices[[#This Row],[Vertex]],GroupVertices[Vertex],0)),1,1,"")</f>
        <v>4</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5" t="s">
        <v>1223</v>
      </c>
      <c r="B66" s="66"/>
      <c r="C66" s="66" t="s">
        <v>64</v>
      </c>
      <c r="D66" s="67">
        <v>900</v>
      </c>
      <c r="E66" s="91"/>
      <c r="F66" s="66" t="s">
        <v>1223</v>
      </c>
      <c r="G66" s="92"/>
      <c r="H66" s="70"/>
      <c r="I66" s="71"/>
      <c r="J66" s="93" t="s">
        <v>75</v>
      </c>
      <c r="K66" s="70"/>
      <c r="L66" s="94">
        <v>1</v>
      </c>
      <c r="M66" s="75">
        <v>3832.9501953125</v>
      </c>
      <c r="N66" s="75">
        <v>1732.486083984375</v>
      </c>
      <c r="O66" s="76"/>
      <c r="P66" s="77"/>
      <c r="Q66" s="77"/>
      <c r="R66" s="87"/>
      <c r="S66" s="48">
        <v>1</v>
      </c>
      <c r="T66" s="48">
        <v>0</v>
      </c>
      <c r="U66" s="49">
        <v>0</v>
      </c>
      <c r="V66" s="49">
        <v>0.025641</v>
      </c>
      <c r="W66" s="49">
        <v>0</v>
      </c>
      <c r="X66" s="49">
        <v>0.563513</v>
      </c>
      <c r="Y66" s="49">
        <v>0</v>
      </c>
      <c r="Z66" s="49">
        <v>0</v>
      </c>
      <c r="AA66" s="72">
        <v>66</v>
      </c>
      <c r="AB66" s="72"/>
      <c r="AC66" s="73"/>
      <c r="AD66" s="80"/>
      <c r="AE66" s="80"/>
      <c r="AF66" s="80"/>
      <c r="AG66" s="80"/>
      <c r="AH66" s="80"/>
      <c r="AI66" s="80"/>
      <c r="AJ66" s="80"/>
      <c r="AK66" s="80"/>
      <c r="AL66" s="80"/>
      <c r="AM66" s="80"/>
      <c r="AN66" s="80"/>
      <c r="AO66" s="80"/>
      <c r="AP66" s="80"/>
      <c r="AQ66" s="80"/>
      <c r="AR66" s="80"/>
      <c r="AS66" s="80"/>
      <c r="AT66" s="80"/>
      <c r="AU66" s="80"/>
      <c r="AV66" s="80"/>
      <c r="AW66" s="80"/>
      <c r="AX66" s="80"/>
      <c r="AY66" s="80"/>
      <c r="AZ66" s="79" t="str">
        <f>REPLACE(INDEX(GroupVertices[Group],MATCH(Vertices[[#This Row],[Vertex]],GroupVertices[Vertex],0)),1,1,"")</f>
        <v>6</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5" t="s">
        <v>1196</v>
      </c>
      <c r="B67" s="66"/>
      <c r="C67" s="66" t="s">
        <v>64</v>
      </c>
      <c r="D67" s="67">
        <v>900</v>
      </c>
      <c r="E67" s="91"/>
      <c r="F67" s="66" t="s">
        <v>1196</v>
      </c>
      <c r="G67" s="92"/>
      <c r="H67" s="70"/>
      <c r="I67" s="71"/>
      <c r="J67" s="93" t="s">
        <v>75</v>
      </c>
      <c r="K67" s="70"/>
      <c r="L67" s="94">
        <v>1</v>
      </c>
      <c r="M67" s="75">
        <v>5028.68994140625</v>
      </c>
      <c r="N67" s="75">
        <v>1444.942138671875</v>
      </c>
      <c r="O67" s="76"/>
      <c r="P67" s="77"/>
      <c r="Q67" s="77"/>
      <c r="R67" s="87"/>
      <c r="S67" s="48">
        <v>1</v>
      </c>
      <c r="T67" s="48">
        <v>0</v>
      </c>
      <c r="U67" s="49">
        <v>0</v>
      </c>
      <c r="V67" s="49">
        <v>0.04</v>
      </c>
      <c r="W67" s="49">
        <v>0</v>
      </c>
      <c r="X67" s="49">
        <v>0.575883</v>
      </c>
      <c r="Y67" s="49">
        <v>0</v>
      </c>
      <c r="Z67" s="49">
        <v>0</v>
      </c>
      <c r="AA67" s="72">
        <v>67</v>
      </c>
      <c r="AB67" s="72"/>
      <c r="AC67" s="73"/>
      <c r="AD67" s="80"/>
      <c r="AE67" s="80"/>
      <c r="AF67" s="80"/>
      <c r="AG67" s="80"/>
      <c r="AH67" s="80"/>
      <c r="AI67" s="80"/>
      <c r="AJ67" s="80"/>
      <c r="AK67" s="80"/>
      <c r="AL67" s="80"/>
      <c r="AM67" s="80"/>
      <c r="AN67" s="80"/>
      <c r="AO67" s="80"/>
      <c r="AP67" s="80"/>
      <c r="AQ67" s="80"/>
      <c r="AR67" s="80"/>
      <c r="AS67" s="80"/>
      <c r="AT67" s="80"/>
      <c r="AU67" s="80"/>
      <c r="AV67" s="80"/>
      <c r="AW67" s="80"/>
      <c r="AX67" s="80"/>
      <c r="AY67" s="80"/>
      <c r="AZ67" s="79" t="str">
        <f>REPLACE(INDEX(GroupVertices[Group],MATCH(Vertices[[#This Row],[Vertex]],GroupVertices[Vertex],0)),1,1,"")</f>
        <v>12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5" t="s">
        <v>971</v>
      </c>
      <c r="B68" s="66"/>
      <c r="C68" s="66" t="s">
        <v>64</v>
      </c>
      <c r="D68" s="67">
        <v>900</v>
      </c>
      <c r="E68" s="91"/>
      <c r="F68" s="66" t="s">
        <v>971</v>
      </c>
      <c r="G68" s="92"/>
      <c r="H68" s="70"/>
      <c r="I68" s="71"/>
      <c r="J68" s="93" t="s">
        <v>75</v>
      </c>
      <c r="K68" s="70"/>
      <c r="L68" s="94">
        <v>1</v>
      </c>
      <c r="M68" s="75">
        <v>8581.9443359375</v>
      </c>
      <c r="N68" s="75">
        <v>4262.57958984375</v>
      </c>
      <c r="O68" s="76"/>
      <c r="P68" s="77"/>
      <c r="Q68" s="77"/>
      <c r="R68" s="87"/>
      <c r="S68" s="48">
        <v>1</v>
      </c>
      <c r="T68" s="48">
        <v>0</v>
      </c>
      <c r="U68" s="49">
        <v>0</v>
      </c>
      <c r="V68" s="49">
        <v>1</v>
      </c>
      <c r="W68" s="49">
        <v>0</v>
      </c>
      <c r="X68" s="49">
        <v>0.999999</v>
      </c>
      <c r="Y68" s="49">
        <v>0</v>
      </c>
      <c r="Z68" s="49">
        <v>0</v>
      </c>
      <c r="AA68" s="72">
        <v>68</v>
      </c>
      <c r="AB68" s="72"/>
      <c r="AC68" s="73"/>
      <c r="AD68" s="80"/>
      <c r="AE68" s="80"/>
      <c r="AF68" s="80"/>
      <c r="AG68" s="80"/>
      <c r="AH68" s="80"/>
      <c r="AI68" s="80"/>
      <c r="AJ68" s="80"/>
      <c r="AK68" s="80"/>
      <c r="AL68" s="80"/>
      <c r="AM68" s="80"/>
      <c r="AN68" s="80"/>
      <c r="AO68" s="80"/>
      <c r="AP68" s="80"/>
      <c r="AQ68" s="80"/>
      <c r="AR68" s="80"/>
      <c r="AS68" s="80"/>
      <c r="AT68" s="80"/>
      <c r="AU68" s="80"/>
      <c r="AV68" s="80"/>
      <c r="AW68" s="80"/>
      <c r="AX68" s="80"/>
      <c r="AY68" s="80"/>
      <c r="AZ68" s="79" t="str">
        <f>REPLACE(INDEX(GroupVertices[Group],MATCH(Vertices[[#This Row],[Vertex]],GroupVertices[Vertex],0)),1,1,"")</f>
        <v>48</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5" t="s">
        <v>1100</v>
      </c>
      <c r="B69" s="66"/>
      <c r="C69" s="66" t="s">
        <v>64</v>
      </c>
      <c r="D69" s="67">
        <v>900</v>
      </c>
      <c r="E69" s="91"/>
      <c r="F69" s="66" t="s">
        <v>1100</v>
      </c>
      <c r="G69" s="92"/>
      <c r="H69" s="70"/>
      <c r="I69" s="71"/>
      <c r="J69" s="93" t="s">
        <v>75</v>
      </c>
      <c r="K69" s="70"/>
      <c r="L69" s="94">
        <v>1</v>
      </c>
      <c r="M69" s="75">
        <v>3832.9501953125</v>
      </c>
      <c r="N69" s="75">
        <v>6625.06005859375</v>
      </c>
      <c r="O69" s="76"/>
      <c r="P69" s="77"/>
      <c r="Q69" s="77"/>
      <c r="R69" s="87"/>
      <c r="S69" s="48">
        <v>1</v>
      </c>
      <c r="T69" s="48">
        <v>0</v>
      </c>
      <c r="U69" s="49">
        <v>0</v>
      </c>
      <c r="V69" s="49">
        <v>0.02439</v>
      </c>
      <c r="W69" s="49">
        <v>0</v>
      </c>
      <c r="X69" s="49">
        <v>0.562419</v>
      </c>
      <c r="Y69" s="49">
        <v>0</v>
      </c>
      <c r="Z69" s="49">
        <v>0</v>
      </c>
      <c r="AA69" s="72">
        <v>69</v>
      </c>
      <c r="AB69" s="72"/>
      <c r="AC69" s="73"/>
      <c r="AD69" s="80"/>
      <c r="AE69" s="80"/>
      <c r="AF69" s="80"/>
      <c r="AG69" s="80"/>
      <c r="AH69" s="80"/>
      <c r="AI69" s="80"/>
      <c r="AJ69" s="80"/>
      <c r="AK69" s="80"/>
      <c r="AL69" s="80"/>
      <c r="AM69" s="80"/>
      <c r="AN69" s="80"/>
      <c r="AO69" s="80"/>
      <c r="AP69" s="80"/>
      <c r="AQ69" s="80"/>
      <c r="AR69" s="80"/>
      <c r="AS69" s="80"/>
      <c r="AT69" s="80"/>
      <c r="AU69" s="80"/>
      <c r="AV69" s="80"/>
      <c r="AW69" s="80"/>
      <c r="AX69" s="80"/>
      <c r="AY69" s="80"/>
      <c r="AZ69" s="79" t="str">
        <f>REPLACE(INDEX(GroupVertices[Group],MATCH(Vertices[[#This Row],[Vertex]],GroupVertices[Vertex],0)),1,1,"")</f>
        <v>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5" t="s">
        <v>1065</v>
      </c>
      <c r="B70" s="66"/>
      <c r="C70" s="66" t="s">
        <v>64</v>
      </c>
      <c r="D70" s="67">
        <v>900</v>
      </c>
      <c r="E70" s="91"/>
      <c r="F70" s="66" t="s">
        <v>1065</v>
      </c>
      <c r="G70" s="92"/>
      <c r="H70" s="70"/>
      <c r="I70" s="71"/>
      <c r="J70" s="93" t="s">
        <v>75</v>
      </c>
      <c r="K70" s="70"/>
      <c r="L70" s="94">
        <v>1</v>
      </c>
      <c r="M70" s="75">
        <v>9208.2080078125</v>
      </c>
      <c r="N70" s="75">
        <v>6794.8408203125</v>
      </c>
      <c r="O70" s="76"/>
      <c r="P70" s="77"/>
      <c r="Q70" s="77"/>
      <c r="R70" s="87"/>
      <c r="S70" s="48">
        <v>1</v>
      </c>
      <c r="T70" s="48">
        <v>0</v>
      </c>
      <c r="U70" s="49">
        <v>0</v>
      </c>
      <c r="V70" s="49">
        <v>0.076923</v>
      </c>
      <c r="W70" s="49">
        <v>0</v>
      </c>
      <c r="X70" s="49">
        <v>0.606177</v>
      </c>
      <c r="Y70" s="49">
        <v>0</v>
      </c>
      <c r="Z70" s="49">
        <v>0</v>
      </c>
      <c r="AA70" s="72">
        <v>70</v>
      </c>
      <c r="AB70" s="72"/>
      <c r="AC70" s="73"/>
      <c r="AD70" s="80"/>
      <c r="AE70" s="80"/>
      <c r="AF70" s="80"/>
      <c r="AG70" s="80"/>
      <c r="AH70" s="80"/>
      <c r="AI70" s="80"/>
      <c r="AJ70" s="80"/>
      <c r="AK70" s="80"/>
      <c r="AL70" s="80"/>
      <c r="AM70" s="80"/>
      <c r="AN70" s="80"/>
      <c r="AO70" s="80"/>
      <c r="AP70" s="80"/>
      <c r="AQ70" s="80"/>
      <c r="AR70" s="80"/>
      <c r="AS70" s="80"/>
      <c r="AT70" s="80"/>
      <c r="AU70" s="80"/>
      <c r="AV70" s="80"/>
      <c r="AW70" s="80"/>
      <c r="AX70" s="80"/>
      <c r="AY70" s="80"/>
      <c r="AZ70" s="79" t="str">
        <f>REPLACE(INDEX(GroupVertices[Group],MATCH(Vertices[[#This Row],[Vertex]],GroupVertices[Vertex],0)),1,1,"")</f>
        <v>16</v>
      </c>
      <c r="BA70" s="48"/>
      <c r="BB70" s="49"/>
      <c r="BC70" s="48"/>
      <c r="BD70" s="49"/>
      <c r="BE70" s="48"/>
      <c r="BF70" s="49"/>
      <c r="BG70" s="48"/>
      <c r="BH70" s="49"/>
      <c r="BI70" s="48"/>
      <c r="BJ70" s="48"/>
      <c r="BK70" s="48"/>
      <c r="BL70" s="48"/>
      <c r="BM70" s="48"/>
      <c r="BN70" s="48"/>
      <c r="BO70" s="48"/>
      <c r="BP70" s="48"/>
      <c r="BQ70" s="48"/>
      <c r="BR70" s="48"/>
      <c r="BS70" s="48"/>
      <c r="BT70" s="2"/>
      <c r="BU70" s="3"/>
      <c r="BV70" s="3"/>
      <c r="BW70" s="3"/>
      <c r="BX70" s="3"/>
    </row>
    <row r="71" spans="1:76" ht="15">
      <c r="A71" s="65" t="s">
        <v>1222</v>
      </c>
      <c r="B71" s="66"/>
      <c r="C71" s="66" t="s">
        <v>64</v>
      </c>
      <c r="D71" s="67">
        <v>900</v>
      </c>
      <c r="E71" s="91"/>
      <c r="F71" s="66" t="s">
        <v>1222</v>
      </c>
      <c r="G71" s="92"/>
      <c r="H71" s="70"/>
      <c r="I71" s="71"/>
      <c r="J71" s="93" t="s">
        <v>75</v>
      </c>
      <c r="K71" s="70"/>
      <c r="L71" s="94">
        <v>1</v>
      </c>
      <c r="M71" s="75">
        <v>3431.716064453125</v>
      </c>
      <c r="N71" s="75">
        <v>1732.486083984375</v>
      </c>
      <c r="O71" s="76"/>
      <c r="P71" s="77"/>
      <c r="Q71" s="77"/>
      <c r="R71" s="87"/>
      <c r="S71" s="48">
        <v>1</v>
      </c>
      <c r="T71" s="48">
        <v>0</v>
      </c>
      <c r="U71" s="49">
        <v>0</v>
      </c>
      <c r="V71" s="49">
        <v>0.025641</v>
      </c>
      <c r="W71" s="49">
        <v>0</v>
      </c>
      <c r="X71" s="49">
        <v>0.563513</v>
      </c>
      <c r="Y71" s="49">
        <v>0</v>
      </c>
      <c r="Z71" s="49">
        <v>0</v>
      </c>
      <c r="AA71" s="72">
        <v>71</v>
      </c>
      <c r="AB71" s="72"/>
      <c r="AC71" s="73"/>
      <c r="AD71" s="80"/>
      <c r="AE71" s="80"/>
      <c r="AF71" s="80"/>
      <c r="AG71" s="80"/>
      <c r="AH71" s="80"/>
      <c r="AI71" s="80"/>
      <c r="AJ71" s="80"/>
      <c r="AK71" s="80"/>
      <c r="AL71" s="80"/>
      <c r="AM71" s="80"/>
      <c r="AN71" s="80"/>
      <c r="AO71" s="80"/>
      <c r="AP71" s="80"/>
      <c r="AQ71" s="80"/>
      <c r="AR71" s="80"/>
      <c r="AS71" s="80"/>
      <c r="AT71" s="80"/>
      <c r="AU71" s="80"/>
      <c r="AV71" s="80"/>
      <c r="AW71" s="80"/>
      <c r="AX71" s="80"/>
      <c r="AY71" s="80"/>
      <c r="AZ71" s="79" t="str">
        <f>REPLACE(INDEX(GroupVertices[Group],MATCH(Vertices[[#This Row],[Vertex]],GroupVertices[Vertex],0)),1,1,"")</f>
        <v>6</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5" t="s">
        <v>1238</v>
      </c>
      <c r="B72" s="66"/>
      <c r="C72" s="66" t="s">
        <v>64</v>
      </c>
      <c r="D72" s="67">
        <v>900</v>
      </c>
      <c r="E72" s="91"/>
      <c r="F72" s="66" t="s">
        <v>1238</v>
      </c>
      <c r="G72" s="92"/>
      <c r="H72" s="70"/>
      <c r="I72" s="71"/>
      <c r="J72" s="93" t="s">
        <v>75</v>
      </c>
      <c r="K72" s="70"/>
      <c r="L72" s="94">
        <v>1</v>
      </c>
      <c r="M72" s="75">
        <v>5384.28125</v>
      </c>
      <c r="N72" s="75">
        <v>4177.689453125</v>
      </c>
      <c r="O72" s="76"/>
      <c r="P72" s="77"/>
      <c r="Q72" s="77"/>
      <c r="R72" s="87"/>
      <c r="S72" s="48">
        <v>1</v>
      </c>
      <c r="T72" s="48">
        <v>0</v>
      </c>
      <c r="U72" s="49">
        <v>0</v>
      </c>
      <c r="V72" s="49">
        <v>0.04</v>
      </c>
      <c r="W72" s="49">
        <v>0</v>
      </c>
      <c r="X72" s="49">
        <v>0.575883</v>
      </c>
      <c r="Y72" s="49">
        <v>0</v>
      </c>
      <c r="Z72" s="49">
        <v>0</v>
      </c>
      <c r="AA72" s="72">
        <v>72</v>
      </c>
      <c r="AB72" s="72"/>
      <c r="AC72" s="73"/>
      <c r="AD72" s="80"/>
      <c r="AE72" s="80"/>
      <c r="AF72" s="80"/>
      <c r="AG72" s="80"/>
      <c r="AH72" s="80"/>
      <c r="AI72" s="80"/>
      <c r="AJ72" s="80"/>
      <c r="AK72" s="80"/>
      <c r="AL72" s="80"/>
      <c r="AM72" s="80"/>
      <c r="AN72" s="80"/>
      <c r="AO72" s="80"/>
      <c r="AP72" s="80"/>
      <c r="AQ72" s="80"/>
      <c r="AR72" s="80"/>
      <c r="AS72" s="80"/>
      <c r="AT72" s="80"/>
      <c r="AU72" s="80"/>
      <c r="AV72" s="80"/>
      <c r="AW72" s="80"/>
      <c r="AX72" s="80"/>
      <c r="AY72" s="80"/>
      <c r="AZ72" s="79" t="str">
        <f>REPLACE(INDEX(GroupVertices[Group],MATCH(Vertices[[#This Row],[Vertex]],GroupVertices[Vertex],0)),1,1,"")</f>
        <v>13</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5" t="s">
        <v>1060</v>
      </c>
      <c r="B73" s="66"/>
      <c r="C73" s="66" t="s">
        <v>64</v>
      </c>
      <c r="D73" s="67">
        <v>900</v>
      </c>
      <c r="E73" s="91"/>
      <c r="F73" s="66" t="s">
        <v>1060</v>
      </c>
      <c r="G73" s="92"/>
      <c r="H73" s="70"/>
      <c r="I73" s="71"/>
      <c r="J73" s="93" t="s">
        <v>75</v>
      </c>
      <c r="K73" s="70"/>
      <c r="L73" s="94">
        <v>1</v>
      </c>
      <c r="M73" s="75">
        <v>9664.638671875</v>
      </c>
      <c r="N73" s="75">
        <v>7235.5478515625</v>
      </c>
      <c r="O73" s="76"/>
      <c r="P73" s="77"/>
      <c r="Q73" s="77"/>
      <c r="R73" s="87"/>
      <c r="S73" s="48">
        <v>1</v>
      </c>
      <c r="T73" s="48">
        <v>0</v>
      </c>
      <c r="U73" s="49">
        <v>0</v>
      </c>
      <c r="V73" s="49">
        <v>0.076923</v>
      </c>
      <c r="W73" s="49">
        <v>0</v>
      </c>
      <c r="X73" s="49">
        <v>0.606177</v>
      </c>
      <c r="Y73" s="49">
        <v>0</v>
      </c>
      <c r="Z73" s="49">
        <v>0</v>
      </c>
      <c r="AA73" s="72">
        <v>73</v>
      </c>
      <c r="AB73" s="72"/>
      <c r="AC73" s="73"/>
      <c r="AD73" s="80"/>
      <c r="AE73" s="80"/>
      <c r="AF73" s="80"/>
      <c r="AG73" s="80"/>
      <c r="AH73" s="80"/>
      <c r="AI73" s="80"/>
      <c r="AJ73" s="80"/>
      <c r="AK73" s="80"/>
      <c r="AL73" s="80"/>
      <c r="AM73" s="80"/>
      <c r="AN73" s="80"/>
      <c r="AO73" s="80"/>
      <c r="AP73" s="80"/>
      <c r="AQ73" s="80"/>
      <c r="AR73" s="80"/>
      <c r="AS73" s="80"/>
      <c r="AT73" s="80"/>
      <c r="AU73" s="80"/>
      <c r="AV73" s="80"/>
      <c r="AW73" s="80"/>
      <c r="AX73" s="80"/>
      <c r="AY73" s="80"/>
      <c r="AZ73" s="79" t="str">
        <f>REPLACE(INDEX(GroupVertices[Group],MATCH(Vertices[[#This Row],[Vertex]],GroupVertices[Vertex],0)),1,1,"")</f>
        <v>16</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5" t="s">
        <v>1102</v>
      </c>
      <c r="B74" s="66"/>
      <c r="C74" s="66" t="s">
        <v>64</v>
      </c>
      <c r="D74" s="67">
        <v>900</v>
      </c>
      <c r="E74" s="91"/>
      <c r="F74" s="66" t="s">
        <v>1102</v>
      </c>
      <c r="G74" s="92"/>
      <c r="H74" s="70"/>
      <c r="I74" s="71"/>
      <c r="J74" s="93" t="s">
        <v>75</v>
      </c>
      <c r="K74" s="70"/>
      <c r="L74" s="94">
        <v>1</v>
      </c>
      <c r="M74" s="75">
        <v>7744.7138671875</v>
      </c>
      <c r="N74" s="75">
        <v>9178.2734375</v>
      </c>
      <c r="O74" s="76"/>
      <c r="P74" s="77"/>
      <c r="Q74" s="77"/>
      <c r="R74" s="87"/>
      <c r="S74" s="48">
        <v>1</v>
      </c>
      <c r="T74" s="48">
        <v>0</v>
      </c>
      <c r="U74" s="49">
        <v>0</v>
      </c>
      <c r="V74" s="49">
        <v>0.028571</v>
      </c>
      <c r="W74" s="49">
        <v>0</v>
      </c>
      <c r="X74" s="49">
        <v>0.566065</v>
      </c>
      <c r="Y74" s="49">
        <v>0</v>
      </c>
      <c r="Z74" s="49">
        <v>0</v>
      </c>
      <c r="AA74" s="72">
        <v>74</v>
      </c>
      <c r="AB74" s="72"/>
      <c r="AC74" s="73"/>
      <c r="AD74" s="80"/>
      <c r="AE74" s="80"/>
      <c r="AF74" s="80"/>
      <c r="AG74" s="80"/>
      <c r="AH74" s="80"/>
      <c r="AI74" s="80"/>
      <c r="AJ74" s="80"/>
      <c r="AK74" s="80"/>
      <c r="AL74" s="80"/>
      <c r="AM74" s="80"/>
      <c r="AN74" s="80"/>
      <c r="AO74" s="80"/>
      <c r="AP74" s="80"/>
      <c r="AQ74" s="80"/>
      <c r="AR74" s="80"/>
      <c r="AS74" s="80"/>
      <c r="AT74" s="80"/>
      <c r="AU74" s="80"/>
      <c r="AV74" s="80"/>
      <c r="AW74" s="80"/>
      <c r="AX74" s="80"/>
      <c r="AY74" s="80"/>
      <c r="AZ74" s="79" t="str">
        <f>REPLACE(INDEX(GroupVertices[Group],MATCH(Vertices[[#This Row],[Vertex]],GroupVertices[Vertex],0)),1,1,"")</f>
        <v>11</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5" t="s">
        <v>972</v>
      </c>
      <c r="B75" s="66"/>
      <c r="C75" s="66" t="s">
        <v>64</v>
      </c>
      <c r="D75" s="67">
        <v>900</v>
      </c>
      <c r="E75" s="91"/>
      <c r="F75" s="66" t="s">
        <v>972</v>
      </c>
      <c r="G75" s="92"/>
      <c r="H75" s="70"/>
      <c r="I75" s="71"/>
      <c r="J75" s="93" t="s">
        <v>75</v>
      </c>
      <c r="K75" s="70"/>
      <c r="L75" s="94">
        <v>1</v>
      </c>
      <c r="M75" s="75">
        <v>6631.501953125</v>
      </c>
      <c r="N75" s="75">
        <v>4262.57958984375</v>
      </c>
      <c r="O75" s="76"/>
      <c r="P75" s="77"/>
      <c r="Q75" s="77"/>
      <c r="R75" s="87"/>
      <c r="S75" s="48">
        <v>1</v>
      </c>
      <c r="T75" s="48">
        <v>0</v>
      </c>
      <c r="U75" s="49">
        <v>0</v>
      </c>
      <c r="V75" s="49">
        <v>0.333333</v>
      </c>
      <c r="W75" s="49">
        <v>0</v>
      </c>
      <c r="X75" s="49">
        <v>0.770269</v>
      </c>
      <c r="Y75" s="49">
        <v>0</v>
      </c>
      <c r="Z75" s="49">
        <v>0</v>
      </c>
      <c r="AA75" s="72">
        <v>75</v>
      </c>
      <c r="AB75" s="72"/>
      <c r="AC75" s="73"/>
      <c r="AD75" s="80"/>
      <c r="AE75" s="80"/>
      <c r="AF75" s="80"/>
      <c r="AG75" s="80"/>
      <c r="AH75" s="80"/>
      <c r="AI75" s="80"/>
      <c r="AJ75" s="80"/>
      <c r="AK75" s="80"/>
      <c r="AL75" s="80"/>
      <c r="AM75" s="80"/>
      <c r="AN75" s="80"/>
      <c r="AO75" s="80"/>
      <c r="AP75" s="80"/>
      <c r="AQ75" s="80"/>
      <c r="AR75" s="80"/>
      <c r="AS75" s="80"/>
      <c r="AT75" s="80"/>
      <c r="AU75" s="80"/>
      <c r="AV75" s="80"/>
      <c r="AW75" s="80"/>
      <c r="AX75" s="80"/>
      <c r="AY75" s="80"/>
      <c r="AZ75" s="79" t="str">
        <f>REPLACE(INDEX(GroupVertices[Group],MATCH(Vertices[[#This Row],[Vertex]],GroupVertices[Vertex],0)),1,1,"")</f>
        <v>28</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5" t="s">
        <v>973</v>
      </c>
      <c r="B76" s="66"/>
      <c r="C76" s="66" t="s">
        <v>64</v>
      </c>
      <c r="D76" s="67">
        <v>900</v>
      </c>
      <c r="E76" s="91"/>
      <c r="F76" s="66" t="s">
        <v>973</v>
      </c>
      <c r="G76" s="92"/>
      <c r="H76" s="70"/>
      <c r="I76" s="71"/>
      <c r="J76" s="93" t="s">
        <v>75</v>
      </c>
      <c r="K76" s="70"/>
      <c r="L76" s="94">
        <v>1</v>
      </c>
      <c r="M76" s="75">
        <v>6987.09326171875</v>
      </c>
      <c r="N76" s="75">
        <v>4262.57958984375</v>
      </c>
      <c r="O76" s="76"/>
      <c r="P76" s="77"/>
      <c r="Q76" s="77"/>
      <c r="R76" s="87"/>
      <c r="S76" s="48">
        <v>1</v>
      </c>
      <c r="T76" s="48">
        <v>0</v>
      </c>
      <c r="U76" s="49">
        <v>0</v>
      </c>
      <c r="V76" s="49">
        <v>0.333333</v>
      </c>
      <c r="W76" s="49">
        <v>0</v>
      </c>
      <c r="X76" s="49">
        <v>0.770269</v>
      </c>
      <c r="Y76" s="49">
        <v>0</v>
      </c>
      <c r="Z76" s="49">
        <v>0</v>
      </c>
      <c r="AA76" s="72">
        <v>76</v>
      </c>
      <c r="AB76" s="72"/>
      <c r="AC76" s="73"/>
      <c r="AD76" s="80"/>
      <c r="AE76" s="80"/>
      <c r="AF76" s="80"/>
      <c r="AG76" s="80"/>
      <c r="AH76" s="80"/>
      <c r="AI76" s="80"/>
      <c r="AJ76" s="80"/>
      <c r="AK76" s="80"/>
      <c r="AL76" s="80"/>
      <c r="AM76" s="80"/>
      <c r="AN76" s="80"/>
      <c r="AO76" s="80"/>
      <c r="AP76" s="80"/>
      <c r="AQ76" s="80"/>
      <c r="AR76" s="80"/>
      <c r="AS76" s="80"/>
      <c r="AT76" s="80"/>
      <c r="AU76" s="80"/>
      <c r="AV76" s="80"/>
      <c r="AW76" s="80"/>
      <c r="AX76" s="80"/>
      <c r="AY76" s="80"/>
      <c r="AZ76" s="79" t="str">
        <f>REPLACE(INDEX(GroupVertices[Group],MATCH(Vertices[[#This Row],[Vertex]],GroupVertices[Vertex],0)),1,1,"")</f>
        <v>28</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5" t="s">
        <v>996</v>
      </c>
      <c r="B77" s="66"/>
      <c r="C77" s="66" t="s">
        <v>64</v>
      </c>
      <c r="D77" s="67">
        <v>900</v>
      </c>
      <c r="E77" s="91"/>
      <c r="F77" s="66" t="s">
        <v>996</v>
      </c>
      <c r="G77" s="92"/>
      <c r="H77" s="70"/>
      <c r="I77" s="71"/>
      <c r="J77" s="93" t="s">
        <v>75</v>
      </c>
      <c r="K77" s="70"/>
      <c r="L77" s="94">
        <v>1</v>
      </c>
      <c r="M77" s="75">
        <v>4856.2021484375</v>
      </c>
      <c r="N77" s="75">
        <v>9629.095703125</v>
      </c>
      <c r="O77" s="76"/>
      <c r="P77" s="77"/>
      <c r="Q77" s="77"/>
      <c r="R77" s="87"/>
      <c r="S77" s="48">
        <v>1</v>
      </c>
      <c r="T77" s="48">
        <v>0</v>
      </c>
      <c r="U77" s="49">
        <v>0</v>
      </c>
      <c r="V77" s="49">
        <v>0.025</v>
      </c>
      <c r="W77" s="49">
        <v>0</v>
      </c>
      <c r="X77" s="49">
        <v>0.561247</v>
      </c>
      <c r="Y77" s="49">
        <v>0</v>
      </c>
      <c r="Z77" s="49">
        <v>0</v>
      </c>
      <c r="AA77" s="72">
        <v>77</v>
      </c>
      <c r="AB77" s="72"/>
      <c r="AC77" s="73"/>
      <c r="AD77" s="80"/>
      <c r="AE77" s="80"/>
      <c r="AF77" s="80"/>
      <c r="AG77" s="80"/>
      <c r="AH77" s="80"/>
      <c r="AI77" s="80"/>
      <c r="AJ77" s="80"/>
      <c r="AK77" s="80"/>
      <c r="AL77" s="80"/>
      <c r="AM77" s="80"/>
      <c r="AN77" s="80"/>
      <c r="AO77" s="80"/>
      <c r="AP77" s="80"/>
      <c r="AQ77" s="80"/>
      <c r="AR77" s="80"/>
      <c r="AS77" s="80"/>
      <c r="AT77" s="80"/>
      <c r="AU77" s="80"/>
      <c r="AV77" s="80"/>
      <c r="AW77" s="80"/>
      <c r="AX77" s="80"/>
      <c r="AY77" s="80"/>
      <c r="AZ77" s="79" t="str">
        <f>REPLACE(INDEX(GroupVertices[Group],MATCH(Vertices[[#This Row],[Vertex]],GroupVertices[Vertex],0)),1,1,"")</f>
        <v>8</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5" t="s">
        <v>1177</v>
      </c>
      <c r="B78" s="66"/>
      <c r="C78" s="66" t="s">
        <v>64</v>
      </c>
      <c r="D78" s="67">
        <v>900</v>
      </c>
      <c r="E78" s="91"/>
      <c r="F78" s="66" t="s">
        <v>1177</v>
      </c>
      <c r="G78" s="92"/>
      <c r="H78" s="70"/>
      <c r="I78" s="71"/>
      <c r="J78" s="93" t="s">
        <v>75</v>
      </c>
      <c r="K78" s="70"/>
      <c r="L78" s="94">
        <v>1</v>
      </c>
      <c r="M78" s="75">
        <v>1376.719970703125</v>
      </c>
      <c r="N78" s="75">
        <v>5400.4716796875</v>
      </c>
      <c r="O78" s="76"/>
      <c r="P78" s="77"/>
      <c r="Q78" s="77"/>
      <c r="R78" s="87"/>
      <c r="S78" s="48">
        <v>1</v>
      </c>
      <c r="T78" s="48">
        <v>0</v>
      </c>
      <c r="U78" s="49">
        <v>0</v>
      </c>
      <c r="V78" s="49">
        <v>0.020408</v>
      </c>
      <c r="W78" s="49">
        <v>0.000119</v>
      </c>
      <c r="X78" s="49">
        <v>0.558918</v>
      </c>
      <c r="Y78" s="49">
        <v>0</v>
      </c>
      <c r="Z78" s="49">
        <v>0</v>
      </c>
      <c r="AA78" s="72">
        <v>78</v>
      </c>
      <c r="AB78" s="72"/>
      <c r="AC78" s="73"/>
      <c r="AD78" s="80"/>
      <c r="AE78" s="80"/>
      <c r="AF78" s="80"/>
      <c r="AG78" s="80"/>
      <c r="AH78" s="80"/>
      <c r="AI78" s="80"/>
      <c r="AJ78" s="80"/>
      <c r="AK78" s="80"/>
      <c r="AL78" s="80"/>
      <c r="AM78" s="80"/>
      <c r="AN78" s="80"/>
      <c r="AO78" s="80"/>
      <c r="AP78" s="80"/>
      <c r="AQ78" s="80"/>
      <c r="AR78" s="80"/>
      <c r="AS78" s="80"/>
      <c r="AT78" s="80"/>
      <c r="AU78" s="80"/>
      <c r="AV78" s="80"/>
      <c r="AW78" s="80"/>
      <c r="AX78" s="80"/>
      <c r="AY78" s="80"/>
      <c r="AZ78" s="79" t="str">
        <f>REPLACE(INDEX(GroupVertices[Group],MATCH(Vertices[[#This Row],[Vertex]],GroupVertices[Vertex],0)),1,1,"")</f>
        <v>2</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5" t="s">
        <v>1064</v>
      </c>
      <c r="B79" s="66"/>
      <c r="C79" s="66" t="s">
        <v>64</v>
      </c>
      <c r="D79" s="67">
        <v>900</v>
      </c>
      <c r="E79" s="91"/>
      <c r="F79" s="66" t="s">
        <v>1064</v>
      </c>
      <c r="G79" s="92"/>
      <c r="H79" s="70"/>
      <c r="I79" s="71"/>
      <c r="J79" s="93" t="s">
        <v>75</v>
      </c>
      <c r="K79" s="70"/>
      <c r="L79" s="94">
        <v>1</v>
      </c>
      <c r="M79" s="75">
        <v>9208.2080078125</v>
      </c>
      <c r="N79" s="75">
        <v>7235.5478515625</v>
      </c>
      <c r="O79" s="76"/>
      <c r="P79" s="77"/>
      <c r="Q79" s="77"/>
      <c r="R79" s="87"/>
      <c r="S79" s="48">
        <v>1</v>
      </c>
      <c r="T79" s="48">
        <v>0</v>
      </c>
      <c r="U79" s="49">
        <v>0</v>
      </c>
      <c r="V79" s="49">
        <v>0.076923</v>
      </c>
      <c r="W79" s="49">
        <v>0</v>
      </c>
      <c r="X79" s="49">
        <v>0.606177</v>
      </c>
      <c r="Y79" s="49">
        <v>0</v>
      </c>
      <c r="Z79" s="49">
        <v>0</v>
      </c>
      <c r="AA79" s="72">
        <v>79</v>
      </c>
      <c r="AB79" s="72"/>
      <c r="AC79" s="73"/>
      <c r="AD79" s="80"/>
      <c r="AE79" s="80"/>
      <c r="AF79" s="80"/>
      <c r="AG79" s="80"/>
      <c r="AH79" s="80"/>
      <c r="AI79" s="80"/>
      <c r="AJ79" s="80"/>
      <c r="AK79" s="80"/>
      <c r="AL79" s="80"/>
      <c r="AM79" s="80"/>
      <c r="AN79" s="80"/>
      <c r="AO79" s="80"/>
      <c r="AP79" s="80"/>
      <c r="AQ79" s="80"/>
      <c r="AR79" s="80"/>
      <c r="AS79" s="80"/>
      <c r="AT79" s="80"/>
      <c r="AU79" s="80"/>
      <c r="AV79" s="80"/>
      <c r="AW79" s="80"/>
      <c r="AX79" s="80"/>
      <c r="AY79" s="80"/>
      <c r="AZ79" s="79" t="str">
        <f>REPLACE(INDEX(GroupVertices[Group],MATCH(Vertices[[#This Row],[Vertex]],GroupVertices[Vertex],0)),1,1,"")</f>
        <v>16</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5" t="s">
        <v>1142</v>
      </c>
      <c r="B80" s="66"/>
      <c r="C80" s="66" t="s">
        <v>64</v>
      </c>
      <c r="D80" s="67">
        <v>900</v>
      </c>
      <c r="E80" s="91"/>
      <c r="F80" s="66" t="s">
        <v>1142</v>
      </c>
      <c r="G80" s="92"/>
      <c r="H80" s="70"/>
      <c r="I80" s="71"/>
      <c r="J80" s="93" t="s">
        <v>75</v>
      </c>
      <c r="K80" s="70"/>
      <c r="L80" s="94">
        <v>1</v>
      </c>
      <c r="M80" s="75">
        <v>4378.54296875</v>
      </c>
      <c r="N80" s="75">
        <v>9629.095703125</v>
      </c>
      <c r="O80" s="76"/>
      <c r="P80" s="77"/>
      <c r="Q80" s="77"/>
      <c r="R80" s="87"/>
      <c r="S80" s="48">
        <v>1</v>
      </c>
      <c r="T80" s="48">
        <v>0</v>
      </c>
      <c r="U80" s="49">
        <v>0</v>
      </c>
      <c r="V80" s="49">
        <v>0.025</v>
      </c>
      <c r="W80" s="49">
        <v>0</v>
      </c>
      <c r="X80" s="49">
        <v>0.561247</v>
      </c>
      <c r="Y80" s="49">
        <v>0</v>
      </c>
      <c r="Z80" s="49">
        <v>0</v>
      </c>
      <c r="AA80" s="72">
        <v>80</v>
      </c>
      <c r="AB80" s="72"/>
      <c r="AC80" s="73"/>
      <c r="AD80" s="80"/>
      <c r="AE80" s="80"/>
      <c r="AF80" s="80"/>
      <c r="AG80" s="80"/>
      <c r="AH80" s="80"/>
      <c r="AI80" s="80"/>
      <c r="AJ80" s="80"/>
      <c r="AK80" s="80"/>
      <c r="AL80" s="80"/>
      <c r="AM80" s="80"/>
      <c r="AN80" s="80"/>
      <c r="AO80" s="80"/>
      <c r="AP80" s="80"/>
      <c r="AQ80" s="80"/>
      <c r="AR80" s="80"/>
      <c r="AS80" s="80"/>
      <c r="AT80" s="80"/>
      <c r="AU80" s="80"/>
      <c r="AV80" s="80"/>
      <c r="AW80" s="80"/>
      <c r="AX80" s="80"/>
      <c r="AY80" s="80"/>
      <c r="AZ80" s="79" t="str">
        <f>REPLACE(INDEX(GroupVertices[Group],MATCH(Vertices[[#This Row],[Vertex]],GroupVertices[Vertex],0)),1,1,"")</f>
        <v>8</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5" t="s">
        <v>1075</v>
      </c>
      <c r="B81" s="66"/>
      <c r="C81" s="66" t="s">
        <v>64</v>
      </c>
      <c r="D81" s="67">
        <v>900</v>
      </c>
      <c r="E81" s="91"/>
      <c r="F81" s="66" t="s">
        <v>1075</v>
      </c>
      <c r="G81" s="92"/>
      <c r="H81" s="70"/>
      <c r="I81" s="71"/>
      <c r="J81" s="93" t="s">
        <v>75</v>
      </c>
      <c r="K81" s="70"/>
      <c r="L81" s="94">
        <v>1</v>
      </c>
      <c r="M81" s="75">
        <v>287.6570129394531</v>
      </c>
      <c r="N81" s="75">
        <v>8973.0908203125</v>
      </c>
      <c r="O81" s="76"/>
      <c r="P81" s="77"/>
      <c r="Q81" s="77"/>
      <c r="R81" s="87"/>
      <c r="S81" s="48">
        <v>1</v>
      </c>
      <c r="T81" s="48">
        <v>0</v>
      </c>
      <c r="U81" s="49">
        <v>0</v>
      </c>
      <c r="V81" s="49">
        <v>0.018182</v>
      </c>
      <c r="W81" s="49">
        <v>0.034376</v>
      </c>
      <c r="X81" s="49">
        <v>0.556949</v>
      </c>
      <c r="Y81" s="49">
        <v>0</v>
      </c>
      <c r="Z81" s="49">
        <v>0</v>
      </c>
      <c r="AA81" s="72">
        <v>81</v>
      </c>
      <c r="AB81" s="72"/>
      <c r="AC81" s="73"/>
      <c r="AD81" s="80"/>
      <c r="AE81" s="80"/>
      <c r="AF81" s="80"/>
      <c r="AG81" s="80"/>
      <c r="AH81" s="80"/>
      <c r="AI81" s="80"/>
      <c r="AJ81" s="80"/>
      <c r="AK81" s="80"/>
      <c r="AL81" s="80"/>
      <c r="AM81" s="80"/>
      <c r="AN81" s="80"/>
      <c r="AO81" s="80"/>
      <c r="AP81" s="80"/>
      <c r="AQ81" s="80"/>
      <c r="AR81" s="80"/>
      <c r="AS81" s="80"/>
      <c r="AT81" s="80"/>
      <c r="AU81" s="80"/>
      <c r="AV81" s="80"/>
      <c r="AW81" s="80"/>
      <c r="AX81" s="80"/>
      <c r="AY81" s="80"/>
      <c r="AZ81" s="79" t="str">
        <f>REPLACE(INDEX(GroupVertices[Group],MATCH(Vertices[[#This Row],[Vertex]],GroupVertices[Vertex],0)),1,1,"")</f>
        <v>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5" t="s">
        <v>1061</v>
      </c>
      <c r="B82" s="66"/>
      <c r="C82" s="66" t="s">
        <v>64</v>
      </c>
      <c r="D82" s="67">
        <v>900</v>
      </c>
      <c r="E82" s="91"/>
      <c r="F82" s="66" t="s">
        <v>1061</v>
      </c>
      <c r="G82" s="92"/>
      <c r="H82" s="70"/>
      <c r="I82" s="71"/>
      <c r="J82" s="93" t="s">
        <v>75</v>
      </c>
      <c r="K82" s="70"/>
      <c r="L82" s="94">
        <v>1</v>
      </c>
      <c r="M82" s="75">
        <v>9208.2080078125</v>
      </c>
      <c r="N82" s="75">
        <v>6354.1328125</v>
      </c>
      <c r="O82" s="76"/>
      <c r="P82" s="77"/>
      <c r="Q82" s="77"/>
      <c r="R82" s="87"/>
      <c r="S82" s="48">
        <v>1</v>
      </c>
      <c r="T82" s="48">
        <v>0</v>
      </c>
      <c r="U82" s="49">
        <v>0</v>
      </c>
      <c r="V82" s="49">
        <v>0.076923</v>
      </c>
      <c r="W82" s="49">
        <v>0</v>
      </c>
      <c r="X82" s="49">
        <v>0.606177</v>
      </c>
      <c r="Y82" s="49">
        <v>0</v>
      </c>
      <c r="Z82" s="49">
        <v>0</v>
      </c>
      <c r="AA82" s="72">
        <v>82</v>
      </c>
      <c r="AB82" s="72"/>
      <c r="AC82" s="73"/>
      <c r="AD82" s="80"/>
      <c r="AE82" s="80"/>
      <c r="AF82" s="80"/>
      <c r="AG82" s="80"/>
      <c r="AH82" s="80"/>
      <c r="AI82" s="80"/>
      <c r="AJ82" s="80"/>
      <c r="AK82" s="80"/>
      <c r="AL82" s="80"/>
      <c r="AM82" s="80"/>
      <c r="AN82" s="80"/>
      <c r="AO82" s="80"/>
      <c r="AP82" s="80"/>
      <c r="AQ82" s="80"/>
      <c r="AR82" s="80"/>
      <c r="AS82" s="80"/>
      <c r="AT82" s="80"/>
      <c r="AU82" s="80"/>
      <c r="AV82" s="80"/>
      <c r="AW82" s="80"/>
      <c r="AX82" s="80"/>
      <c r="AY82" s="80"/>
      <c r="AZ82" s="79" t="str">
        <f>REPLACE(INDEX(GroupVertices[Group],MATCH(Vertices[[#This Row],[Vertex]],GroupVertices[Vertex],0)),1,1,"")</f>
        <v>16</v>
      </c>
      <c r="BA82" s="48"/>
      <c r="BB82" s="49"/>
      <c r="BC82" s="48"/>
      <c r="BD82" s="49"/>
      <c r="BE82" s="48"/>
      <c r="BF82" s="49"/>
      <c r="BG82" s="48"/>
      <c r="BH82" s="49"/>
      <c r="BI82" s="48"/>
      <c r="BJ82" s="48"/>
      <c r="BK82" s="48"/>
      <c r="BL82" s="48"/>
      <c r="BM82" s="48"/>
      <c r="BN82" s="48"/>
      <c r="BO82" s="48"/>
      <c r="BP82" s="48"/>
      <c r="BQ82" s="48"/>
      <c r="BR82" s="48"/>
      <c r="BS82" s="48"/>
      <c r="BT82" s="2"/>
      <c r="BU82" s="3"/>
      <c r="BV82" s="3"/>
      <c r="BW82" s="3"/>
      <c r="BX82" s="3"/>
    </row>
    <row r="83" spans="1:76" ht="15">
      <c r="A83" s="65" t="s">
        <v>1059</v>
      </c>
      <c r="B83" s="66"/>
      <c r="C83" s="66" t="s">
        <v>64</v>
      </c>
      <c r="D83" s="67">
        <v>900</v>
      </c>
      <c r="E83" s="91"/>
      <c r="F83" s="66" t="s">
        <v>1059</v>
      </c>
      <c r="G83" s="92"/>
      <c r="H83" s="70"/>
      <c r="I83" s="71"/>
      <c r="J83" s="93" t="s">
        <v>75</v>
      </c>
      <c r="K83" s="70"/>
      <c r="L83" s="94">
        <v>1</v>
      </c>
      <c r="M83" s="75">
        <v>8040.59716796875</v>
      </c>
      <c r="N83" s="75">
        <v>4262.57958984375</v>
      </c>
      <c r="O83" s="76"/>
      <c r="P83" s="77"/>
      <c r="Q83" s="77"/>
      <c r="R83" s="87"/>
      <c r="S83" s="48">
        <v>1</v>
      </c>
      <c r="T83" s="48">
        <v>0</v>
      </c>
      <c r="U83" s="49">
        <v>0</v>
      </c>
      <c r="V83" s="49">
        <v>1</v>
      </c>
      <c r="W83" s="49">
        <v>0</v>
      </c>
      <c r="X83" s="49">
        <v>0.999999</v>
      </c>
      <c r="Y83" s="49">
        <v>0</v>
      </c>
      <c r="Z83" s="49">
        <v>0</v>
      </c>
      <c r="AA83" s="72">
        <v>83</v>
      </c>
      <c r="AB83" s="72"/>
      <c r="AC83" s="73"/>
      <c r="AD83" s="80"/>
      <c r="AE83" s="80"/>
      <c r="AF83" s="80"/>
      <c r="AG83" s="80"/>
      <c r="AH83" s="80"/>
      <c r="AI83" s="80"/>
      <c r="AJ83" s="80"/>
      <c r="AK83" s="80"/>
      <c r="AL83" s="80"/>
      <c r="AM83" s="80"/>
      <c r="AN83" s="80"/>
      <c r="AO83" s="80"/>
      <c r="AP83" s="80"/>
      <c r="AQ83" s="80"/>
      <c r="AR83" s="80"/>
      <c r="AS83" s="80"/>
      <c r="AT83" s="80"/>
      <c r="AU83" s="80"/>
      <c r="AV83" s="80"/>
      <c r="AW83" s="80"/>
      <c r="AX83" s="80"/>
      <c r="AY83" s="80"/>
      <c r="AZ83" s="79" t="str">
        <f>REPLACE(INDEX(GroupVertices[Group],MATCH(Vertices[[#This Row],[Vertex]],GroupVertices[Vertex],0)),1,1,"")</f>
        <v>47</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5" t="s">
        <v>1153</v>
      </c>
      <c r="B84" s="66"/>
      <c r="C84" s="66" t="s">
        <v>64</v>
      </c>
      <c r="D84" s="67">
        <v>900</v>
      </c>
      <c r="E84" s="91"/>
      <c r="F84" s="66" t="s">
        <v>1153</v>
      </c>
      <c r="G84" s="92"/>
      <c r="H84" s="70"/>
      <c r="I84" s="71"/>
      <c r="J84" s="93" t="s">
        <v>75</v>
      </c>
      <c r="K84" s="70"/>
      <c r="L84" s="94">
        <v>1</v>
      </c>
      <c r="M84" s="75">
        <v>5384.28125</v>
      </c>
      <c r="N84" s="75">
        <v>1965.121337890625</v>
      </c>
      <c r="O84" s="76"/>
      <c r="P84" s="77"/>
      <c r="Q84" s="77"/>
      <c r="R84" s="87"/>
      <c r="S84" s="48">
        <v>1</v>
      </c>
      <c r="T84" s="48">
        <v>0</v>
      </c>
      <c r="U84" s="49">
        <v>0</v>
      </c>
      <c r="V84" s="49">
        <v>0.04</v>
      </c>
      <c r="W84" s="49">
        <v>0</v>
      </c>
      <c r="X84" s="49">
        <v>0.575883</v>
      </c>
      <c r="Y84" s="49">
        <v>0</v>
      </c>
      <c r="Z84" s="49">
        <v>0</v>
      </c>
      <c r="AA84" s="72">
        <v>84</v>
      </c>
      <c r="AB84" s="72"/>
      <c r="AC84" s="73"/>
      <c r="AD84" s="80"/>
      <c r="AE84" s="80"/>
      <c r="AF84" s="80"/>
      <c r="AG84" s="80"/>
      <c r="AH84" s="80"/>
      <c r="AI84" s="80"/>
      <c r="AJ84" s="80"/>
      <c r="AK84" s="80"/>
      <c r="AL84" s="80"/>
      <c r="AM84" s="80"/>
      <c r="AN84" s="80"/>
      <c r="AO84" s="80"/>
      <c r="AP84" s="80"/>
      <c r="AQ84" s="80"/>
      <c r="AR84" s="80"/>
      <c r="AS84" s="80"/>
      <c r="AT84" s="80"/>
      <c r="AU84" s="80"/>
      <c r="AV84" s="80"/>
      <c r="AW84" s="80"/>
      <c r="AX84" s="80"/>
      <c r="AY84" s="80"/>
      <c r="AZ84" s="79" t="str">
        <f>REPLACE(INDEX(GroupVertices[Group],MATCH(Vertices[[#This Row],[Vertex]],GroupVertices[Vertex],0)),1,1,"")</f>
        <v>12</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5" t="s">
        <v>1091</v>
      </c>
      <c r="B85" s="66"/>
      <c r="C85" s="66" t="s">
        <v>64</v>
      </c>
      <c r="D85" s="67">
        <v>900</v>
      </c>
      <c r="E85" s="91"/>
      <c r="F85" s="66" t="s">
        <v>1091</v>
      </c>
      <c r="G85" s="92"/>
      <c r="H85" s="70"/>
      <c r="I85" s="71"/>
      <c r="J85" s="93" t="s">
        <v>75</v>
      </c>
      <c r="K85" s="70"/>
      <c r="L85" s="94">
        <v>1</v>
      </c>
      <c r="M85" s="75">
        <v>1376.719970703125</v>
      </c>
      <c r="N85" s="75">
        <v>7797.87158203125</v>
      </c>
      <c r="O85" s="76"/>
      <c r="P85" s="77"/>
      <c r="Q85" s="77"/>
      <c r="R85" s="87"/>
      <c r="S85" s="48">
        <v>1</v>
      </c>
      <c r="T85" s="48">
        <v>0</v>
      </c>
      <c r="U85" s="49">
        <v>0</v>
      </c>
      <c r="V85" s="49">
        <v>0.018182</v>
      </c>
      <c r="W85" s="49">
        <v>0.034376</v>
      </c>
      <c r="X85" s="49">
        <v>0.556949</v>
      </c>
      <c r="Y85" s="49">
        <v>0</v>
      </c>
      <c r="Z85" s="49">
        <v>0</v>
      </c>
      <c r="AA85" s="72">
        <v>85</v>
      </c>
      <c r="AB85" s="72"/>
      <c r="AC85" s="73"/>
      <c r="AD85" s="80"/>
      <c r="AE85" s="80"/>
      <c r="AF85" s="80"/>
      <c r="AG85" s="80"/>
      <c r="AH85" s="80"/>
      <c r="AI85" s="80"/>
      <c r="AJ85" s="80"/>
      <c r="AK85" s="80"/>
      <c r="AL85" s="80"/>
      <c r="AM85" s="80"/>
      <c r="AN85" s="80"/>
      <c r="AO85" s="80"/>
      <c r="AP85" s="80"/>
      <c r="AQ85" s="80"/>
      <c r="AR85" s="80"/>
      <c r="AS85" s="80"/>
      <c r="AT85" s="80"/>
      <c r="AU85" s="80"/>
      <c r="AV85" s="80"/>
      <c r="AW85" s="80"/>
      <c r="AX85" s="80"/>
      <c r="AY85" s="80"/>
      <c r="AZ85" s="79" t="str">
        <f>REPLACE(INDEX(GroupVertices[Group],MATCH(Vertices[[#This Row],[Vertex]],GroupVertices[Vertex],0)),1,1,"")</f>
        <v>1</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5" t="s">
        <v>1147</v>
      </c>
      <c r="B86" s="66"/>
      <c r="C86" s="66" t="s">
        <v>64</v>
      </c>
      <c r="D86" s="67">
        <v>900</v>
      </c>
      <c r="E86" s="91"/>
      <c r="F86" s="66" t="s">
        <v>1147</v>
      </c>
      <c r="G86" s="92"/>
      <c r="H86" s="70"/>
      <c r="I86" s="71"/>
      <c r="J86" s="93" t="s">
        <v>75</v>
      </c>
      <c r="K86" s="70"/>
      <c r="L86" s="94">
        <v>1</v>
      </c>
      <c r="M86" s="75">
        <v>5811.5205078125</v>
      </c>
      <c r="N86" s="75">
        <v>9629.095703125</v>
      </c>
      <c r="O86" s="76"/>
      <c r="P86" s="77"/>
      <c r="Q86" s="77"/>
      <c r="R86" s="87"/>
      <c r="S86" s="48">
        <v>1</v>
      </c>
      <c r="T86" s="48">
        <v>0</v>
      </c>
      <c r="U86" s="49">
        <v>0</v>
      </c>
      <c r="V86" s="49">
        <v>0.025</v>
      </c>
      <c r="W86" s="49">
        <v>0</v>
      </c>
      <c r="X86" s="49">
        <v>0.561247</v>
      </c>
      <c r="Y86" s="49">
        <v>0</v>
      </c>
      <c r="Z86" s="49">
        <v>0</v>
      </c>
      <c r="AA86" s="72">
        <v>86</v>
      </c>
      <c r="AB86" s="72"/>
      <c r="AC86" s="73"/>
      <c r="AD86" s="80"/>
      <c r="AE86" s="80"/>
      <c r="AF86" s="80"/>
      <c r="AG86" s="80"/>
      <c r="AH86" s="80"/>
      <c r="AI86" s="80"/>
      <c r="AJ86" s="80"/>
      <c r="AK86" s="80"/>
      <c r="AL86" s="80"/>
      <c r="AM86" s="80"/>
      <c r="AN86" s="80"/>
      <c r="AO86" s="80"/>
      <c r="AP86" s="80"/>
      <c r="AQ86" s="80"/>
      <c r="AR86" s="80"/>
      <c r="AS86" s="80"/>
      <c r="AT86" s="80"/>
      <c r="AU86" s="80"/>
      <c r="AV86" s="80"/>
      <c r="AW86" s="80"/>
      <c r="AX86" s="80"/>
      <c r="AY86" s="80"/>
      <c r="AZ86" s="79" t="str">
        <f>REPLACE(INDEX(GroupVertices[Group],MATCH(Vertices[[#This Row],[Vertex]],GroupVertices[Vertex],0)),1,1,"")</f>
        <v>8</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5" t="s">
        <v>1108</v>
      </c>
      <c r="B87" s="66"/>
      <c r="C87" s="66" t="s">
        <v>64</v>
      </c>
      <c r="D87" s="67">
        <v>900</v>
      </c>
      <c r="E87" s="91"/>
      <c r="F87" s="66" t="s">
        <v>1108</v>
      </c>
      <c r="G87" s="92"/>
      <c r="H87" s="70"/>
      <c r="I87" s="71"/>
      <c r="J87" s="93" t="s">
        <v>75</v>
      </c>
      <c r="K87" s="70"/>
      <c r="L87" s="94">
        <v>1</v>
      </c>
      <c r="M87" s="75">
        <v>6383.384765625</v>
      </c>
      <c r="N87" s="75">
        <v>9178.2734375</v>
      </c>
      <c r="O87" s="76"/>
      <c r="P87" s="77"/>
      <c r="Q87" s="77"/>
      <c r="R87" s="87"/>
      <c r="S87" s="48">
        <v>1</v>
      </c>
      <c r="T87" s="48">
        <v>0</v>
      </c>
      <c r="U87" s="49">
        <v>0</v>
      </c>
      <c r="V87" s="49">
        <v>0.028571</v>
      </c>
      <c r="W87" s="49">
        <v>0</v>
      </c>
      <c r="X87" s="49">
        <v>0.566065</v>
      </c>
      <c r="Y87" s="49">
        <v>0</v>
      </c>
      <c r="Z87" s="49">
        <v>0</v>
      </c>
      <c r="AA87" s="72">
        <v>87</v>
      </c>
      <c r="AB87" s="72"/>
      <c r="AC87" s="73"/>
      <c r="AD87" s="80"/>
      <c r="AE87" s="80"/>
      <c r="AF87" s="80"/>
      <c r="AG87" s="80"/>
      <c r="AH87" s="80"/>
      <c r="AI87" s="80"/>
      <c r="AJ87" s="80"/>
      <c r="AK87" s="80"/>
      <c r="AL87" s="80"/>
      <c r="AM87" s="80"/>
      <c r="AN87" s="80"/>
      <c r="AO87" s="80"/>
      <c r="AP87" s="80"/>
      <c r="AQ87" s="80"/>
      <c r="AR87" s="80"/>
      <c r="AS87" s="80"/>
      <c r="AT87" s="80"/>
      <c r="AU87" s="80"/>
      <c r="AV87" s="80"/>
      <c r="AW87" s="80"/>
      <c r="AX87" s="80"/>
      <c r="AY87" s="80"/>
      <c r="AZ87" s="79" t="str">
        <f>REPLACE(INDEX(GroupVertices[Group],MATCH(Vertices[[#This Row],[Vertex]],GroupVertices[Vertex],0)),1,1,"")</f>
        <v>11</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5" t="s">
        <v>1107</v>
      </c>
      <c r="B88" s="66"/>
      <c r="C88" s="66" t="s">
        <v>64</v>
      </c>
      <c r="D88" s="67">
        <v>900</v>
      </c>
      <c r="E88" s="91"/>
      <c r="F88" s="66" t="s">
        <v>1107</v>
      </c>
      <c r="G88" s="92"/>
      <c r="H88" s="70"/>
      <c r="I88" s="71"/>
      <c r="J88" s="93" t="s">
        <v>75</v>
      </c>
      <c r="K88" s="70"/>
      <c r="L88" s="94">
        <v>1</v>
      </c>
      <c r="M88" s="75">
        <v>6837.1611328125</v>
      </c>
      <c r="N88" s="75">
        <v>9629.095703125</v>
      </c>
      <c r="O88" s="76"/>
      <c r="P88" s="77"/>
      <c r="Q88" s="77"/>
      <c r="R88" s="87"/>
      <c r="S88" s="48">
        <v>1</v>
      </c>
      <c r="T88" s="48">
        <v>0</v>
      </c>
      <c r="U88" s="49">
        <v>0</v>
      </c>
      <c r="V88" s="49">
        <v>0.028571</v>
      </c>
      <c r="W88" s="49">
        <v>0</v>
      </c>
      <c r="X88" s="49">
        <v>0.566065</v>
      </c>
      <c r="Y88" s="49">
        <v>0</v>
      </c>
      <c r="Z88" s="49">
        <v>0</v>
      </c>
      <c r="AA88" s="72">
        <v>88</v>
      </c>
      <c r="AB88" s="72"/>
      <c r="AC88" s="73"/>
      <c r="AD88" s="80"/>
      <c r="AE88" s="80"/>
      <c r="AF88" s="80"/>
      <c r="AG88" s="80"/>
      <c r="AH88" s="80"/>
      <c r="AI88" s="80"/>
      <c r="AJ88" s="80"/>
      <c r="AK88" s="80"/>
      <c r="AL88" s="80"/>
      <c r="AM88" s="80"/>
      <c r="AN88" s="80"/>
      <c r="AO88" s="80"/>
      <c r="AP88" s="80"/>
      <c r="AQ88" s="80"/>
      <c r="AR88" s="80"/>
      <c r="AS88" s="80"/>
      <c r="AT88" s="80"/>
      <c r="AU88" s="80"/>
      <c r="AV88" s="80"/>
      <c r="AW88" s="80"/>
      <c r="AX88" s="80"/>
      <c r="AY88" s="80"/>
      <c r="AZ88" s="79" t="str">
        <f>REPLACE(INDEX(GroupVertices[Group],MATCH(Vertices[[#This Row],[Vertex]],GroupVertices[Vertex],0)),1,1,"")</f>
        <v>11</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5" t="s">
        <v>1157</v>
      </c>
      <c r="B89" s="66"/>
      <c r="C89" s="66" t="s">
        <v>64</v>
      </c>
      <c r="D89" s="67">
        <v>900</v>
      </c>
      <c r="E89" s="91"/>
      <c r="F89" s="66" t="s">
        <v>1157</v>
      </c>
      <c r="G89" s="92"/>
      <c r="H89" s="70"/>
      <c r="I89" s="71"/>
      <c r="J89" s="93" t="s">
        <v>75</v>
      </c>
      <c r="K89" s="70"/>
      <c r="L89" s="94">
        <v>1</v>
      </c>
      <c r="M89" s="75">
        <v>1694.3634033203125</v>
      </c>
      <c r="N89" s="75">
        <v>2214.3740234375</v>
      </c>
      <c r="O89" s="76"/>
      <c r="P89" s="77"/>
      <c r="Q89" s="77"/>
      <c r="R89" s="87"/>
      <c r="S89" s="48">
        <v>1</v>
      </c>
      <c r="T89" s="48">
        <v>0</v>
      </c>
      <c r="U89" s="49">
        <v>0</v>
      </c>
      <c r="V89" s="49">
        <v>0.021739</v>
      </c>
      <c r="W89" s="49">
        <v>0</v>
      </c>
      <c r="X89" s="49">
        <v>0.558259</v>
      </c>
      <c r="Y89" s="49">
        <v>0</v>
      </c>
      <c r="Z89" s="49">
        <v>0</v>
      </c>
      <c r="AA89" s="72">
        <v>89</v>
      </c>
      <c r="AB89" s="72"/>
      <c r="AC89" s="73"/>
      <c r="AD89" s="80"/>
      <c r="AE89" s="80"/>
      <c r="AF89" s="80"/>
      <c r="AG89" s="80"/>
      <c r="AH89" s="80"/>
      <c r="AI89" s="80"/>
      <c r="AJ89" s="80"/>
      <c r="AK89" s="80"/>
      <c r="AL89" s="80"/>
      <c r="AM89" s="80"/>
      <c r="AN89" s="80"/>
      <c r="AO89" s="80"/>
      <c r="AP89" s="80"/>
      <c r="AQ89" s="80"/>
      <c r="AR89" s="80"/>
      <c r="AS89" s="80"/>
      <c r="AT89" s="80"/>
      <c r="AU89" s="80"/>
      <c r="AV89" s="80"/>
      <c r="AW89" s="80"/>
      <c r="AX89" s="80"/>
      <c r="AY89" s="80"/>
      <c r="AZ89" s="79"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5" t="s">
        <v>1273</v>
      </c>
      <c r="B90" s="66"/>
      <c r="C90" s="66" t="s">
        <v>64</v>
      </c>
      <c r="D90" s="67">
        <v>900</v>
      </c>
      <c r="E90" s="91"/>
      <c r="F90" s="66" t="s">
        <v>1273</v>
      </c>
      <c r="G90" s="92"/>
      <c r="H90" s="70"/>
      <c r="I90" s="71"/>
      <c r="J90" s="93" t="s">
        <v>75</v>
      </c>
      <c r="K90" s="70"/>
      <c r="L90" s="94">
        <v>1</v>
      </c>
      <c r="M90" s="75">
        <v>2228.014892578125</v>
      </c>
      <c r="N90" s="75">
        <v>9143.59375</v>
      </c>
      <c r="O90" s="76"/>
      <c r="P90" s="77"/>
      <c r="Q90" s="77"/>
      <c r="R90" s="87"/>
      <c r="S90" s="48">
        <v>1</v>
      </c>
      <c r="T90" s="48">
        <v>0</v>
      </c>
      <c r="U90" s="49">
        <v>0</v>
      </c>
      <c r="V90" s="49">
        <v>0.022727</v>
      </c>
      <c r="W90" s="49">
        <v>0</v>
      </c>
      <c r="X90" s="49">
        <v>0.559154</v>
      </c>
      <c r="Y90" s="49">
        <v>0</v>
      </c>
      <c r="Z90" s="49">
        <v>0</v>
      </c>
      <c r="AA90" s="72">
        <v>90</v>
      </c>
      <c r="AB90" s="72"/>
      <c r="AC90" s="73"/>
      <c r="AD90" s="80"/>
      <c r="AE90" s="80"/>
      <c r="AF90" s="80"/>
      <c r="AG90" s="80"/>
      <c r="AH90" s="80"/>
      <c r="AI90" s="80"/>
      <c r="AJ90" s="80"/>
      <c r="AK90" s="80"/>
      <c r="AL90" s="80"/>
      <c r="AM90" s="80"/>
      <c r="AN90" s="80"/>
      <c r="AO90" s="80"/>
      <c r="AP90" s="80"/>
      <c r="AQ90" s="80"/>
      <c r="AR90" s="80"/>
      <c r="AS90" s="80"/>
      <c r="AT90" s="80"/>
      <c r="AU90" s="80"/>
      <c r="AV90" s="80"/>
      <c r="AW90" s="80"/>
      <c r="AX90" s="80"/>
      <c r="AY90" s="80"/>
      <c r="AZ90" s="79" t="str">
        <f>REPLACE(INDEX(GroupVertices[Group],MATCH(Vertices[[#This Row],[Vertex]],GroupVertices[Vertex],0)),1,1,"")</f>
        <v>5</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5" t="s">
        <v>1062</v>
      </c>
      <c r="B91" s="66"/>
      <c r="C91" s="66" t="s">
        <v>64</v>
      </c>
      <c r="D91" s="67">
        <v>900</v>
      </c>
      <c r="E91" s="91"/>
      <c r="F91" s="66" t="s">
        <v>1062</v>
      </c>
      <c r="G91" s="92"/>
      <c r="H91" s="70"/>
      <c r="I91" s="71"/>
      <c r="J91" s="93" t="s">
        <v>75</v>
      </c>
      <c r="K91" s="70"/>
      <c r="L91" s="94">
        <v>1</v>
      </c>
      <c r="M91" s="75">
        <v>9208.2080078125</v>
      </c>
      <c r="N91" s="75">
        <v>5913.42578125</v>
      </c>
      <c r="O91" s="76"/>
      <c r="P91" s="77"/>
      <c r="Q91" s="77"/>
      <c r="R91" s="87"/>
      <c r="S91" s="48">
        <v>1</v>
      </c>
      <c r="T91" s="48">
        <v>0</v>
      </c>
      <c r="U91" s="49">
        <v>0</v>
      </c>
      <c r="V91" s="49">
        <v>0.076923</v>
      </c>
      <c r="W91" s="49">
        <v>0</v>
      </c>
      <c r="X91" s="49">
        <v>0.606177</v>
      </c>
      <c r="Y91" s="49">
        <v>0</v>
      </c>
      <c r="Z91" s="49">
        <v>0</v>
      </c>
      <c r="AA91" s="72">
        <v>91</v>
      </c>
      <c r="AB91" s="72"/>
      <c r="AC91" s="73"/>
      <c r="AD91" s="80"/>
      <c r="AE91" s="80"/>
      <c r="AF91" s="80"/>
      <c r="AG91" s="80"/>
      <c r="AH91" s="80"/>
      <c r="AI91" s="80"/>
      <c r="AJ91" s="80"/>
      <c r="AK91" s="80"/>
      <c r="AL91" s="80"/>
      <c r="AM91" s="80"/>
      <c r="AN91" s="80"/>
      <c r="AO91" s="80"/>
      <c r="AP91" s="80"/>
      <c r="AQ91" s="80"/>
      <c r="AR91" s="80"/>
      <c r="AS91" s="80"/>
      <c r="AT91" s="80"/>
      <c r="AU91" s="80"/>
      <c r="AV91" s="80"/>
      <c r="AW91" s="80"/>
      <c r="AX91" s="80"/>
      <c r="AY91" s="80"/>
      <c r="AZ91" s="79" t="str">
        <f>REPLACE(INDEX(GroupVertices[Group],MATCH(Vertices[[#This Row],[Vertex]],GroupVertices[Vertex],0)),1,1,"")</f>
        <v>16</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5" t="s">
        <v>1175</v>
      </c>
      <c r="B92" s="66"/>
      <c r="C92" s="66" t="s">
        <v>64</v>
      </c>
      <c r="D92" s="67">
        <v>900</v>
      </c>
      <c r="E92" s="91"/>
      <c r="F92" s="66" t="s">
        <v>1175</v>
      </c>
      <c r="G92" s="92"/>
      <c r="H92" s="70"/>
      <c r="I92" s="71"/>
      <c r="J92" s="93" t="s">
        <v>75</v>
      </c>
      <c r="K92" s="70"/>
      <c r="L92" s="94">
        <v>1</v>
      </c>
      <c r="M92" s="75">
        <v>1013.6990356445312</v>
      </c>
      <c r="N92" s="75">
        <v>5400.4716796875</v>
      </c>
      <c r="O92" s="76"/>
      <c r="P92" s="77"/>
      <c r="Q92" s="77"/>
      <c r="R92" s="87"/>
      <c r="S92" s="48">
        <v>1</v>
      </c>
      <c r="T92" s="48">
        <v>0</v>
      </c>
      <c r="U92" s="49">
        <v>0</v>
      </c>
      <c r="V92" s="49">
        <v>0.020408</v>
      </c>
      <c r="W92" s="49">
        <v>0.000119</v>
      </c>
      <c r="X92" s="49">
        <v>0.558918</v>
      </c>
      <c r="Y92" s="49">
        <v>0</v>
      </c>
      <c r="Z92" s="49">
        <v>0</v>
      </c>
      <c r="AA92" s="72">
        <v>92</v>
      </c>
      <c r="AB92" s="72"/>
      <c r="AC92" s="73"/>
      <c r="AD92" s="80"/>
      <c r="AE92" s="80"/>
      <c r="AF92" s="80"/>
      <c r="AG92" s="80"/>
      <c r="AH92" s="80"/>
      <c r="AI92" s="80"/>
      <c r="AJ92" s="80"/>
      <c r="AK92" s="80"/>
      <c r="AL92" s="80"/>
      <c r="AM92" s="80"/>
      <c r="AN92" s="80"/>
      <c r="AO92" s="80"/>
      <c r="AP92" s="80"/>
      <c r="AQ92" s="80"/>
      <c r="AR92" s="80"/>
      <c r="AS92" s="80"/>
      <c r="AT92" s="80"/>
      <c r="AU92" s="80"/>
      <c r="AV92" s="80"/>
      <c r="AW92" s="80"/>
      <c r="AX92" s="80"/>
      <c r="AY92" s="80"/>
      <c r="AZ92" s="79" t="str">
        <f>REPLACE(INDEX(GroupVertices[Group],MATCH(Vertices[[#This Row],[Vertex]],GroupVertices[Vertex],0)),1,1,"")</f>
        <v>2</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5" t="s">
        <v>1131</v>
      </c>
      <c r="B93" s="66"/>
      <c r="C93" s="66" t="s">
        <v>64</v>
      </c>
      <c r="D93" s="67">
        <v>900</v>
      </c>
      <c r="E93" s="91"/>
      <c r="F93" s="66" t="s">
        <v>1131</v>
      </c>
      <c r="G93" s="92"/>
      <c r="H93" s="70"/>
      <c r="I93" s="71"/>
      <c r="J93" s="93" t="s">
        <v>75</v>
      </c>
      <c r="K93" s="70"/>
      <c r="L93" s="94">
        <v>1</v>
      </c>
      <c r="M93" s="75">
        <v>9665.96484375</v>
      </c>
      <c r="N93" s="75">
        <v>9178.2734375</v>
      </c>
      <c r="O93" s="76"/>
      <c r="P93" s="77"/>
      <c r="Q93" s="77"/>
      <c r="R93" s="87"/>
      <c r="S93" s="48">
        <v>1</v>
      </c>
      <c r="T93" s="48">
        <v>0</v>
      </c>
      <c r="U93" s="49">
        <v>0</v>
      </c>
      <c r="V93" s="49">
        <v>0.028571</v>
      </c>
      <c r="W93" s="49">
        <v>0</v>
      </c>
      <c r="X93" s="49">
        <v>0.566065</v>
      </c>
      <c r="Y93" s="49">
        <v>0</v>
      </c>
      <c r="Z93" s="49">
        <v>0</v>
      </c>
      <c r="AA93" s="72">
        <v>93</v>
      </c>
      <c r="AB93" s="72"/>
      <c r="AC93" s="73"/>
      <c r="AD93" s="80"/>
      <c r="AE93" s="80"/>
      <c r="AF93" s="80"/>
      <c r="AG93" s="80"/>
      <c r="AH93" s="80"/>
      <c r="AI93" s="80"/>
      <c r="AJ93" s="80"/>
      <c r="AK93" s="80"/>
      <c r="AL93" s="80"/>
      <c r="AM93" s="80"/>
      <c r="AN93" s="80"/>
      <c r="AO93" s="80"/>
      <c r="AP93" s="80"/>
      <c r="AQ93" s="80"/>
      <c r="AR93" s="80"/>
      <c r="AS93" s="80"/>
      <c r="AT93" s="80"/>
      <c r="AU93" s="80"/>
      <c r="AV93" s="80"/>
      <c r="AW93" s="80"/>
      <c r="AX93" s="80"/>
      <c r="AY93" s="80"/>
      <c r="AZ93" s="79" t="str">
        <f>REPLACE(INDEX(GroupVertices[Group],MATCH(Vertices[[#This Row],[Vertex]],GroupVertices[Vertex],0)),1,1,"")</f>
        <v>10</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5" t="s">
        <v>1032</v>
      </c>
      <c r="B94" s="66"/>
      <c r="C94" s="66" t="s">
        <v>64</v>
      </c>
      <c r="D94" s="67">
        <v>900</v>
      </c>
      <c r="E94" s="91"/>
      <c r="F94" s="66" t="s">
        <v>1032</v>
      </c>
      <c r="G94" s="92"/>
      <c r="H94" s="70"/>
      <c r="I94" s="71"/>
      <c r="J94" s="93" t="s">
        <v>75</v>
      </c>
      <c r="K94" s="70"/>
      <c r="L94" s="94">
        <v>1</v>
      </c>
      <c r="M94" s="75">
        <v>4317.5087890625</v>
      </c>
      <c r="N94" s="75">
        <v>3661.1220703125</v>
      </c>
      <c r="O94" s="76"/>
      <c r="P94" s="77"/>
      <c r="Q94" s="77"/>
      <c r="R94" s="87"/>
      <c r="S94" s="48">
        <v>1</v>
      </c>
      <c r="T94" s="48">
        <v>0</v>
      </c>
      <c r="U94" s="49">
        <v>0</v>
      </c>
      <c r="V94" s="49">
        <v>0.04</v>
      </c>
      <c r="W94" s="49">
        <v>0</v>
      </c>
      <c r="X94" s="49">
        <v>0.575883</v>
      </c>
      <c r="Y94" s="49">
        <v>0</v>
      </c>
      <c r="Z94" s="49">
        <v>0</v>
      </c>
      <c r="AA94" s="72">
        <v>94</v>
      </c>
      <c r="AB94" s="72"/>
      <c r="AC94" s="73"/>
      <c r="AD94" s="80"/>
      <c r="AE94" s="80"/>
      <c r="AF94" s="80"/>
      <c r="AG94" s="80"/>
      <c r="AH94" s="80"/>
      <c r="AI94" s="80"/>
      <c r="AJ94" s="80"/>
      <c r="AK94" s="80"/>
      <c r="AL94" s="80"/>
      <c r="AM94" s="80"/>
      <c r="AN94" s="80"/>
      <c r="AO94" s="80"/>
      <c r="AP94" s="80"/>
      <c r="AQ94" s="80"/>
      <c r="AR94" s="80"/>
      <c r="AS94" s="80"/>
      <c r="AT94" s="80"/>
      <c r="AU94" s="80"/>
      <c r="AV94" s="80"/>
      <c r="AW94" s="80"/>
      <c r="AX94" s="80"/>
      <c r="AY94" s="80"/>
      <c r="AZ94" s="79" t="str">
        <f>REPLACE(INDEX(GroupVertices[Group],MATCH(Vertices[[#This Row],[Vertex]],GroupVertices[Vertex],0)),1,1,"")</f>
        <v>13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5" t="s">
        <v>1276</v>
      </c>
      <c r="B95" s="66"/>
      <c r="C95" s="66" t="s">
        <v>64</v>
      </c>
      <c r="D95" s="67">
        <v>900</v>
      </c>
      <c r="E95" s="91"/>
      <c r="F95" s="66" t="s">
        <v>1276</v>
      </c>
      <c r="G95" s="92"/>
      <c r="H95" s="70"/>
      <c r="I95" s="71"/>
      <c r="J95" s="93" t="s">
        <v>75</v>
      </c>
      <c r="K95" s="70"/>
      <c r="L95" s="94">
        <v>1</v>
      </c>
      <c r="M95" s="75">
        <v>3431.716064453125</v>
      </c>
      <c r="N95" s="75">
        <v>9143.59375</v>
      </c>
      <c r="O95" s="76"/>
      <c r="P95" s="77"/>
      <c r="Q95" s="77"/>
      <c r="R95" s="87"/>
      <c r="S95" s="48">
        <v>1</v>
      </c>
      <c r="T95" s="48">
        <v>0</v>
      </c>
      <c r="U95" s="49">
        <v>0</v>
      </c>
      <c r="V95" s="49">
        <v>0.022727</v>
      </c>
      <c r="W95" s="49">
        <v>0</v>
      </c>
      <c r="X95" s="49">
        <v>0.559154</v>
      </c>
      <c r="Y95" s="49">
        <v>0</v>
      </c>
      <c r="Z95" s="49">
        <v>0</v>
      </c>
      <c r="AA95" s="72">
        <v>95</v>
      </c>
      <c r="AB95" s="72"/>
      <c r="AC95" s="73"/>
      <c r="AD95" s="80"/>
      <c r="AE95" s="80"/>
      <c r="AF95" s="80"/>
      <c r="AG95" s="80"/>
      <c r="AH95" s="80"/>
      <c r="AI95" s="80"/>
      <c r="AJ95" s="80"/>
      <c r="AK95" s="80"/>
      <c r="AL95" s="80"/>
      <c r="AM95" s="80"/>
      <c r="AN95" s="80"/>
      <c r="AO95" s="80"/>
      <c r="AP95" s="80"/>
      <c r="AQ95" s="80"/>
      <c r="AR95" s="80"/>
      <c r="AS95" s="80"/>
      <c r="AT95" s="80"/>
      <c r="AU95" s="80"/>
      <c r="AV95" s="80"/>
      <c r="AW95" s="80"/>
      <c r="AX95" s="80"/>
      <c r="AY95" s="80"/>
      <c r="AZ95" s="79" t="str">
        <f>REPLACE(INDEX(GroupVertices[Group],MATCH(Vertices[[#This Row],[Vertex]],GroupVertices[Vertex],0)),1,1,"")</f>
        <v>5</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5" t="s">
        <v>1224</v>
      </c>
      <c r="B96" s="66"/>
      <c r="C96" s="66" t="s">
        <v>64</v>
      </c>
      <c r="D96" s="67">
        <v>900</v>
      </c>
      <c r="E96" s="91"/>
      <c r="F96" s="66" t="s">
        <v>1224</v>
      </c>
      <c r="G96" s="92"/>
      <c r="H96" s="70"/>
      <c r="I96" s="71"/>
      <c r="J96" s="93" t="s">
        <v>75</v>
      </c>
      <c r="K96" s="70"/>
      <c r="L96" s="94">
        <v>1</v>
      </c>
      <c r="M96" s="75">
        <v>2629.248779296875</v>
      </c>
      <c r="N96" s="75">
        <v>2186.197509765625</v>
      </c>
      <c r="O96" s="76"/>
      <c r="P96" s="77"/>
      <c r="Q96" s="77"/>
      <c r="R96" s="87"/>
      <c r="S96" s="48">
        <v>1</v>
      </c>
      <c r="T96" s="48">
        <v>0</v>
      </c>
      <c r="U96" s="49">
        <v>0</v>
      </c>
      <c r="V96" s="49">
        <v>0.025641</v>
      </c>
      <c r="W96" s="49">
        <v>0</v>
      </c>
      <c r="X96" s="49">
        <v>0.563513</v>
      </c>
      <c r="Y96" s="49">
        <v>0</v>
      </c>
      <c r="Z96" s="49">
        <v>0</v>
      </c>
      <c r="AA96" s="72">
        <v>96</v>
      </c>
      <c r="AB96" s="72"/>
      <c r="AC96" s="73"/>
      <c r="AD96" s="80"/>
      <c r="AE96" s="80"/>
      <c r="AF96" s="80"/>
      <c r="AG96" s="80"/>
      <c r="AH96" s="80"/>
      <c r="AI96" s="80"/>
      <c r="AJ96" s="80"/>
      <c r="AK96" s="80"/>
      <c r="AL96" s="80"/>
      <c r="AM96" s="80"/>
      <c r="AN96" s="80"/>
      <c r="AO96" s="80"/>
      <c r="AP96" s="80"/>
      <c r="AQ96" s="80"/>
      <c r="AR96" s="80"/>
      <c r="AS96" s="80"/>
      <c r="AT96" s="80"/>
      <c r="AU96" s="80"/>
      <c r="AV96" s="80"/>
      <c r="AW96" s="80"/>
      <c r="AX96" s="80"/>
      <c r="AY96" s="80"/>
      <c r="AZ96" s="79" t="str">
        <f>REPLACE(INDEX(GroupVertices[Group],MATCH(Vertices[[#This Row],[Vertex]],GroupVertices[Vertex],0)),1,1,"")</f>
        <v>6</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5" t="s">
        <v>1043</v>
      </c>
      <c r="B97" s="66"/>
      <c r="C97" s="66" t="s">
        <v>64</v>
      </c>
      <c r="D97" s="67">
        <v>900</v>
      </c>
      <c r="E97" s="91"/>
      <c r="F97" s="66" t="s">
        <v>1043</v>
      </c>
      <c r="G97" s="92"/>
      <c r="H97" s="70"/>
      <c r="I97" s="71"/>
      <c r="J97" s="93" t="s">
        <v>75</v>
      </c>
      <c r="K97" s="70"/>
      <c r="L97" s="94">
        <v>1</v>
      </c>
      <c r="M97" s="75">
        <v>4317.5087890625</v>
      </c>
      <c r="N97" s="75">
        <v>1444.942138671875</v>
      </c>
      <c r="O97" s="76"/>
      <c r="P97" s="77"/>
      <c r="Q97" s="77"/>
      <c r="R97" s="87"/>
      <c r="S97" s="48">
        <v>1</v>
      </c>
      <c r="T97" s="48">
        <v>0</v>
      </c>
      <c r="U97" s="49">
        <v>0</v>
      </c>
      <c r="V97" s="49">
        <v>0.04</v>
      </c>
      <c r="W97" s="49">
        <v>0</v>
      </c>
      <c r="X97" s="49">
        <v>0.575883</v>
      </c>
      <c r="Y97" s="49">
        <v>0</v>
      </c>
      <c r="Z97" s="49">
        <v>0</v>
      </c>
      <c r="AA97" s="72">
        <v>97</v>
      </c>
      <c r="AB97" s="72"/>
      <c r="AC97" s="73"/>
      <c r="AD97" s="80"/>
      <c r="AE97" s="80"/>
      <c r="AF97" s="80"/>
      <c r="AG97" s="80"/>
      <c r="AH97" s="80"/>
      <c r="AI97" s="80"/>
      <c r="AJ97" s="80"/>
      <c r="AK97" s="80"/>
      <c r="AL97" s="80"/>
      <c r="AM97" s="80"/>
      <c r="AN97" s="80"/>
      <c r="AO97" s="80"/>
      <c r="AP97" s="80"/>
      <c r="AQ97" s="80"/>
      <c r="AR97" s="80"/>
      <c r="AS97" s="80"/>
      <c r="AT97" s="80"/>
      <c r="AU97" s="80"/>
      <c r="AV97" s="80"/>
      <c r="AW97" s="80"/>
      <c r="AX97" s="80"/>
      <c r="AY97" s="80"/>
      <c r="AZ97" s="79" t="str">
        <f>REPLACE(INDEX(GroupVertices[Group],MATCH(Vertices[[#This Row],[Vertex]],GroupVertices[Vertex],0)),1,1,"")</f>
        <v>12</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5" t="s">
        <v>1066</v>
      </c>
      <c r="B98" s="66"/>
      <c r="C98" s="66" t="s">
        <v>64</v>
      </c>
      <c r="D98" s="67">
        <v>900</v>
      </c>
      <c r="E98" s="91"/>
      <c r="F98" s="66" t="s">
        <v>1066</v>
      </c>
      <c r="G98" s="92"/>
      <c r="H98" s="70"/>
      <c r="I98" s="71"/>
      <c r="J98" s="93" t="s">
        <v>75</v>
      </c>
      <c r="K98" s="70"/>
      <c r="L98" s="94">
        <v>1</v>
      </c>
      <c r="M98" s="75">
        <v>9664.638671875</v>
      </c>
      <c r="N98" s="75">
        <v>6354.1328125</v>
      </c>
      <c r="O98" s="76"/>
      <c r="P98" s="77"/>
      <c r="Q98" s="77"/>
      <c r="R98" s="87"/>
      <c r="S98" s="48">
        <v>1</v>
      </c>
      <c r="T98" s="48">
        <v>0</v>
      </c>
      <c r="U98" s="49">
        <v>0</v>
      </c>
      <c r="V98" s="49">
        <v>0.076923</v>
      </c>
      <c r="W98" s="49">
        <v>0</v>
      </c>
      <c r="X98" s="49">
        <v>0.606177</v>
      </c>
      <c r="Y98" s="49">
        <v>0</v>
      </c>
      <c r="Z98" s="49">
        <v>0</v>
      </c>
      <c r="AA98" s="72">
        <v>98</v>
      </c>
      <c r="AB98" s="72"/>
      <c r="AC98" s="73"/>
      <c r="AD98" s="80"/>
      <c r="AE98" s="80"/>
      <c r="AF98" s="80"/>
      <c r="AG98" s="80"/>
      <c r="AH98" s="80"/>
      <c r="AI98" s="80"/>
      <c r="AJ98" s="80"/>
      <c r="AK98" s="80"/>
      <c r="AL98" s="80"/>
      <c r="AM98" s="80"/>
      <c r="AN98" s="80"/>
      <c r="AO98" s="80"/>
      <c r="AP98" s="80"/>
      <c r="AQ98" s="80"/>
      <c r="AR98" s="80"/>
      <c r="AS98" s="80"/>
      <c r="AT98" s="80"/>
      <c r="AU98" s="80"/>
      <c r="AV98" s="80"/>
      <c r="AW98" s="80"/>
      <c r="AX98" s="80"/>
      <c r="AY98" s="80"/>
      <c r="AZ98" s="79" t="str">
        <f>REPLACE(INDEX(GroupVertices[Group],MATCH(Vertices[[#This Row],[Vertex]],GroupVertices[Vertex],0)),1,1,"")</f>
        <v>16</v>
      </c>
      <c r="BA98" s="48"/>
      <c r="BB98" s="49"/>
      <c r="BC98" s="48"/>
      <c r="BD98" s="49"/>
      <c r="BE98" s="48"/>
      <c r="BF98" s="49"/>
      <c r="BG98" s="48"/>
      <c r="BH98" s="49"/>
      <c r="BI98" s="48"/>
      <c r="BJ98" s="48"/>
      <c r="BK98" s="48"/>
      <c r="BL98" s="48"/>
      <c r="BM98" s="48"/>
      <c r="BN98" s="48"/>
      <c r="BO98" s="48"/>
      <c r="BP98" s="48"/>
      <c r="BQ98" s="48"/>
      <c r="BR98" s="48"/>
      <c r="BS98" s="48"/>
      <c r="BT98" s="2"/>
      <c r="BU98" s="3"/>
      <c r="BV98" s="3"/>
      <c r="BW98" s="3"/>
      <c r="BX98" s="3"/>
    </row>
    <row r="99" spans="1:76" ht="15">
      <c r="A99" s="65" t="s">
        <v>1040</v>
      </c>
      <c r="B99" s="66"/>
      <c r="C99" s="66" t="s">
        <v>64</v>
      </c>
      <c r="D99" s="67">
        <v>900</v>
      </c>
      <c r="E99" s="91"/>
      <c r="F99" s="66" t="s">
        <v>1040</v>
      </c>
      <c r="G99" s="92"/>
      <c r="H99" s="70"/>
      <c r="I99" s="71"/>
      <c r="J99" s="93" t="s">
        <v>75</v>
      </c>
      <c r="K99" s="70"/>
      <c r="L99" s="94">
        <v>1</v>
      </c>
      <c r="M99" s="75">
        <v>6631.501953125</v>
      </c>
      <c r="N99" s="75">
        <v>708.0216674804688</v>
      </c>
      <c r="O99" s="76"/>
      <c r="P99" s="77"/>
      <c r="Q99" s="77"/>
      <c r="R99" s="87"/>
      <c r="S99" s="48">
        <v>1</v>
      </c>
      <c r="T99" s="48">
        <v>0</v>
      </c>
      <c r="U99" s="49">
        <v>0</v>
      </c>
      <c r="V99" s="49">
        <v>0.333333</v>
      </c>
      <c r="W99" s="49">
        <v>0</v>
      </c>
      <c r="X99" s="49">
        <v>0.770269</v>
      </c>
      <c r="Y99" s="49">
        <v>0</v>
      </c>
      <c r="Z99" s="49">
        <v>0</v>
      </c>
      <c r="AA99" s="72">
        <v>99</v>
      </c>
      <c r="AB99" s="72"/>
      <c r="AC99" s="73"/>
      <c r="AD99" s="80"/>
      <c r="AE99" s="80"/>
      <c r="AF99" s="80"/>
      <c r="AG99" s="80"/>
      <c r="AH99" s="80"/>
      <c r="AI99" s="80"/>
      <c r="AJ99" s="80"/>
      <c r="AK99" s="80"/>
      <c r="AL99" s="80"/>
      <c r="AM99" s="80"/>
      <c r="AN99" s="80"/>
      <c r="AO99" s="80"/>
      <c r="AP99" s="80"/>
      <c r="AQ99" s="80"/>
      <c r="AR99" s="80"/>
      <c r="AS99" s="80"/>
      <c r="AT99" s="80"/>
      <c r="AU99" s="80"/>
      <c r="AV99" s="80"/>
      <c r="AW99" s="80"/>
      <c r="AX99" s="80"/>
      <c r="AY99" s="80"/>
      <c r="AZ99" s="79" t="str">
        <f>REPLACE(INDEX(GroupVertices[Group],MATCH(Vertices[[#This Row],[Vertex]],GroupVertices[Vertex],0)),1,1,"")</f>
        <v>26</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5" t="s">
        <v>1118</v>
      </c>
      <c r="B100" s="66"/>
      <c r="C100" s="66" t="s">
        <v>64</v>
      </c>
      <c r="D100" s="67">
        <v>900</v>
      </c>
      <c r="E100" s="91"/>
      <c r="F100" s="66" t="s">
        <v>1118</v>
      </c>
      <c r="G100" s="92"/>
      <c r="H100" s="70"/>
      <c r="I100" s="71"/>
      <c r="J100" s="93" t="s">
        <v>75</v>
      </c>
      <c r="K100" s="70"/>
      <c r="L100" s="94">
        <v>1</v>
      </c>
      <c r="M100" s="75">
        <v>7517.82568359375</v>
      </c>
      <c r="N100" s="75">
        <v>6794.8408203125</v>
      </c>
      <c r="O100" s="76"/>
      <c r="P100" s="77"/>
      <c r="Q100" s="77"/>
      <c r="R100" s="87"/>
      <c r="S100" s="48">
        <v>1</v>
      </c>
      <c r="T100" s="48">
        <v>0</v>
      </c>
      <c r="U100" s="49">
        <v>0</v>
      </c>
      <c r="V100" s="49">
        <v>0.043478</v>
      </c>
      <c r="W100" s="49">
        <v>0</v>
      </c>
      <c r="X100" s="49">
        <v>0.578828</v>
      </c>
      <c r="Y100" s="49">
        <v>0</v>
      </c>
      <c r="Z100" s="49">
        <v>0</v>
      </c>
      <c r="AA100" s="72">
        <v>100</v>
      </c>
      <c r="AB100" s="72"/>
      <c r="AC100" s="73"/>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79" t="str">
        <f>REPLACE(INDEX(GroupVertices[Group],MATCH(Vertices[[#This Row],[Vertex]],GroupVertices[Vertex],0)),1,1,"")</f>
        <v>14</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5" t="s">
        <v>1020</v>
      </c>
      <c r="B101" s="66"/>
      <c r="C101" s="66" t="s">
        <v>64</v>
      </c>
      <c r="D101" s="67">
        <v>900</v>
      </c>
      <c r="E101" s="91"/>
      <c r="F101" s="66" t="s">
        <v>1020</v>
      </c>
      <c r="G101" s="92"/>
      <c r="H101" s="70"/>
      <c r="I101" s="71"/>
      <c r="J101" s="93" t="s">
        <v>75</v>
      </c>
      <c r="K101" s="70"/>
      <c r="L101" s="94">
        <v>1</v>
      </c>
      <c r="M101" s="75">
        <v>7493.94287109375</v>
      </c>
      <c r="N101" s="75">
        <v>4262.57958984375</v>
      </c>
      <c r="O101" s="76"/>
      <c r="P101" s="77"/>
      <c r="Q101" s="77"/>
      <c r="R101" s="87"/>
      <c r="S101" s="48">
        <v>1</v>
      </c>
      <c r="T101" s="48">
        <v>0</v>
      </c>
      <c r="U101" s="49">
        <v>0</v>
      </c>
      <c r="V101" s="49">
        <v>1</v>
      </c>
      <c r="W101" s="49">
        <v>0</v>
      </c>
      <c r="X101" s="49">
        <v>0.999999</v>
      </c>
      <c r="Y101" s="49">
        <v>0</v>
      </c>
      <c r="Z101" s="49">
        <v>0</v>
      </c>
      <c r="AA101" s="72">
        <v>101</v>
      </c>
      <c r="AB101" s="72"/>
      <c r="AC101" s="73"/>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79" t="str">
        <f>REPLACE(INDEX(GroupVertices[Group],MATCH(Vertices[[#This Row],[Vertex]],GroupVertices[Vertex],0)),1,1,"")</f>
        <v>46</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5" t="s">
        <v>1160</v>
      </c>
      <c r="B102" s="66"/>
      <c r="C102" s="66" t="s">
        <v>64</v>
      </c>
      <c r="D102" s="67">
        <v>900</v>
      </c>
      <c r="E102" s="91"/>
      <c r="F102" s="66" t="s">
        <v>1160</v>
      </c>
      <c r="G102" s="92"/>
      <c r="H102" s="70"/>
      <c r="I102" s="71"/>
      <c r="J102" s="93" t="s">
        <v>75</v>
      </c>
      <c r="K102" s="70"/>
      <c r="L102" s="94">
        <v>1</v>
      </c>
      <c r="M102" s="75">
        <v>786.8109130859375</v>
      </c>
      <c r="N102" s="75">
        <v>1754.4010009765625</v>
      </c>
      <c r="O102" s="76"/>
      <c r="P102" s="77"/>
      <c r="Q102" s="77"/>
      <c r="R102" s="87"/>
      <c r="S102" s="48">
        <v>1</v>
      </c>
      <c r="T102" s="48">
        <v>0</v>
      </c>
      <c r="U102" s="49">
        <v>0</v>
      </c>
      <c r="V102" s="49">
        <v>0.021739</v>
      </c>
      <c r="W102" s="49">
        <v>0</v>
      </c>
      <c r="X102" s="49">
        <v>0.558259</v>
      </c>
      <c r="Y102" s="49">
        <v>0</v>
      </c>
      <c r="Z102" s="49">
        <v>0</v>
      </c>
      <c r="AA102" s="72">
        <v>102</v>
      </c>
      <c r="AB102" s="72"/>
      <c r="AC102" s="73"/>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79" t="str">
        <f>REPLACE(INDEX(GroupVertices[Group],MATCH(Vertices[[#This Row],[Vertex]],GroupVertices[Vertex],0)),1,1,"")</f>
        <v>3</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5" t="s">
        <v>1239</v>
      </c>
      <c r="B103" s="66"/>
      <c r="C103" s="66" t="s">
        <v>64</v>
      </c>
      <c r="D103" s="67">
        <v>900</v>
      </c>
      <c r="E103" s="91"/>
      <c r="F103" s="66" t="s">
        <v>1239</v>
      </c>
      <c r="G103" s="92"/>
      <c r="H103" s="70"/>
      <c r="I103" s="71"/>
      <c r="J103" s="93" t="s">
        <v>75</v>
      </c>
      <c r="K103" s="70"/>
      <c r="L103" s="94">
        <v>1</v>
      </c>
      <c r="M103" s="75">
        <v>4673.099609375</v>
      </c>
      <c r="N103" s="75">
        <v>3661.1220703125</v>
      </c>
      <c r="O103" s="76"/>
      <c r="P103" s="77"/>
      <c r="Q103" s="77"/>
      <c r="R103" s="87"/>
      <c r="S103" s="48">
        <v>1</v>
      </c>
      <c r="T103" s="48">
        <v>0</v>
      </c>
      <c r="U103" s="49">
        <v>0</v>
      </c>
      <c r="V103" s="49">
        <v>0.04</v>
      </c>
      <c r="W103" s="49">
        <v>0</v>
      </c>
      <c r="X103" s="49">
        <v>0.575883</v>
      </c>
      <c r="Y103" s="49">
        <v>0</v>
      </c>
      <c r="Z103" s="49">
        <v>0</v>
      </c>
      <c r="AA103" s="72">
        <v>103</v>
      </c>
      <c r="AB103" s="72"/>
      <c r="AC103" s="73"/>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79" t="str">
        <f>REPLACE(INDEX(GroupVertices[Group],MATCH(Vertices[[#This Row],[Vertex]],GroupVertices[Vertex],0)),1,1,"")</f>
        <v>13</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5" t="s">
        <v>994</v>
      </c>
      <c r="B104" s="66"/>
      <c r="C104" s="66" t="s">
        <v>64</v>
      </c>
      <c r="D104" s="67">
        <v>900</v>
      </c>
      <c r="E104" s="91"/>
      <c r="F104" s="66" t="s">
        <v>994</v>
      </c>
      <c r="G104" s="92"/>
      <c r="H104" s="70"/>
      <c r="I104" s="71"/>
      <c r="J104" s="93" t="s">
        <v>75</v>
      </c>
      <c r="K104" s="70"/>
      <c r="L104" s="94">
        <v>1</v>
      </c>
      <c r="M104" s="75">
        <v>5838.05712890625</v>
      </c>
      <c r="N104" s="75">
        <v>415.4208679199219</v>
      </c>
      <c r="O104" s="76"/>
      <c r="P104" s="77"/>
      <c r="Q104" s="77"/>
      <c r="R104" s="87"/>
      <c r="S104" s="48">
        <v>1</v>
      </c>
      <c r="T104" s="48">
        <v>0</v>
      </c>
      <c r="U104" s="49">
        <v>0</v>
      </c>
      <c r="V104" s="49">
        <v>0.2</v>
      </c>
      <c r="W104" s="49">
        <v>0</v>
      </c>
      <c r="X104" s="49">
        <v>0.693693</v>
      </c>
      <c r="Y104" s="49">
        <v>0</v>
      </c>
      <c r="Z104" s="49">
        <v>0</v>
      </c>
      <c r="AA104" s="72">
        <v>104</v>
      </c>
      <c r="AB104" s="72"/>
      <c r="AC104" s="73"/>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79" t="str">
        <f>REPLACE(INDEX(GroupVertices[Group],MATCH(Vertices[[#This Row],[Vertex]],GroupVertices[Vertex],0)),1,1,"")</f>
        <v>23</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5" t="s">
        <v>1267</v>
      </c>
      <c r="B105" s="66"/>
      <c r="C105" s="66" t="s">
        <v>64</v>
      </c>
      <c r="D105" s="67">
        <v>900</v>
      </c>
      <c r="E105" s="91"/>
      <c r="F105" s="66" t="s">
        <v>1267</v>
      </c>
      <c r="G105" s="92"/>
      <c r="H105" s="70"/>
      <c r="I105" s="71"/>
      <c r="J105" s="93" t="s">
        <v>75</v>
      </c>
      <c r="K105" s="70"/>
      <c r="L105" s="94">
        <v>1</v>
      </c>
      <c r="M105" s="75">
        <v>3030.482421875</v>
      </c>
      <c r="N105" s="75">
        <v>4135.4248046875</v>
      </c>
      <c r="O105" s="76"/>
      <c r="P105" s="77"/>
      <c r="Q105" s="77"/>
      <c r="R105" s="87"/>
      <c r="S105" s="48">
        <v>1</v>
      </c>
      <c r="T105" s="48">
        <v>0</v>
      </c>
      <c r="U105" s="49">
        <v>0</v>
      </c>
      <c r="V105" s="49">
        <v>0.025641</v>
      </c>
      <c r="W105" s="49">
        <v>0</v>
      </c>
      <c r="X105" s="49">
        <v>0.563513</v>
      </c>
      <c r="Y105" s="49">
        <v>0</v>
      </c>
      <c r="Z105" s="49">
        <v>0</v>
      </c>
      <c r="AA105" s="72">
        <v>105</v>
      </c>
      <c r="AB105" s="72"/>
      <c r="AC105" s="73"/>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79"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5" t="s">
        <v>1289</v>
      </c>
      <c r="B106" s="66"/>
      <c r="C106" s="66" t="s">
        <v>64</v>
      </c>
      <c r="D106" s="67">
        <v>900</v>
      </c>
      <c r="E106" s="91"/>
      <c r="F106" s="66" t="s">
        <v>1289</v>
      </c>
      <c r="G106" s="92"/>
      <c r="H106" s="70"/>
      <c r="I106" s="71"/>
      <c r="J106" s="93" t="s">
        <v>75</v>
      </c>
      <c r="K106" s="70"/>
      <c r="L106" s="94">
        <v>1</v>
      </c>
      <c r="M106" s="75">
        <v>6249.37451171875</v>
      </c>
      <c r="N106" s="75">
        <v>7235.5478515625</v>
      </c>
      <c r="O106" s="76"/>
      <c r="P106" s="77"/>
      <c r="Q106" s="77"/>
      <c r="R106" s="87"/>
      <c r="S106" s="48">
        <v>1</v>
      </c>
      <c r="T106" s="48">
        <v>0</v>
      </c>
      <c r="U106" s="49">
        <v>0</v>
      </c>
      <c r="V106" s="49">
        <v>0.029412</v>
      </c>
      <c r="W106" s="49">
        <v>0</v>
      </c>
      <c r="X106" s="49">
        <v>0.592235</v>
      </c>
      <c r="Y106" s="49">
        <v>0</v>
      </c>
      <c r="Z106" s="49">
        <v>0</v>
      </c>
      <c r="AA106" s="72">
        <v>106</v>
      </c>
      <c r="AB106" s="72"/>
      <c r="AC106" s="73"/>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79" t="str">
        <f>REPLACE(INDEX(GroupVertices[Group],MATCH(Vertices[[#This Row],[Vertex]],GroupVertices[Vertex],0)),1,1,"")</f>
        <v>15</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5" t="s">
        <v>1247</v>
      </c>
      <c r="B107" s="66"/>
      <c r="C107" s="66" t="s">
        <v>64</v>
      </c>
      <c r="D107" s="67">
        <v>900</v>
      </c>
      <c r="E107" s="91"/>
      <c r="F107" s="66" t="s">
        <v>1247</v>
      </c>
      <c r="G107" s="92"/>
      <c r="H107" s="70"/>
      <c r="I107" s="71"/>
      <c r="J107" s="93" t="s">
        <v>75</v>
      </c>
      <c r="K107" s="70"/>
      <c r="L107" s="94">
        <v>1</v>
      </c>
      <c r="M107" s="75">
        <v>4317.5087890625</v>
      </c>
      <c r="N107" s="75">
        <v>6593.27099609375</v>
      </c>
      <c r="O107" s="76"/>
      <c r="P107" s="77"/>
      <c r="Q107" s="77"/>
      <c r="R107" s="87"/>
      <c r="S107" s="48">
        <v>1</v>
      </c>
      <c r="T107" s="48">
        <v>0</v>
      </c>
      <c r="U107" s="49">
        <v>0</v>
      </c>
      <c r="V107" s="49">
        <v>0.028571</v>
      </c>
      <c r="W107" s="49">
        <v>0</v>
      </c>
      <c r="X107" s="49">
        <v>0.566065</v>
      </c>
      <c r="Y107" s="49">
        <v>0</v>
      </c>
      <c r="Z107" s="49">
        <v>0</v>
      </c>
      <c r="AA107" s="72">
        <v>107</v>
      </c>
      <c r="AB107" s="72"/>
      <c r="AC107" s="73"/>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79" t="str">
        <f>REPLACE(INDEX(GroupVertices[Group],MATCH(Vertices[[#This Row],[Vertex]],GroupVertices[Vertex],0)),1,1,"")</f>
        <v>9</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5" t="s">
        <v>974</v>
      </c>
      <c r="B108" s="66"/>
      <c r="C108" s="66" t="s">
        <v>64</v>
      </c>
      <c r="D108" s="67">
        <v>900</v>
      </c>
      <c r="E108" s="91"/>
      <c r="F108" s="66" t="s">
        <v>974</v>
      </c>
      <c r="G108" s="92"/>
      <c r="H108" s="70"/>
      <c r="I108" s="71"/>
      <c r="J108" s="93" t="s">
        <v>75</v>
      </c>
      <c r="K108" s="70"/>
      <c r="L108" s="94">
        <v>1</v>
      </c>
      <c r="M108" s="75">
        <v>7493.94287109375</v>
      </c>
      <c r="N108" s="75">
        <v>3370.32763671875</v>
      </c>
      <c r="O108" s="76"/>
      <c r="P108" s="77"/>
      <c r="Q108" s="77"/>
      <c r="R108" s="87"/>
      <c r="S108" s="48">
        <v>1</v>
      </c>
      <c r="T108" s="48">
        <v>0</v>
      </c>
      <c r="U108" s="49">
        <v>0</v>
      </c>
      <c r="V108" s="49">
        <v>1</v>
      </c>
      <c r="W108" s="49">
        <v>0</v>
      </c>
      <c r="X108" s="49">
        <v>0.999999</v>
      </c>
      <c r="Y108" s="49">
        <v>0</v>
      </c>
      <c r="Z108" s="49">
        <v>0</v>
      </c>
      <c r="AA108" s="72">
        <v>108</v>
      </c>
      <c r="AB108" s="72"/>
      <c r="AC108" s="73"/>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79" t="str">
        <f>REPLACE(INDEX(GroupVertices[Group],MATCH(Vertices[[#This Row],[Vertex]],GroupVertices[Vertex],0)),1,1,"")</f>
        <v>45</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5" t="s">
        <v>1119</v>
      </c>
      <c r="B109" s="66"/>
      <c r="C109" s="66" t="s">
        <v>64</v>
      </c>
      <c r="D109" s="67">
        <v>900</v>
      </c>
      <c r="E109" s="91"/>
      <c r="F109" s="66" t="s">
        <v>1119</v>
      </c>
      <c r="G109" s="92"/>
      <c r="H109" s="70"/>
      <c r="I109" s="71"/>
      <c r="J109" s="93" t="s">
        <v>75</v>
      </c>
      <c r="K109" s="70"/>
      <c r="L109" s="94">
        <v>1</v>
      </c>
      <c r="M109" s="75">
        <v>7905.26025390625</v>
      </c>
      <c r="N109" s="75">
        <v>6794.8408203125</v>
      </c>
      <c r="O109" s="76"/>
      <c r="P109" s="77"/>
      <c r="Q109" s="77"/>
      <c r="R109" s="87"/>
      <c r="S109" s="48">
        <v>1</v>
      </c>
      <c r="T109" s="48">
        <v>0</v>
      </c>
      <c r="U109" s="49">
        <v>0</v>
      </c>
      <c r="V109" s="49">
        <v>0.043478</v>
      </c>
      <c r="W109" s="49">
        <v>0</v>
      </c>
      <c r="X109" s="49">
        <v>0.578828</v>
      </c>
      <c r="Y109" s="49">
        <v>0</v>
      </c>
      <c r="Z109" s="49">
        <v>0</v>
      </c>
      <c r="AA109" s="72">
        <v>109</v>
      </c>
      <c r="AB109" s="72"/>
      <c r="AC109" s="73"/>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79" t="str">
        <f>REPLACE(INDEX(GroupVertices[Group],MATCH(Vertices[[#This Row],[Vertex]],GroupVertices[Vertex],0)),1,1,"")</f>
        <v>14</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5" t="s">
        <v>1050</v>
      </c>
      <c r="B110" s="66"/>
      <c r="C110" s="66" t="s">
        <v>64</v>
      </c>
      <c r="D110" s="67">
        <v>900</v>
      </c>
      <c r="E110" s="91"/>
      <c r="F110" s="66" t="s">
        <v>1050</v>
      </c>
      <c r="G110" s="92"/>
      <c r="H110" s="70"/>
      <c r="I110" s="71"/>
      <c r="J110" s="93" t="s">
        <v>75</v>
      </c>
      <c r="K110" s="70"/>
      <c r="L110" s="94">
        <v>1</v>
      </c>
      <c r="M110" s="75">
        <v>650.6780395507812</v>
      </c>
      <c r="N110" s="75">
        <v>5400.4716796875</v>
      </c>
      <c r="O110" s="76"/>
      <c r="P110" s="77"/>
      <c r="Q110" s="77"/>
      <c r="R110" s="87"/>
      <c r="S110" s="48">
        <v>1</v>
      </c>
      <c r="T110" s="48">
        <v>0</v>
      </c>
      <c r="U110" s="49">
        <v>0</v>
      </c>
      <c r="V110" s="49">
        <v>0.020408</v>
      </c>
      <c r="W110" s="49">
        <v>0.000119</v>
      </c>
      <c r="X110" s="49">
        <v>0.558918</v>
      </c>
      <c r="Y110" s="49">
        <v>0</v>
      </c>
      <c r="Z110" s="49">
        <v>0</v>
      </c>
      <c r="AA110" s="72">
        <v>110</v>
      </c>
      <c r="AB110" s="72"/>
      <c r="AC110" s="73"/>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79" t="str">
        <f>REPLACE(INDEX(GroupVertices[Group],MATCH(Vertices[[#This Row],[Vertex]],GroupVertices[Vertex],0)),1,1,"")</f>
        <v>2</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5" t="s">
        <v>1220</v>
      </c>
      <c r="B111" s="66"/>
      <c r="C111" s="66" t="s">
        <v>64</v>
      </c>
      <c r="D111" s="67">
        <v>900</v>
      </c>
      <c r="E111" s="91"/>
      <c r="F111" s="66" t="s">
        <v>1220</v>
      </c>
      <c r="G111" s="92"/>
      <c r="H111" s="70"/>
      <c r="I111" s="71"/>
      <c r="J111" s="93" t="s">
        <v>75</v>
      </c>
      <c r="K111" s="70"/>
      <c r="L111" s="94">
        <v>1</v>
      </c>
      <c r="M111" s="75">
        <v>2228.014892578125</v>
      </c>
      <c r="N111" s="75">
        <v>2186.197509765625</v>
      </c>
      <c r="O111" s="76"/>
      <c r="P111" s="77"/>
      <c r="Q111" s="77"/>
      <c r="R111" s="87"/>
      <c r="S111" s="48">
        <v>1</v>
      </c>
      <c r="T111" s="48">
        <v>0</v>
      </c>
      <c r="U111" s="49">
        <v>0</v>
      </c>
      <c r="V111" s="49">
        <v>0.025641</v>
      </c>
      <c r="W111" s="49">
        <v>0</v>
      </c>
      <c r="X111" s="49">
        <v>0.563513</v>
      </c>
      <c r="Y111" s="49">
        <v>0</v>
      </c>
      <c r="Z111" s="49">
        <v>0</v>
      </c>
      <c r="AA111" s="72">
        <v>111</v>
      </c>
      <c r="AB111" s="72"/>
      <c r="AC111" s="73"/>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79" t="str">
        <f>REPLACE(INDEX(GroupVertices[Group],MATCH(Vertices[[#This Row],[Vertex]],GroupVertices[Vertex],0)),1,1,"")</f>
        <v>6</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5" t="s">
        <v>1244</v>
      </c>
      <c r="B112" s="66"/>
      <c r="C112" s="66" t="s">
        <v>64</v>
      </c>
      <c r="D112" s="67">
        <v>900</v>
      </c>
      <c r="E112" s="91"/>
      <c r="F112" s="66" t="s">
        <v>1244</v>
      </c>
      <c r="G112" s="92"/>
      <c r="H112" s="70"/>
      <c r="I112" s="71"/>
      <c r="J112" s="93" t="s">
        <v>75</v>
      </c>
      <c r="K112" s="70"/>
      <c r="L112" s="94">
        <v>1</v>
      </c>
      <c r="M112" s="75">
        <v>4673.099609375</v>
      </c>
      <c r="N112" s="75">
        <v>7168.3583984375</v>
      </c>
      <c r="O112" s="76"/>
      <c r="P112" s="77"/>
      <c r="Q112" s="77"/>
      <c r="R112" s="87"/>
      <c r="S112" s="48">
        <v>1</v>
      </c>
      <c r="T112" s="48">
        <v>0</v>
      </c>
      <c r="U112" s="49">
        <v>0</v>
      </c>
      <c r="V112" s="49">
        <v>0.028571</v>
      </c>
      <c r="W112" s="49">
        <v>0</v>
      </c>
      <c r="X112" s="49">
        <v>0.566065</v>
      </c>
      <c r="Y112" s="49">
        <v>0</v>
      </c>
      <c r="Z112" s="49">
        <v>0</v>
      </c>
      <c r="AA112" s="72">
        <v>112</v>
      </c>
      <c r="AB112" s="72"/>
      <c r="AC112" s="73"/>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79" t="str">
        <f>REPLACE(INDEX(GroupVertices[Group],MATCH(Vertices[[#This Row],[Vertex]],GroupVertices[Vertex],0)),1,1,"")</f>
        <v>9</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5" t="s">
        <v>1003</v>
      </c>
      <c r="B113" s="66"/>
      <c r="C113" s="66" t="s">
        <v>64</v>
      </c>
      <c r="D113" s="67">
        <v>900</v>
      </c>
      <c r="E113" s="91"/>
      <c r="F113" s="66" t="s">
        <v>1003</v>
      </c>
      <c r="G113" s="92"/>
      <c r="H113" s="70"/>
      <c r="I113" s="71"/>
      <c r="J113" s="93" t="s">
        <v>75</v>
      </c>
      <c r="K113" s="70"/>
      <c r="L113" s="94">
        <v>1</v>
      </c>
      <c r="M113" s="75">
        <v>8304.63671875</v>
      </c>
      <c r="N113" s="75">
        <v>9178.2734375</v>
      </c>
      <c r="O113" s="76"/>
      <c r="P113" s="77"/>
      <c r="Q113" s="77"/>
      <c r="R113" s="87"/>
      <c r="S113" s="48">
        <v>1</v>
      </c>
      <c r="T113" s="48">
        <v>0</v>
      </c>
      <c r="U113" s="49">
        <v>0</v>
      </c>
      <c r="V113" s="49">
        <v>0.028571</v>
      </c>
      <c r="W113" s="49">
        <v>0</v>
      </c>
      <c r="X113" s="49">
        <v>0.566065</v>
      </c>
      <c r="Y113" s="49">
        <v>0</v>
      </c>
      <c r="Z113" s="49">
        <v>0</v>
      </c>
      <c r="AA113" s="72">
        <v>113</v>
      </c>
      <c r="AB113" s="72"/>
      <c r="AC113" s="73"/>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79" t="str">
        <f>REPLACE(INDEX(GroupVertices[Group],MATCH(Vertices[[#This Row],[Vertex]],GroupVertices[Vertex],0)),1,1,"")</f>
        <v>10</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5" t="s">
        <v>1109</v>
      </c>
      <c r="B114" s="66"/>
      <c r="C114" s="66" t="s">
        <v>64</v>
      </c>
      <c r="D114" s="67">
        <v>900</v>
      </c>
      <c r="E114" s="91"/>
      <c r="F114" s="66" t="s">
        <v>1109</v>
      </c>
      <c r="G114" s="92"/>
      <c r="H114" s="70"/>
      <c r="I114" s="71"/>
      <c r="J114" s="93" t="s">
        <v>75</v>
      </c>
      <c r="K114" s="70"/>
      <c r="L114" s="94">
        <v>1</v>
      </c>
      <c r="M114" s="75">
        <v>6383.384765625</v>
      </c>
      <c r="N114" s="75">
        <v>9629.095703125</v>
      </c>
      <c r="O114" s="76"/>
      <c r="P114" s="77"/>
      <c r="Q114" s="77"/>
      <c r="R114" s="87"/>
      <c r="S114" s="48">
        <v>1</v>
      </c>
      <c r="T114" s="48">
        <v>0</v>
      </c>
      <c r="U114" s="49">
        <v>0</v>
      </c>
      <c r="V114" s="49">
        <v>0.028571</v>
      </c>
      <c r="W114" s="49">
        <v>0</v>
      </c>
      <c r="X114" s="49">
        <v>0.566065</v>
      </c>
      <c r="Y114" s="49">
        <v>0</v>
      </c>
      <c r="Z114" s="49">
        <v>0</v>
      </c>
      <c r="AA114" s="72">
        <v>114</v>
      </c>
      <c r="AB114" s="72"/>
      <c r="AC114" s="73"/>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79" t="str">
        <f>REPLACE(INDEX(GroupVertices[Group],MATCH(Vertices[[#This Row],[Vertex]],GroupVertices[Vertex],0)),1,1,"")</f>
        <v>11</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5" t="s">
        <v>1277</v>
      </c>
      <c r="B115" s="66"/>
      <c r="C115" s="66" t="s">
        <v>64</v>
      </c>
      <c r="D115" s="67">
        <v>900</v>
      </c>
      <c r="E115" s="91"/>
      <c r="F115" s="66" t="s">
        <v>1277</v>
      </c>
      <c r="G115" s="92"/>
      <c r="H115" s="70"/>
      <c r="I115" s="71"/>
      <c r="J115" s="93" t="s">
        <v>75</v>
      </c>
      <c r="K115" s="70"/>
      <c r="L115" s="94">
        <v>1</v>
      </c>
      <c r="M115" s="75">
        <v>3030.482421875</v>
      </c>
      <c r="N115" s="75">
        <v>9143.59375</v>
      </c>
      <c r="O115" s="76"/>
      <c r="P115" s="77"/>
      <c r="Q115" s="77"/>
      <c r="R115" s="87"/>
      <c r="S115" s="48">
        <v>1</v>
      </c>
      <c r="T115" s="48">
        <v>0</v>
      </c>
      <c r="U115" s="49">
        <v>0</v>
      </c>
      <c r="V115" s="49">
        <v>0.022727</v>
      </c>
      <c r="W115" s="49">
        <v>0</v>
      </c>
      <c r="X115" s="49">
        <v>0.559154</v>
      </c>
      <c r="Y115" s="49">
        <v>0</v>
      </c>
      <c r="Z115" s="49">
        <v>0</v>
      </c>
      <c r="AA115" s="72">
        <v>115</v>
      </c>
      <c r="AB115" s="72"/>
      <c r="AC115" s="73"/>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79"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5" t="s">
        <v>1261</v>
      </c>
      <c r="B116" s="66"/>
      <c r="C116" s="66" t="s">
        <v>64</v>
      </c>
      <c r="D116" s="67">
        <v>900</v>
      </c>
      <c r="E116" s="91"/>
      <c r="F116" s="66" t="s">
        <v>1261</v>
      </c>
      <c r="G116" s="92"/>
      <c r="H116" s="70"/>
      <c r="I116" s="71"/>
      <c r="J116" s="93" t="s">
        <v>75</v>
      </c>
      <c r="K116" s="70"/>
      <c r="L116" s="94">
        <v>1</v>
      </c>
      <c r="M116" s="75">
        <v>3832.9501953125</v>
      </c>
      <c r="N116" s="75">
        <v>4135.4248046875</v>
      </c>
      <c r="O116" s="76"/>
      <c r="P116" s="77"/>
      <c r="Q116" s="77"/>
      <c r="R116" s="87"/>
      <c r="S116" s="48">
        <v>1</v>
      </c>
      <c r="T116" s="48">
        <v>0</v>
      </c>
      <c r="U116" s="49">
        <v>0</v>
      </c>
      <c r="V116" s="49">
        <v>0.025641</v>
      </c>
      <c r="W116" s="49">
        <v>0</v>
      </c>
      <c r="X116" s="49">
        <v>0.563513</v>
      </c>
      <c r="Y116" s="49">
        <v>0</v>
      </c>
      <c r="Z116" s="49">
        <v>0</v>
      </c>
      <c r="AA116" s="72">
        <v>116</v>
      </c>
      <c r="AB116" s="72"/>
      <c r="AC116" s="73"/>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79" t="str">
        <f>REPLACE(INDEX(GroupVertices[Group],MATCH(Vertices[[#This Row],[Vertex]],GroupVertices[Vertex],0)),1,1,"")</f>
        <v>7</v>
      </c>
      <c r="BA116" s="48"/>
      <c r="BB116" s="49"/>
      <c r="BC116" s="48"/>
      <c r="BD116" s="49"/>
      <c r="BE116" s="48"/>
      <c r="BF116" s="49"/>
      <c r="BG116" s="48"/>
      <c r="BH116" s="49"/>
      <c r="BI116" s="48"/>
      <c r="BJ116" s="48"/>
      <c r="BK116" s="48"/>
      <c r="BL116" s="48"/>
      <c r="BM116" s="48"/>
      <c r="BN116" s="48"/>
      <c r="BO116" s="48"/>
      <c r="BP116" s="48"/>
      <c r="BQ116" s="48"/>
      <c r="BR116" s="48"/>
      <c r="BS116" s="48"/>
      <c r="BT116" s="2"/>
      <c r="BU116" s="3"/>
      <c r="BV116" s="3"/>
      <c r="BW116" s="3"/>
      <c r="BX116" s="3"/>
    </row>
    <row r="117" spans="1:76" ht="15">
      <c r="A117" s="65" t="s">
        <v>1128</v>
      </c>
      <c r="B117" s="66"/>
      <c r="C117" s="66" t="s">
        <v>64</v>
      </c>
      <c r="D117" s="67">
        <v>900</v>
      </c>
      <c r="E117" s="91"/>
      <c r="F117" s="66" t="s">
        <v>1128</v>
      </c>
      <c r="G117" s="92"/>
      <c r="H117" s="70"/>
      <c r="I117" s="71"/>
      <c r="J117" s="93" t="s">
        <v>75</v>
      </c>
      <c r="K117" s="70"/>
      <c r="L117" s="94">
        <v>1</v>
      </c>
      <c r="M117" s="75">
        <v>8758.4130859375</v>
      </c>
      <c r="N117" s="75">
        <v>9629.095703125</v>
      </c>
      <c r="O117" s="76"/>
      <c r="P117" s="77"/>
      <c r="Q117" s="77"/>
      <c r="R117" s="87"/>
      <c r="S117" s="48">
        <v>1</v>
      </c>
      <c r="T117" s="48">
        <v>0</v>
      </c>
      <c r="U117" s="49">
        <v>0</v>
      </c>
      <c r="V117" s="49">
        <v>0.028571</v>
      </c>
      <c r="W117" s="49">
        <v>0</v>
      </c>
      <c r="X117" s="49">
        <v>0.566065</v>
      </c>
      <c r="Y117" s="49">
        <v>0</v>
      </c>
      <c r="Z117" s="49">
        <v>0</v>
      </c>
      <c r="AA117" s="72">
        <v>117</v>
      </c>
      <c r="AB117" s="72"/>
      <c r="AC117" s="73"/>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79" t="str">
        <f>REPLACE(INDEX(GroupVertices[Group],MATCH(Vertices[[#This Row],[Vertex]],GroupVertices[Vertex],0)),1,1,"")</f>
        <v>10</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5" t="s">
        <v>1034</v>
      </c>
      <c r="B118" s="66"/>
      <c r="C118" s="66" t="s">
        <v>64</v>
      </c>
      <c r="D118" s="67">
        <v>900</v>
      </c>
      <c r="E118" s="91"/>
      <c r="F118" s="66" t="s">
        <v>1034</v>
      </c>
      <c r="G118" s="92"/>
      <c r="H118" s="70"/>
      <c r="I118" s="71"/>
      <c r="J118" s="93" t="s">
        <v>75</v>
      </c>
      <c r="K118" s="70"/>
      <c r="L118" s="94">
        <v>1</v>
      </c>
      <c r="M118" s="75">
        <v>650.6780395507812</v>
      </c>
      <c r="N118" s="75">
        <v>4877.8837890625</v>
      </c>
      <c r="O118" s="76"/>
      <c r="P118" s="77"/>
      <c r="Q118" s="77"/>
      <c r="R118" s="87"/>
      <c r="S118" s="48">
        <v>1</v>
      </c>
      <c r="T118" s="48">
        <v>0</v>
      </c>
      <c r="U118" s="49">
        <v>0</v>
      </c>
      <c r="V118" s="49">
        <v>0.020408</v>
      </c>
      <c r="W118" s="49">
        <v>0.000119</v>
      </c>
      <c r="X118" s="49">
        <v>0.558918</v>
      </c>
      <c r="Y118" s="49">
        <v>0</v>
      </c>
      <c r="Z118" s="49">
        <v>0</v>
      </c>
      <c r="AA118" s="72">
        <v>118</v>
      </c>
      <c r="AB118" s="72"/>
      <c r="AC118" s="73"/>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79" t="str">
        <f>REPLACE(INDEX(GroupVertices[Group],MATCH(Vertices[[#This Row],[Vertex]],GroupVertices[Vertex],0)),1,1,"")</f>
        <v>2</v>
      </c>
      <c r="BA118" s="48"/>
      <c r="BB118" s="49"/>
      <c r="BC118" s="48"/>
      <c r="BD118" s="49"/>
      <c r="BE118" s="48"/>
      <c r="BF118" s="49"/>
      <c r="BG118" s="48"/>
      <c r="BH118" s="49"/>
      <c r="BI118" s="48"/>
      <c r="BJ118" s="48"/>
      <c r="BK118" s="48"/>
      <c r="BL118" s="48"/>
      <c r="BM118" s="48"/>
      <c r="BN118" s="48"/>
      <c r="BO118" s="48"/>
      <c r="BP118" s="48"/>
      <c r="BQ118" s="48"/>
      <c r="BR118" s="48"/>
      <c r="BS118" s="48"/>
      <c r="BT118" s="2"/>
      <c r="BU118" s="3"/>
      <c r="BV118" s="3"/>
      <c r="BW118" s="3"/>
      <c r="BX118" s="3"/>
    </row>
    <row r="119" spans="1:76" ht="15">
      <c r="A119" s="65" t="s">
        <v>997</v>
      </c>
      <c r="B119" s="66"/>
      <c r="C119" s="66" t="s">
        <v>64</v>
      </c>
      <c r="D119" s="67">
        <v>900</v>
      </c>
      <c r="E119" s="91"/>
      <c r="F119" s="66" t="s">
        <v>997</v>
      </c>
      <c r="G119" s="92"/>
      <c r="H119" s="70"/>
      <c r="I119" s="71"/>
      <c r="J119" s="93" t="s">
        <v>75</v>
      </c>
      <c r="K119" s="70"/>
      <c r="L119" s="94">
        <v>1</v>
      </c>
      <c r="M119" s="75">
        <v>5838.05712890625</v>
      </c>
      <c r="N119" s="75">
        <v>5314.97900390625</v>
      </c>
      <c r="O119" s="76"/>
      <c r="P119" s="77"/>
      <c r="Q119" s="77"/>
      <c r="R119" s="87"/>
      <c r="S119" s="48">
        <v>1</v>
      </c>
      <c r="T119" s="48">
        <v>0</v>
      </c>
      <c r="U119" s="49">
        <v>0</v>
      </c>
      <c r="V119" s="49">
        <v>0.142857</v>
      </c>
      <c r="W119" s="49">
        <v>0</v>
      </c>
      <c r="X119" s="49">
        <v>0.655405</v>
      </c>
      <c r="Y119" s="49">
        <v>0</v>
      </c>
      <c r="Z119" s="49">
        <v>0</v>
      </c>
      <c r="AA119" s="72">
        <v>119</v>
      </c>
      <c r="AB119" s="72"/>
      <c r="AC119" s="73"/>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79" t="str">
        <f>REPLACE(INDEX(GroupVertices[Group],MATCH(Vertices[[#This Row],[Vertex]],GroupVertices[Vertex],0)),1,1,"")</f>
        <v>18</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5" t="s">
        <v>1148</v>
      </c>
      <c r="B120" s="66"/>
      <c r="C120" s="66" t="s">
        <v>64</v>
      </c>
      <c r="D120" s="67">
        <v>900</v>
      </c>
      <c r="E120" s="91"/>
      <c r="F120" s="66" t="s">
        <v>1148</v>
      </c>
      <c r="G120" s="92"/>
      <c r="H120" s="70"/>
      <c r="I120" s="71"/>
      <c r="J120" s="93" t="s">
        <v>75</v>
      </c>
      <c r="K120" s="70"/>
      <c r="L120" s="94">
        <v>1</v>
      </c>
      <c r="M120" s="75">
        <v>4856.2021484375</v>
      </c>
      <c r="N120" s="75">
        <v>8727.451171875</v>
      </c>
      <c r="O120" s="76"/>
      <c r="P120" s="77"/>
      <c r="Q120" s="77"/>
      <c r="R120" s="87"/>
      <c r="S120" s="48">
        <v>1</v>
      </c>
      <c r="T120" s="48">
        <v>0</v>
      </c>
      <c r="U120" s="49">
        <v>0</v>
      </c>
      <c r="V120" s="49">
        <v>0.025</v>
      </c>
      <c r="W120" s="49">
        <v>0</v>
      </c>
      <c r="X120" s="49">
        <v>0.561247</v>
      </c>
      <c r="Y120" s="49">
        <v>0</v>
      </c>
      <c r="Z120" s="49">
        <v>0</v>
      </c>
      <c r="AA120" s="72">
        <v>120</v>
      </c>
      <c r="AB120" s="72"/>
      <c r="AC120" s="73"/>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79" t="str">
        <f>REPLACE(INDEX(GroupVertices[Group],MATCH(Vertices[[#This Row],[Vertex]],GroupVertices[Vertex],0)),1,1,"")</f>
        <v>8</v>
      </c>
      <c r="BA120" s="48"/>
      <c r="BB120" s="49"/>
      <c r="BC120" s="48"/>
      <c r="BD120" s="49"/>
      <c r="BE120" s="48"/>
      <c r="BF120" s="49"/>
      <c r="BG120" s="48"/>
      <c r="BH120" s="49"/>
      <c r="BI120" s="48"/>
      <c r="BJ120" s="48"/>
      <c r="BK120" s="48"/>
      <c r="BL120" s="48"/>
      <c r="BM120" s="48"/>
      <c r="BN120" s="48"/>
      <c r="BO120" s="48"/>
      <c r="BP120" s="48"/>
      <c r="BQ120" s="48"/>
      <c r="BR120" s="48"/>
      <c r="BS120" s="48"/>
      <c r="BT120" s="2"/>
      <c r="BU120" s="3"/>
      <c r="BV120" s="3"/>
      <c r="BW120" s="3"/>
      <c r="BX120" s="3"/>
    </row>
    <row r="121" spans="1:76" ht="15">
      <c r="A121" s="65" t="s">
        <v>1093</v>
      </c>
      <c r="B121" s="66"/>
      <c r="C121" s="66" t="s">
        <v>64</v>
      </c>
      <c r="D121" s="67">
        <v>900</v>
      </c>
      <c r="E121" s="91"/>
      <c r="F121" s="66" t="s">
        <v>1093</v>
      </c>
      <c r="G121" s="92"/>
      <c r="H121" s="70"/>
      <c r="I121" s="71"/>
      <c r="J121" s="93" t="s">
        <v>75</v>
      </c>
      <c r="K121" s="70"/>
      <c r="L121" s="94">
        <v>1</v>
      </c>
      <c r="M121" s="75">
        <v>1376.719970703125</v>
      </c>
      <c r="N121" s="75">
        <v>7210.26171875</v>
      </c>
      <c r="O121" s="76"/>
      <c r="P121" s="77"/>
      <c r="Q121" s="77"/>
      <c r="R121" s="87"/>
      <c r="S121" s="48">
        <v>1</v>
      </c>
      <c r="T121" s="48">
        <v>0</v>
      </c>
      <c r="U121" s="49">
        <v>0</v>
      </c>
      <c r="V121" s="49">
        <v>0.018182</v>
      </c>
      <c r="W121" s="49">
        <v>0.034376</v>
      </c>
      <c r="X121" s="49">
        <v>0.556949</v>
      </c>
      <c r="Y121" s="49">
        <v>0</v>
      </c>
      <c r="Z121" s="49">
        <v>0</v>
      </c>
      <c r="AA121" s="72">
        <v>121</v>
      </c>
      <c r="AB121" s="72"/>
      <c r="AC121" s="73"/>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79"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5" t="s">
        <v>1209</v>
      </c>
      <c r="B122" s="66"/>
      <c r="C122" s="66" t="s">
        <v>64</v>
      </c>
      <c r="D122" s="67">
        <v>900</v>
      </c>
      <c r="E122" s="91"/>
      <c r="F122" s="66" t="s">
        <v>1209</v>
      </c>
      <c r="G122" s="92"/>
      <c r="H122" s="70"/>
      <c r="I122" s="71"/>
      <c r="J122" s="93" t="s">
        <v>75</v>
      </c>
      <c r="K122" s="70"/>
      <c r="L122" s="94">
        <v>1</v>
      </c>
      <c r="M122" s="75">
        <v>3431.716064453125</v>
      </c>
      <c r="N122" s="75">
        <v>6625.06005859375</v>
      </c>
      <c r="O122" s="76"/>
      <c r="P122" s="77"/>
      <c r="Q122" s="77"/>
      <c r="R122" s="87"/>
      <c r="S122" s="48">
        <v>1</v>
      </c>
      <c r="T122" s="48">
        <v>0</v>
      </c>
      <c r="U122" s="49">
        <v>0</v>
      </c>
      <c r="V122" s="49">
        <v>0.02439</v>
      </c>
      <c r="W122" s="49">
        <v>0</v>
      </c>
      <c r="X122" s="49">
        <v>0.562419</v>
      </c>
      <c r="Y122" s="49">
        <v>0</v>
      </c>
      <c r="Z122" s="49">
        <v>0</v>
      </c>
      <c r="AA122" s="72">
        <v>122</v>
      </c>
      <c r="AB122" s="72"/>
      <c r="AC122" s="73"/>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79" t="str">
        <f>REPLACE(INDEX(GroupVertices[Group],MATCH(Vertices[[#This Row],[Vertex]],GroupVertices[Vertex],0)),1,1,"")</f>
        <v>4</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5" t="s">
        <v>1092</v>
      </c>
      <c r="B123" s="66"/>
      <c r="C123" s="66" t="s">
        <v>64</v>
      </c>
      <c r="D123" s="67">
        <v>900</v>
      </c>
      <c r="E123" s="91"/>
      <c r="F123" s="66" t="s">
        <v>1092</v>
      </c>
      <c r="G123" s="92"/>
      <c r="H123" s="70"/>
      <c r="I123" s="71"/>
      <c r="J123" s="93" t="s">
        <v>75</v>
      </c>
      <c r="K123" s="70"/>
      <c r="L123" s="94">
        <v>1</v>
      </c>
      <c r="M123" s="75">
        <v>1013.6990356445312</v>
      </c>
      <c r="N123" s="75">
        <v>7210.26171875</v>
      </c>
      <c r="O123" s="76"/>
      <c r="P123" s="77"/>
      <c r="Q123" s="77"/>
      <c r="R123" s="87"/>
      <c r="S123" s="48">
        <v>1</v>
      </c>
      <c r="T123" s="48">
        <v>0</v>
      </c>
      <c r="U123" s="49">
        <v>0</v>
      </c>
      <c r="V123" s="49">
        <v>0.018182</v>
      </c>
      <c r="W123" s="49">
        <v>0.034376</v>
      </c>
      <c r="X123" s="49">
        <v>0.556949</v>
      </c>
      <c r="Y123" s="49">
        <v>0</v>
      </c>
      <c r="Z123" s="49">
        <v>0</v>
      </c>
      <c r="AA123" s="72">
        <v>123</v>
      </c>
      <c r="AB123" s="72"/>
      <c r="AC123" s="73"/>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79"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5" t="s">
        <v>1197</v>
      </c>
      <c r="B124" s="66"/>
      <c r="C124" s="66" t="s">
        <v>64</v>
      </c>
      <c r="D124" s="67">
        <v>900</v>
      </c>
      <c r="E124" s="91"/>
      <c r="F124" s="66" t="s">
        <v>1197</v>
      </c>
      <c r="G124" s="92"/>
      <c r="H124" s="70"/>
      <c r="I124" s="71"/>
      <c r="J124" s="93" t="s">
        <v>75</v>
      </c>
      <c r="K124" s="70"/>
      <c r="L124" s="94">
        <v>1</v>
      </c>
      <c r="M124" s="75">
        <v>4673.099609375</v>
      </c>
      <c r="N124" s="75">
        <v>1444.942138671875</v>
      </c>
      <c r="O124" s="76"/>
      <c r="P124" s="77"/>
      <c r="Q124" s="77"/>
      <c r="R124" s="87"/>
      <c r="S124" s="48">
        <v>1</v>
      </c>
      <c r="T124" s="48">
        <v>0</v>
      </c>
      <c r="U124" s="49">
        <v>0</v>
      </c>
      <c r="V124" s="49">
        <v>0.04</v>
      </c>
      <c r="W124" s="49">
        <v>0</v>
      </c>
      <c r="X124" s="49">
        <v>0.575883</v>
      </c>
      <c r="Y124" s="49">
        <v>0</v>
      </c>
      <c r="Z124" s="49">
        <v>0</v>
      </c>
      <c r="AA124" s="72">
        <v>124</v>
      </c>
      <c r="AB124" s="72"/>
      <c r="AC124" s="73"/>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79" t="str">
        <f>REPLACE(INDEX(GroupVertices[Group],MATCH(Vertices[[#This Row],[Vertex]],GroupVertices[Vertex],0)),1,1,"")</f>
        <v>12</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5" t="s">
        <v>1265</v>
      </c>
      <c r="B125" s="66"/>
      <c r="C125" s="66" t="s">
        <v>64</v>
      </c>
      <c r="D125" s="67">
        <v>900</v>
      </c>
      <c r="E125" s="91"/>
      <c r="F125" s="66" t="s">
        <v>1265</v>
      </c>
      <c r="G125" s="92"/>
      <c r="H125" s="70"/>
      <c r="I125" s="71"/>
      <c r="J125" s="93" t="s">
        <v>75</v>
      </c>
      <c r="K125" s="70"/>
      <c r="L125" s="94">
        <v>1</v>
      </c>
      <c r="M125" s="75">
        <v>3431.716064453125</v>
      </c>
      <c r="N125" s="75">
        <v>4135.4248046875</v>
      </c>
      <c r="O125" s="76"/>
      <c r="P125" s="77"/>
      <c r="Q125" s="77"/>
      <c r="R125" s="87"/>
      <c r="S125" s="48">
        <v>1</v>
      </c>
      <c r="T125" s="48">
        <v>0</v>
      </c>
      <c r="U125" s="49">
        <v>0</v>
      </c>
      <c r="V125" s="49">
        <v>0.025641</v>
      </c>
      <c r="W125" s="49">
        <v>0</v>
      </c>
      <c r="X125" s="49">
        <v>0.563513</v>
      </c>
      <c r="Y125" s="49">
        <v>0</v>
      </c>
      <c r="Z125" s="49">
        <v>0</v>
      </c>
      <c r="AA125" s="72">
        <v>125</v>
      </c>
      <c r="AB125" s="72"/>
      <c r="AC125" s="73"/>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79" t="str">
        <f>REPLACE(INDEX(GroupVertices[Group],MATCH(Vertices[[#This Row],[Vertex]],GroupVertices[Vertex],0)),1,1,"")</f>
        <v>7</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5" t="s">
        <v>1110</v>
      </c>
      <c r="B126" s="66"/>
      <c r="C126" s="66" t="s">
        <v>64</v>
      </c>
      <c r="D126" s="67">
        <v>900</v>
      </c>
      <c r="E126" s="91"/>
      <c r="F126" s="66" t="s">
        <v>1110</v>
      </c>
      <c r="G126" s="92"/>
      <c r="H126" s="70"/>
      <c r="I126" s="71"/>
      <c r="J126" s="93" t="s">
        <v>75</v>
      </c>
      <c r="K126" s="70"/>
      <c r="L126" s="94">
        <v>1</v>
      </c>
      <c r="M126" s="75">
        <v>7744.7138671875</v>
      </c>
      <c r="N126" s="75">
        <v>9629.095703125</v>
      </c>
      <c r="O126" s="76"/>
      <c r="P126" s="77"/>
      <c r="Q126" s="77"/>
      <c r="R126" s="87"/>
      <c r="S126" s="48">
        <v>1</v>
      </c>
      <c r="T126" s="48">
        <v>0</v>
      </c>
      <c r="U126" s="49">
        <v>0</v>
      </c>
      <c r="V126" s="49">
        <v>0.028571</v>
      </c>
      <c r="W126" s="49">
        <v>0</v>
      </c>
      <c r="X126" s="49">
        <v>0.566065</v>
      </c>
      <c r="Y126" s="49">
        <v>0</v>
      </c>
      <c r="Z126" s="49">
        <v>0</v>
      </c>
      <c r="AA126" s="72">
        <v>126</v>
      </c>
      <c r="AB126" s="72"/>
      <c r="AC126" s="73"/>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79" t="str">
        <f>REPLACE(INDEX(GroupVertices[Group],MATCH(Vertices[[#This Row],[Vertex]],GroupVertices[Vertex],0)),1,1,"")</f>
        <v>11</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5" t="s">
        <v>1145</v>
      </c>
      <c r="B127" s="66"/>
      <c r="C127" s="66" t="s">
        <v>64</v>
      </c>
      <c r="D127" s="67">
        <v>900</v>
      </c>
      <c r="E127" s="91"/>
      <c r="F127" s="66" t="s">
        <v>1145</v>
      </c>
      <c r="G127" s="92"/>
      <c r="H127" s="70"/>
      <c r="I127" s="71"/>
      <c r="J127" s="93" t="s">
        <v>75</v>
      </c>
      <c r="K127" s="70"/>
      <c r="L127" s="94">
        <v>1</v>
      </c>
      <c r="M127" s="75">
        <v>4378.54296875</v>
      </c>
      <c r="N127" s="75">
        <v>8727.451171875</v>
      </c>
      <c r="O127" s="76"/>
      <c r="P127" s="77"/>
      <c r="Q127" s="77"/>
      <c r="R127" s="87"/>
      <c r="S127" s="48">
        <v>1</v>
      </c>
      <c r="T127" s="48">
        <v>0</v>
      </c>
      <c r="U127" s="49">
        <v>0</v>
      </c>
      <c r="V127" s="49">
        <v>0.025</v>
      </c>
      <c r="W127" s="49">
        <v>0</v>
      </c>
      <c r="X127" s="49">
        <v>0.561247</v>
      </c>
      <c r="Y127" s="49">
        <v>0</v>
      </c>
      <c r="Z127" s="49">
        <v>0</v>
      </c>
      <c r="AA127" s="72">
        <v>127</v>
      </c>
      <c r="AB127" s="72"/>
      <c r="AC127" s="73"/>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79" t="str">
        <f>REPLACE(INDEX(GroupVertices[Group],MATCH(Vertices[[#This Row],[Vertex]],GroupVertices[Vertex],0)),1,1,"")</f>
        <v>8</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5" t="s">
        <v>1274</v>
      </c>
      <c r="B128" s="66"/>
      <c r="C128" s="66" t="s">
        <v>64</v>
      </c>
      <c r="D128" s="67">
        <v>900</v>
      </c>
      <c r="E128" s="91"/>
      <c r="F128" s="66" t="s">
        <v>1274</v>
      </c>
      <c r="G128" s="92"/>
      <c r="H128" s="70"/>
      <c r="I128" s="71"/>
      <c r="J128" s="93" t="s">
        <v>75</v>
      </c>
      <c r="K128" s="70"/>
      <c r="L128" s="94">
        <v>1</v>
      </c>
      <c r="M128" s="75">
        <v>3832.9501953125</v>
      </c>
      <c r="N128" s="75">
        <v>9617.53515625</v>
      </c>
      <c r="O128" s="76"/>
      <c r="P128" s="77"/>
      <c r="Q128" s="77"/>
      <c r="R128" s="87"/>
      <c r="S128" s="48">
        <v>1</v>
      </c>
      <c r="T128" s="48">
        <v>0</v>
      </c>
      <c r="U128" s="49">
        <v>0</v>
      </c>
      <c r="V128" s="49">
        <v>0.022727</v>
      </c>
      <c r="W128" s="49">
        <v>0</v>
      </c>
      <c r="X128" s="49">
        <v>0.559154</v>
      </c>
      <c r="Y128" s="49">
        <v>0</v>
      </c>
      <c r="Z128" s="49">
        <v>0</v>
      </c>
      <c r="AA128" s="72">
        <v>128</v>
      </c>
      <c r="AB128" s="72"/>
      <c r="AC128" s="73"/>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79" t="str">
        <f>REPLACE(INDEX(GroupVertices[Group],MATCH(Vertices[[#This Row],[Vertex]],GroupVertices[Vertex],0)),1,1,"")</f>
        <v>5</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5" t="s">
        <v>1051</v>
      </c>
      <c r="B129" s="66"/>
      <c r="C129" s="66" t="s">
        <v>64</v>
      </c>
      <c r="D129" s="67">
        <v>900</v>
      </c>
      <c r="E129" s="91"/>
      <c r="F129" s="66" t="s">
        <v>1051</v>
      </c>
      <c r="G129" s="92"/>
      <c r="H129" s="70"/>
      <c r="I129" s="71"/>
      <c r="J129" s="93" t="s">
        <v>75</v>
      </c>
      <c r="K129" s="70"/>
      <c r="L129" s="94">
        <v>1</v>
      </c>
      <c r="M129" s="75">
        <v>7517.82568359375</v>
      </c>
      <c r="N129" s="75">
        <v>7235.5478515625</v>
      </c>
      <c r="O129" s="76"/>
      <c r="P129" s="77"/>
      <c r="Q129" s="77"/>
      <c r="R129" s="87"/>
      <c r="S129" s="48">
        <v>1</v>
      </c>
      <c r="T129" s="48">
        <v>0</v>
      </c>
      <c r="U129" s="49">
        <v>0</v>
      </c>
      <c r="V129" s="49">
        <v>0.043478</v>
      </c>
      <c r="W129" s="49">
        <v>0</v>
      </c>
      <c r="X129" s="49">
        <v>0.578828</v>
      </c>
      <c r="Y129" s="49">
        <v>0</v>
      </c>
      <c r="Z129" s="49">
        <v>0</v>
      </c>
      <c r="AA129" s="72">
        <v>129</v>
      </c>
      <c r="AB129" s="72"/>
      <c r="AC129" s="73"/>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79" t="str">
        <f>REPLACE(INDEX(GroupVertices[Group],MATCH(Vertices[[#This Row],[Vertex]],GroupVertices[Vertex],0)),1,1,"")</f>
        <v>14</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5" t="s">
        <v>966</v>
      </c>
      <c r="B130" s="66"/>
      <c r="C130" s="66" t="s">
        <v>64</v>
      </c>
      <c r="D130" s="67">
        <v>900</v>
      </c>
      <c r="E130" s="91"/>
      <c r="F130" s="66" t="s">
        <v>966</v>
      </c>
      <c r="G130" s="92"/>
      <c r="H130" s="70"/>
      <c r="I130" s="71"/>
      <c r="J130" s="93" t="s">
        <v>75</v>
      </c>
      <c r="K130" s="70"/>
      <c r="L130" s="94">
        <v>1</v>
      </c>
      <c r="M130" s="75">
        <v>9675.2529296875</v>
      </c>
      <c r="N130" s="75">
        <v>4262.57958984375</v>
      </c>
      <c r="O130" s="76"/>
      <c r="P130" s="77"/>
      <c r="Q130" s="77"/>
      <c r="R130" s="87"/>
      <c r="S130" s="48">
        <v>1</v>
      </c>
      <c r="T130" s="48">
        <v>0</v>
      </c>
      <c r="U130" s="49">
        <v>0</v>
      </c>
      <c r="V130" s="49">
        <v>1</v>
      </c>
      <c r="W130" s="49">
        <v>0</v>
      </c>
      <c r="X130" s="49">
        <v>0.999999</v>
      </c>
      <c r="Y130" s="49">
        <v>0</v>
      </c>
      <c r="Z130" s="49">
        <v>0</v>
      </c>
      <c r="AA130" s="72">
        <v>130</v>
      </c>
      <c r="AB130" s="72"/>
      <c r="AC130" s="73"/>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79" t="str">
        <f>REPLACE(INDEX(GroupVertices[Group],MATCH(Vertices[[#This Row],[Vertex]],GroupVertices[Vertex],0)),1,1,"")</f>
        <v>44</v>
      </c>
      <c r="BA130" s="48"/>
      <c r="BB130" s="49"/>
      <c r="BC130" s="48"/>
      <c r="BD130" s="49"/>
      <c r="BE130" s="48"/>
      <c r="BF130" s="49"/>
      <c r="BG130" s="48"/>
      <c r="BH130" s="49"/>
      <c r="BI130" s="48"/>
      <c r="BJ130" s="48"/>
      <c r="BK130" s="48"/>
      <c r="BL130" s="48"/>
      <c r="BM130" s="48"/>
      <c r="BN130" s="48"/>
      <c r="BO130" s="48"/>
      <c r="BP130" s="48"/>
      <c r="BQ130" s="48"/>
      <c r="BR130" s="48"/>
      <c r="BS130" s="48"/>
      <c r="BT130" s="2"/>
      <c r="BU130" s="3"/>
      <c r="BV130" s="3"/>
      <c r="BW130" s="3"/>
      <c r="BX130" s="3"/>
    </row>
    <row r="131" spans="1:76" ht="15">
      <c r="A131" s="65" t="s">
        <v>1179</v>
      </c>
      <c r="B131" s="66"/>
      <c r="C131" s="66" t="s">
        <v>64</v>
      </c>
      <c r="D131" s="67">
        <v>900</v>
      </c>
      <c r="E131" s="91"/>
      <c r="F131" s="66" t="s">
        <v>1179</v>
      </c>
      <c r="G131" s="92"/>
      <c r="H131" s="70"/>
      <c r="I131" s="71"/>
      <c r="J131" s="93" t="s">
        <v>75</v>
      </c>
      <c r="K131" s="70"/>
      <c r="L131" s="94">
        <v>1</v>
      </c>
      <c r="M131" s="75">
        <v>287.6570129394531</v>
      </c>
      <c r="N131" s="75">
        <v>4877.8837890625</v>
      </c>
      <c r="O131" s="76"/>
      <c r="P131" s="77"/>
      <c r="Q131" s="77"/>
      <c r="R131" s="87"/>
      <c r="S131" s="48">
        <v>1</v>
      </c>
      <c r="T131" s="48">
        <v>0</v>
      </c>
      <c r="U131" s="49">
        <v>0</v>
      </c>
      <c r="V131" s="49">
        <v>0.020408</v>
      </c>
      <c r="W131" s="49">
        <v>0.000119</v>
      </c>
      <c r="X131" s="49">
        <v>0.558918</v>
      </c>
      <c r="Y131" s="49">
        <v>0</v>
      </c>
      <c r="Z131" s="49">
        <v>0</v>
      </c>
      <c r="AA131" s="72">
        <v>131</v>
      </c>
      <c r="AB131" s="72"/>
      <c r="AC131" s="73"/>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79" t="str">
        <f>REPLACE(INDEX(GroupVertices[Group],MATCH(Vertices[[#This Row],[Vertex]],GroupVertices[Vertex],0)),1,1,"")</f>
        <v>2</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5" t="s">
        <v>980</v>
      </c>
      <c r="B132" s="66"/>
      <c r="C132" s="66" t="s">
        <v>64</v>
      </c>
      <c r="D132" s="67">
        <v>900</v>
      </c>
      <c r="E132" s="91"/>
      <c r="F132" s="66" t="s">
        <v>980</v>
      </c>
      <c r="G132" s="92"/>
      <c r="H132" s="70"/>
      <c r="I132" s="71"/>
      <c r="J132" s="93" t="s">
        <v>75</v>
      </c>
      <c r="K132" s="70"/>
      <c r="L132" s="94">
        <v>1</v>
      </c>
      <c r="M132" s="75">
        <v>9128.5986328125</v>
      </c>
      <c r="N132" s="75">
        <v>4262.57958984375</v>
      </c>
      <c r="O132" s="76"/>
      <c r="P132" s="77"/>
      <c r="Q132" s="77"/>
      <c r="R132" s="87"/>
      <c r="S132" s="48">
        <v>1</v>
      </c>
      <c r="T132" s="48">
        <v>0</v>
      </c>
      <c r="U132" s="49">
        <v>0</v>
      </c>
      <c r="V132" s="49">
        <v>1</v>
      </c>
      <c r="W132" s="49">
        <v>0</v>
      </c>
      <c r="X132" s="49">
        <v>0.999999</v>
      </c>
      <c r="Y132" s="49">
        <v>0</v>
      </c>
      <c r="Z132" s="49">
        <v>0</v>
      </c>
      <c r="AA132" s="72">
        <v>132</v>
      </c>
      <c r="AB132" s="72"/>
      <c r="AC132" s="73"/>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79" t="str">
        <f>REPLACE(INDEX(GroupVertices[Group],MATCH(Vertices[[#This Row],[Vertex]],GroupVertices[Vertex],0)),1,1,"")</f>
        <v>43</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5" t="s">
        <v>1198</v>
      </c>
      <c r="B133" s="66"/>
      <c r="C133" s="66" t="s">
        <v>64</v>
      </c>
      <c r="D133" s="67">
        <v>900</v>
      </c>
      <c r="E133" s="91"/>
      <c r="F133" s="66" t="s">
        <v>1198</v>
      </c>
      <c r="G133" s="92"/>
      <c r="H133" s="70"/>
      <c r="I133" s="71"/>
      <c r="J133" s="93" t="s">
        <v>75</v>
      </c>
      <c r="K133" s="70"/>
      <c r="L133" s="94">
        <v>1</v>
      </c>
      <c r="M133" s="75">
        <v>4317.5087890625</v>
      </c>
      <c r="N133" s="75">
        <v>1965.121337890625</v>
      </c>
      <c r="O133" s="76"/>
      <c r="P133" s="77"/>
      <c r="Q133" s="77"/>
      <c r="R133" s="87"/>
      <c r="S133" s="48">
        <v>1</v>
      </c>
      <c r="T133" s="48">
        <v>0</v>
      </c>
      <c r="U133" s="49">
        <v>0</v>
      </c>
      <c r="V133" s="49">
        <v>0.04</v>
      </c>
      <c r="W133" s="49">
        <v>0</v>
      </c>
      <c r="X133" s="49">
        <v>0.575883</v>
      </c>
      <c r="Y133" s="49">
        <v>0</v>
      </c>
      <c r="Z133" s="49">
        <v>0</v>
      </c>
      <c r="AA133" s="72">
        <v>133</v>
      </c>
      <c r="AB133" s="72"/>
      <c r="AC133" s="73"/>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79" t="str">
        <f>REPLACE(INDEX(GroupVertices[Group],MATCH(Vertices[[#This Row],[Vertex]],GroupVertices[Vertex],0)),1,1,"")</f>
        <v>12</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5" t="s">
        <v>1094</v>
      </c>
      <c r="B134" s="66"/>
      <c r="C134" s="66" t="s">
        <v>64</v>
      </c>
      <c r="D134" s="67">
        <v>900</v>
      </c>
      <c r="E134" s="91"/>
      <c r="F134" s="66" t="s">
        <v>1094</v>
      </c>
      <c r="G134" s="92"/>
      <c r="H134" s="70"/>
      <c r="I134" s="71"/>
      <c r="J134" s="93" t="s">
        <v>75</v>
      </c>
      <c r="K134" s="70"/>
      <c r="L134" s="94">
        <v>1</v>
      </c>
      <c r="M134" s="75">
        <v>650.6780395507812</v>
      </c>
      <c r="N134" s="75">
        <v>7210.26171875</v>
      </c>
      <c r="O134" s="76"/>
      <c r="P134" s="77"/>
      <c r="Q134" s="77"/>
      <c r="R134" s="87"/>
      <c r="S134" s="48">
        <v>1</v>
      </c>
      <c r="T134" s="48">
        <v>0</v>
      </c>
      <c r="U134" s="49">
        <v>0</v>
      </c>
      <c r="V134" s="49">
        <v>0.018182</v>
      </c>
      <c r="W134" s="49">
        <v>0.034376</v>
      </c>
      <c r="X134" s="49">
        <v>0.556949</v>
      </c>
      <c r="Y134" s="49">
        <v>0</v>
      </c>
      <c r="Z134" s="49">
        <v>0</v>
      </c>
      <c r="AA134" s="72">
        <v>134</v>
      </c>
      <c r="AB134" s="72"/>
      <c r="AC134" s="73"/>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79" t="str">
        <f>REPLACE(INDEX(GroupVertices[Group],MATCH(Vertices[[#This Row],[Vertex]],GroupVertices[Vertex],0)),1,1,"")</f>
        <v>1</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5" t="s">
        <v>1193</v>
      </c>
      <c r="B135" s="66"/>
      <c r="C135" s="66" t="s">
        <v>64</v>
      </c>
      <c r="D135" s="67">
        <v>900</v>
      </c>
      <c r="E135" s="91"/>
      <c r="F135" s="66" t="s">
        <v>1193</v>
      </c>
      <c r="G135" s="92"/>
      <c r="H135" s="70"/>
      <c r="I135" s="71"/>
      <c r="J135" s="93" t="s">
        <v>75</v>
      </c>
      <c r="K135" s="70"/>
      <c r="L135" s="94">
        <v>1</v>
      </c>
      <c r="M135" s="75">
        <v>2629.248779296875</v>
      </c>
      <c r="N135" s="75">
        <v>9617.53515625</v>
      </c>
      <c r="O135" s="76"/>
      <c r="P135" s="77"/>
      <c r="Q135" s="77"/>
      <c r="R135" s="87"/>
      <c r="S135" s="48">
        <v>1</v>
      </c>
      <c r="T135" s="48">
        <v>0</v>
      </c>
      <c r="U135" s="49">
        <v>0</v>
      </c>
      <c r="V135" s="49">
        <v>0.022727</v>
      </c>
      <c r="W135" s="49">
        <v>0</v>
      </c>
      <c r="X135" s="49">
        <v>0.559154</v>
      </c>
      <c r="Y135" s="49">
        <v>0</v>
      </c>
      <c r="Z135" s="49">
        <v>0</v>
      </c>
      <c r="AA135" s="72">
        <v>135</v>
      </c>
      <c r="AB135" s="72"/>
      <c r="AC135" s="73"/>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79" t="str">
        <f>REPLACE(INDEX(GroupVertices[Group],MATCH(Vertices[[#This Row],[Vertex]],GroupVertices[Vertex],0)),1,1,"")</f>
        <v>5</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5" t="s">
        <v>1268</v>
      </c>
      <c r="B136" s="66"/>
      <c r="C136" s="66" t="s">
        <v>64</v>
      </c>
      <c r="D136" s="67">
        <v>900</v>
      </c>
      <c r="E136" s="91"/>
      <c r="F136" s="66" t="s">
        <v>1268</v>
      </c>
      <c r="G136" s="92"/>
      <c r="H136" s="70"/>
      <c r="I136" s="71"/>
      <c r="J136" s="93" t="s">
        <v>75</v>
      </c>
      <c r="K136" s="70"/>
      <c r="L136" s="94">
        <v>1</v>
      </c>
      <c r="M136" s="75">
        <v>2629.248779296875</v>
      </c>
      <c r="N136" s="75">
        <v>4586.24658203125</v>
      </c>
      <c r="O136" s="76"/>
      <c r="P136" s="77"/>
      <c r="Q136" s="77"/>
      <c r="R136" s="87"/>
      <c r="S136" s="48">
        <v>1</v>
      </c>
      <c r="T136" s="48">
        <v>0</v>
      </c>
      <c r="U136" s="49">
        <v>0</v>
      </c>
      <c r="V136" s="49">
        <v>0.025641</v>
      </c>
      <c r="W136" s="49">
        <v>0</v>
      </c>
      <c r="X136" s="49">
        <v>0.563513</v>
      </c>
      <c r="Y136" s="49">
        <v>0</v>
      </c>
      <c r="Z136" s="49">
        <v>0</v>
      </c>
      <c r="AA136" s="72">
        <v>136</v>
      </c>
      <c r="AB136" s="72"/>
      <c r="AC136" s="73"/>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79" t="str">
        <f>REPLACE(INDEX(GroupVertices[Group],MATCH(Vertices[[#This Row],[Vertex]],GroupVertices[Vertex],0)),1,1,"")</f>
        <v>7</v>
      </c>
      <c r="BA136" s="48"/>
      <c r="BB136" s="49"/>
      <c r="BC136" s="48"/>
      <c r="BD136" s="49"/>
      <c r="BE136" s="48"/>
      <c r="BF136" s="49"/>
      <c r="BG136" s="48"/>
      <c r="BH136" s="49"/>
      <c r="BI136" s="48"/>
      <c r="BJ136" s="48"/>
      <c r="BK136" s="48"/>
      <c r="BL136" s="48"/>
      <c r="BM136" s="48"/>
      <c r="BN136" s="48"/>
      <c r="BO136" s="48"/>
      <c r="BP136" s="48"/>
      <c r="BQ136" s="48"/>
      <c r="BR136" s="48"/>
      <c r="BS136" s="48"/>
      <c r="BT136" s="2"/>
      <c r="BU136" s="3"/>
      <c r="BV136" s="3"/>
      <c r="BW136" s="3"/>
      <c r="BX136" s="3"/>
    </row>
    <row r="137" spans="1:76" ht="15">
      <c r="A137" s="65" t="s">
        <v>1192</v>
      </c>
      <c r="B137" s="66"/>
      <c r="C137" s="66" t="s">
        <v>64</v>
      </c>
      <c r="D137" s="67">
        <v>900</v>
      </c>
      <c r="E137" s="91"/>
      <c r="F137" s="66" t="s">
        <v>1192</v>
      </c>
      <c r="G137" s="92"/>
      <c r="H137" s="70"/>
      <c r="I137" s="71"/>
      <c r="J137" s="93" t="s">
        <v>75</v>
      </c>
      <c r="K137" s="70"/>
      <c r="L137" s="94">
        <v>1</v>
      </c>
      <c r="M137" s="75">
        <v>2228.014892578125</v>
      </c>
      <c r="N137" s="75">
        <v>9617.53515625</v>
      </c>
      <c r="O137" s="76"/>
      <c r="P137" s="77"/>
      <c r="Q137" s="77"/>
      <c r="R137" s="87"/>
      <c r="S137" s="48">
        <v>1</v>
      </c>
      <c r="T137" s="48">
        <v>0</v>
      </c>
      <c r="U137" s="49">
        <v>0</v>
      </c>
      <c r="V137" s="49">
        <v>0.022727</v>
      </c>
      <c r="W137" s="49">
        <v>0</v>
      </c>
      <c r="X137" s="49">
        <v>0.559154</v>
      </c>
      <c r="Y137" s="49">
        <v>0</v>
      </c>
      <c r="Z137" s="49">
        <v>0</v>
      </c>
      <c r="AA137" s="72">
        <v>137</v>
      </c>
      <c r="AB137" s="72"/>
      <c r="AC137" s="73"/>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79" t="str">
        <f>REPLACE(INDEX(GroupVertices[Group],MATCH(Vertices[[#This Row],[Vertex]],GroupVertices[Vertex],0)),1,1,"")</f>
        <v>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5" t="s">
        <v>1199</v>
      </c>
      <c r="B138" s="66"/>
      <c r="C138" s="66" t="s">
        <v>64</v>
      </c>
      <c r="D138" s="67">
        <v>900</v>
      </c>
      <c r="E138" s="91"/>
      <c r="F138" s="66" t="s">
        <v>1199</v>
      </c>
      <c r="G138" s="92"/>
      <c r="H138" s="70"/>
      <c r="I138" s="71"/>
      <c r="J138" s="93" t="s">
        <v>75</v>
      </c>
      <c r="K138" s="70"/>
      <c r="L138" s="94">
        <v>1</v>
      </c>
      <c r="M138" s="75">
        <v>4673.099609375</v>
      </c>
      <c r="N138" s="75">
        <v>1965.121337890625</v>
      </c>
      <c r="O138" s="76"/>
      <c r="P138" s="77"/>
      <c r="Q138" s="77"/>
      <c r="R138" s="87"/>
      <c r="S138" s="48">
        <v>1</v>
      </c>
      <c r="T138" s="48">
        <v>0</v>
      </c>
      <c r="U138" s="49">
        <v>0</v>
      </c>
      <c r="V138" s="49">
        <v>0.04</v>
      </c>
      <c r="W138" s="49">
        <v>0</v>
      </c>
      <c r="X138" s="49">
        <v>0.575883</v>
      </c>
      <c r="Y138" s="49">
        <v>0</v>
      </c>
      <c r="Z138" s="49">
        <v>0</v>
      </c>
      <c r="AA138" s="72">
        <v>138</v>
      </c>
      <c r="AB138" s="72"/>
      <c r="AC138" s="73"/>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79" t="str">
        <f>REPLACE(INDEX(GroupVertices[Group],MATCH(Vertices[[#This Row],[Vertex]],GroupVertices[Vertex],0)),1,1,"")</f>
        <v>12</v>
      </c>
      <c r="BA138" s="48"/>
      <c r="BB138" s="49"/>
      <c r="BC138" s="48"/>
      <c r="BD138" s="49"/>
      <c r="BE138" s="48"/>
      <c r="BF138" s="49"/>
      <c r="BG138" s="48"/>
      <c r="BH138" s="49"/>
      <c r="BI138" s="48"/>
      <c r="BJ138" s="48"/>
      <c r="BK138" s="48"/>
      <c r="BL138" s="48"/>
      <c r="BM138" s="48"/>
      <c r="BN138" s="48"/>
      <c r="BO138" s="48"/>
      <c r="BP138" s="48"/>
      <c r="BQ138" s="48"/>
      <c r="BR138" s="48"/>
      <c r="BS138" s="48"/>
      <c r="BT138" s="2"/>
      <c r="BU138" s="3"/>
      <c r="BV138" s="3"/>
      <c r="BW138" s="3"/>
      <c r="BX138" s="3"/>
    </row>
    <row r="139" spans="1:76" ht="15">
      <c r="A139" s="65" t="s">
        <v>1260</v>
      </c>
      <c r="B139" s="66"/>
      <c r="C139" s="66" t="s">
        <v>64</v>
      </c>
      <c r="D139" s="67">
        <v>900</v>
      </c>
      <c r="E139" s="91"/>
      <c r="F139" s="66" t="s">
        <v>1260</v>
      </c>
      <c r="G139" s="92"/>
      <c r="H139" s="70"/>
      <c r="I139" s="71"/>
      <c r="J139" s="93" t="s">
        <v>75</v>
      </c>
      <c r="K139" s="70"/>
      <c r="L139" s="94">
        <v>1</v>
      </c>
      <c r="M139" s="75">
        <v>2228.014892578125</v>
      </c>
      <c r="N139" s="75">
        <v>4586.24658203125</v>
      </c>
      <c r="O139" s="76"/>
      <c r="P139" s="77"/>
      <c r="Q139" s="77"/>
      <c r="R139" s="87"/>
      <c r="S139" s="48">
        <v>1</v>
      </c>
      <c r="T139" s="48">
        <v>0</v>
      </c>
      <c r="U139" s="49">
        <v>0</v>
      </c>
      <c r="V139" s="49">
        <v>0.025641</v>
      </c>
      <c r="W139" s="49">
        <v>0</v>
      </c>
      <c r="X139" s="49">
        <v>0.563513</v>
      </c>
      <c r="Y139" s="49">
        <v>0</v>
      </c>
      <c r="Z139" s="49">
        <v>0</v>
      </c>
      <c r="AA139" s="72">
        <v>139</v>
      </c>
      <c r="AB139" s="72"/>
      <c r="AC139" s="73"/>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79" t="str">
        <f>REPLACE(INDEX(GroupVertices[Group],MATCH(Vertices[[#This Row],[Vertex]],GroupVertices[Vertex],0)),1,1,"")</f>
        <v>7</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5" t="s">
        <v>1226</v>
      </c>
      <c r="B140" s="66"/>
      <c r="C140" s="66" t="s">
        <v>64</v>
      </c>
      <c r="D140" s="67">
        <v>900</v>
      </c>
      <c r="E140" s="91"/>
      <c r="F140" s="66" t="s">
        <v>1226</v>
      </c>
      <c r="G140" s="92"/>
      <c r="H140" s="70"/>
      <c r="I140" s="71"/>
      <c r="J140" s="93" t="s">
        <v>75</v>
      </c>
      <c r="K140" s="70"/>
      <c r="L140" s="94">
        <v>1</v>
      </c>
      <c r="M140" s="75">
        <v>3030.482421875</v>
      </c>
      <c r="N140" s="75">
        <v>2186.197509765625</v>
      </c>
      <c r="O140" s="76"/>
      <c r="P140" s="77"/>
      <c r="Q140" s="77"/>
      <c r="R140" s="87"/>
      <c r="S140" s="48">
        <v>1</v>
      </c>
      <c r="T140" s="48">
        <v>0</v>
      </c>
      <c r="U140" s="49">
        <v>0</v>
      </c>
      <c r="V140" s="49">
        <v>0.025641</v>
      </c>
      <c r="W140" s="49">
        <v>0</v>
      </c>
      <c r="X140" s="49">
        <v>0.563513</v>
      </c>
      <c r="Y140" s="49">
        <v>0</v>
      </c>
      <c r="Z140" s="49">
        <v>0</v>
      </c>
      <c r="AA140" s="72">
        <v>140</v>
      </c>
      <c r="AB140" s="72"/>
      <c r="AC140" s="73"/>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79" t="str">
        <f>REPLACE(INDEX(GroupVertices[Group],MATCH(Vertices[[#This Row],[Vertex]],GroupVertices[Vertex],0)),1,1,"")</f>
        <v>6</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5" t="s">
        <v>1225</v>
      </c>
      <c r="B141" s="66"/>
      <c r="C141" s="66" t="s">
        <v>64</v>
      </c>
      <c r="D141" s="67">
        <v>900</v>
      </c>
      <c r="E141" s="91"/>
      <c r="F141" s="66" t="s">
        <v>1225</v>
      </c>
      <c r="G141" s="92"/>
      <c r="H141" s="70"/>
      <c r="I141" s="71"/>
      <c r="J141" s="93" t="s">
        <v>75</v>
      </c>
      <c r="K141" s="70"/>
      <c r="L141" s="94">
        <v>1</v>
      </c>
      <c r="M141" s="75">
        <v>3832.9501953125</v>
      </c>
      <c r="N141" s="75">
        <v>2186.197509765625</v>
      </c>
      <c r="O141" s="76"/>
      <c r="P141" s="77"/>
      <c r="Q141" s="77"/>
      <c r="R141" s="87"/>
      <c r="S141" s="48">
        <v>1</v>
      </c>
      <c r="T141" s="48">
        <v>0</v>
      </c>
      <c r="U141" s="49">
        <v>0</v>
      </c>
      <c r="V141" s="49">
        <v>0.025641</v>
      </c>
      <c r="W141" s="49">
        <v>0</v>
      </c>
      <c r="X141" s="49">
        <v>0.563513</v>
      </c>
      <c r="Y141" s="49">
        <v>0</v>
      </c>
      <c r="Z141" s="49">
        <v>0</v>
      </c>
      <c r="AA141" s="72">
        <v>141</v>
      </c>
      <c r="AB141" s="72"/>
      <c r="AC141" s="73"/>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79" t="str">
        <f>REPLACE(INDEX(GroupVertices[Group],MATCH(Vertices[[#This Row],[Vertex]],GroupVertices[Vertex],0)),1,1,"")</f>
        <v>6</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5" t="s">
        <v>1149</v>
      </c>
      <c r="B142" s="66"/>
      <c r="C142" s="66" t="s">
        <v>64</v>
      </c>
      <c r="D142" s="67">
        <v>900</v>
      </c>
      <c r="E142" s="91"/>
      <c r="F142" s="66" t="s">
        <v>1149</v>
      </c>
      <c r="G142" s="92"/>
      <c r="H142" s="70"/>
      <c r="I142" s="71"/>
      <c r="J142" s="93" t="s">
        <v>75</v>
      </c>
      <c r="K142" s="70"/>
      <c r="L142" s="94">
        <v>1</v>
      </c>
      <c r="M142" s="75">
        <v>5333.861328125</v>
      </c>
      <c r="N142" s="75">
        <v>8276.62890625</v>
      </c>
      <c r="O142" s="76"/>
      <c r="P142" s="77"/>
      <c r="Q142" s="77"/>
      <c r="R142" s="87"/>
      <c r="S142" s="48">
        <v>1</v>
      </c>
      <c r="T142" s="48">
        <v>0</v>
      </c>
      <c r="U142" s="49">
        <v>0</v>
      </c>
      <c r="V142" s="49">
        <v>0.025</v>
      </c>
      <c r="W142" s="49">
        <v>0</v>
      </c>
      <c r="X142" s="49">
        <v>0.561247</v>
      </c>
      <c r="Y142" s="49">
        <v>0</v>
      </c>
      <c r="Z142" s="49">
        <v>0</v>
      </c>
      <c r="AA142" s="72">
        <v>142</v>
      </c>
      <c r="AB142" s="72"/>
      <c r="AC142" s="73"/>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79" t="str">
        <f>REPLACE(INDEX(GroupVertices[Group],MATCH(Vertices[[#This Row],[Vertex]],GroupVertices[Vertex],0)),1,1,"")</f>
        <v>8</v>
      </c>
      <c r="BA142" s="48"/>
      <c r="BB142" s="49"/>
      <c r="BC142" s="48"/>
      <c r="BD142" s="49"/>
      <c r="BE142" s="48"/>
      <c r="BF142" s="49"/>
      <c r="BG142" s="48"/>
      <c r="BH142" s="49"/>
      <c r="BI142" s="48"/>
      <c r="BJ142" s="48"/>
      <c r="BK142" s="48"/>
      <c r="BL142" s="48"/>
      <c r="BM142" s="48"/>
      <c r="BN142" s="48"/>
      <c r="BO142" s="48"/>
      <c r="BP142" s="48"/>
      <c r="BQ142" s="48"/>
      <c r="BR142" s="48"/>
      <c r="BS142" s="48"/>
      <c r="BT142" s="2"/>
      <c r="BU142" s="3"/>
      <c r="BV142" s="3"/>
      <c r="BW142" s="3"/>
      <c r="BX142" s="3"/>
    </row>
    <row r="143" spans="1:76" ht="15">
      <c r="A143" s="65" t="s">
        <v>998</v>
      </c>
      <c r="B143" s="66"/>
      <c r="C143" s="66" t="s">
        <v>64</v>
      </c>
      <c r="D143" s="67">
        <v>900</v>
      </c>
      <c r="E143" s="91"/>
      <c r="F143" s="66" t="s">
        <v>998</v>
      </c>
      <c r="G143" s="92"/>
      <c r="H143" s="70"/>
      <c r="I143" s="71"/>
      <c r="J143" s="93" t="s">
        <v>75</v>
      </c>
      <c r="K143" s="70"/>
      <c r="L143" s="94">
        <v>1</v>
      </c>
      <c r="M143" s="75">
        <v>6177.72607421875</v>
      </c>
      <c r="N143" s="75">
        <v>5314.97900390625</v>
      </c>
      <c r="O143" s="76"/>
      <c r="P143" s="77"/>
      <c r="Q143" s="77"/>
      <c r="R143" s="87"/>
      <c r="S143" s="48">
        <v>1</v>
      </c>
      <c r="T143" s="48">
        <v>0</v>
      </c>
      <c r="U143" s="49">
        <v>0</v>
      </c>
      <c r="V143" s="49">
        <v>0.142857</v>
      </c>
      <c r="W143" s="49">
        <v>0</v>
      </c>
      <c r="X143" s="49">
        <v>0.655405</v>
      </c>
      <c r="Y143" s="49">
        <v>0</v>
      </c>
      <c r="Z143" s="49">
        <v>0</v>
      </c>
      <c r="AA143" s="72">
        <v>143</v>
      </c>
      <c r="AB143" s="72"/>
      <c r="AC143" s="73"/>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79" t="str">
        <f>REPLACE(INDEX(GroupVertices[Group],MATCH(Vertices[[#This Row],[Vertex]],GroupVertices[Vertex],0)),1,1,"")</f>
        <v>18</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5" t="s">
        <v>1161</v>
      </c>
      <c r="B144" s="66"/>
      <c r="C144" s="66" t="s">
        <v>64</v>
      </c>
      <c r="D144" s="67">
        <v>900</v>
      </c>
      <c r="E144" s="91"/>
      <c r="F144" s="66" t="s">
        <v>1161</v>
      </c>
      <c r="G144" s="92"/>
      <c r="H144" s="70"/>
      <c r="I144" s="71"/>
      <c r="J144" s="93" t="s">
        <v>75</v>
      </c>
      <c r="K144" s="70"/>
      <c r="L144" s="94">
        <v>1</v>
      </c>
      <c r="M144" s="75">
        <v>333.0346374511719</v>
      </c>
      <c r="N144" s="75">
        <v>1754.4010009765625</v>
      </c>
      <c r="O144" s="76"/>
      <c r="P144" s="77"/>
      <c r="Q144" s="77"/>
      <c r="R144" s="87"/>
      <c r="S144" s="48">
        <v>1</v>
      </c>
      <c r="T144" s="48">
        <v>0</v>
      </c>
      <c r="U144" s="49">
        <v>0</v>
      </c>
      <c r="V144" s="49">
        <v>0.021739</v>
      </c>
      <c r="W144" s="49">
        <v>0</v>
      </c>
      <c r="X144" s="49">
        <v>0.558259</v>
      </c>
      <c r="Y144" s="49">
        <v>0</v>
      </c>
      <c r="Z144" s="49">
        <v>0</v>
      </c>
      <c r="AA144" s="72">
        <v>144</v>
      </c>
      <c r="AB144" s="72"/>
      <c r="AC144" s="73"/>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79" t="str">
        <f>REPLACE(INDEX(GroupVertices[Group],MATCH(Vertices[[#This Row],[Vertex]],GroupVertices[Vertex],0)),1,1,"")</f>
        <v>3</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5" t="s">
        <v>1120</v>
      </c>
      <c r="B145" s="66"/>
      <c r="C145" s="66" t="s">
        <v>64</v>
      </c>
      <c r="D145" s="67">
        <v>900</v>
      </c>
      <c r="E145" s="91"/>
      <c r="F145" s="66" t="s">
        <v>1120</v>
      </c>
      <c r="G145" s="92"/>
      <c r="H145" s="70"/>
      <c r="I145" s="71"/>
      <c r="J145" s="93" t="s">
        <v>75</v>
      </c>
      <c r="K145" s="70"/>
      <c r="L145" s="94">
        <v>1</v>
      </c>
      <c r="M145" s="75">
        <v>7905.26025390625</v>
      </c>
      <c r="N145" s="75">
        <v>7235.5478515625</v>
      </c>
      <c r="O145" s="76"/>
      <c r="P145" s="77"/>
      <c r="Q145" s="77"/>
      <c r="R145" s="87"/>
      <c r="S145" s="48">
        <v>1</v>
      </c>
      <c r="T145" s="48">
        <v>0</v>
      </c>
      <c r="U145" s="49">
        <v>0</v>
      </c>
      <c r="V145" s="49">
        <v>0.043478</v>
      </c>
      <c r="W145" s="49">
        <v>0</v>
      </c>
      <c r="X145" s="49">
        <v>0.578828</v>
      </c>
      <c r="Y145" s="49">
        <v>0</v>
      </c>
      <c r="Z145" s="49">
        <v>0</v>
      </c>
      <c r="AA145" s="72">
        <v>145</v>
      </c>
      <c r="AB145" s="72"/>
      <c r="AC145" s="73"/>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79" t="str">
        <f>REPLACE(INDEX(GroupVertices[Group],MATCH(Vertices[[#This Row],[Vertex]],GroupVertices[Vertex],0)),1,1,"")</f>
        <v>14</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5" t="s">
        <v>1127</v>
      </c>
      <c r="B146" s="66"/>
      <c r="C146" s="66" t="s">
        <v>64</v>
      </c>
      <c r="D146" s="67">
        <v>900</v>
      </c>
      <c r="E146" s="91"/>
      <c r="F146" s="66" t="s">
        <v>1127</v>
      </c>
      <c r="G146" s="92"/>
      <c r="H146" s="70"/>
      <c r="I146" s="71"/>
      <c r="J146" s="93" t="s">
        <v>75</v>
      </c>
      <c r="K146" s="70"/>
      <c r="L146" s="94">
        <v>1</v>
      </c>
      <c r="M146" s="75">
        <v>8304.63671875</v>
      </c>
      <c r="N146" s="75">
        <v>9629.095703125</v>
      </c>
      <c r="O146" s="76"/>
      <c r="P146" s="77"/>
      <c r="Q146" s="77"/>
      <c r="R146" s="87"/>
      <c r="S146" s="48">
        <v>1</v>
      </c>
      <c r="T146" s="48">
        <v>0</v>
      </c>
      <c r="U146" s="49">
        <v>0</v>
      </c>
      <c r="V146" s="49">
        <v>0.028571</v>
      </c>
      <c r="W146" s="49">
        <v>0</v>
      </c>
      <c r="X146" s="49">
        <v>0.566065</v>
      </c>
      <c r="Y146" s="49">
        <v>0</v>
      </c>
      <c r="Z146" s="49">
        <v>0</v>
      </c>
      <c r="AA146" s="72">
        <v>146</v>
      </c>
      <c r="AB146" s="72"/>
      <c r="AC146" s="73"/>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79" t="str">
        <f>REPLACE(INDEX(GroupVertices[Group],MATCH(Vertices[[#This Row],[Vertex]],GroupVertices[Vertex],0)),1,1,"")</f>
        <v>10</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5" t="s">
        <v>1180</v>
      </c>
      <c r="B147" s="66"/>
      <c r="C147" s="66" t="s">
        <v>64</v>
      </c>
      <c r="D147" s="67">
        <v>900</v>
      </c>
      <c r="E147" s="91"/>
      <c r="F147" s="66" t="s">
        <v>1180</v>
      </c>
      <c r="G147" s="92"/>
      <c r="H147" s="70"/>
      <c r="I147" s="71"/>
      <c r="J147" s="93" t="s">
        <v>75</v>
      </c>
      <c r="K147" s="70"/>
      <c r="L147" s="94">
        <v>1</v>
      </c>
      <c r="M147" s="75">
        <v>1739.740966796875</v>
      </c>
      <c r="N147" s="75">
        <v>5400.4716796875</v>
      </c>
      <c r="O147" s="76"/>
      <c r="P147" s="77"/>
      <c r="Q147" s="77"/>
      <c r="R147" s="87"/>
      <c r="S147" s="48">
        <v>1</v>
      </c>
      <c r="T147" s="48">
        <v>0</v>
      </c>
      <c r="U147" s="49">
        <v>0</v>
      </c>
      <c r="V147" s="49">
        <v>0.020408</v>
      </c>
      <c r="W147" s="49">
        <v>0.000119</v>
      </c>
      <c r="X147" s="49">
        <v>0.558918</v>
      </c>
      <c r="Y147" s="49">
        <v>0</v>
      </c>
      <c r="Z147" s="49">
        <v>0</v>
      </c>
      <c r="AA147" s="72">
        <v>147</v>
      </c>
      <c r="AB147" s="72"/>
      <c r="AC147" s="73"/>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79" t="str">
        <f>REPLACE(INDEX(GroupVertices[Group],MATCH(Vertices[[#This Row],[Vertex]],GroupVertices[Vertex],0)),1,1,"")</f>
        <v>2</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65" t="s">
        <v>1171</v>
      </c>
      <c r="B148" s="66"/>
      <c r="C148" s="66" t="s">
        <v>64</v>
      </c>
      <c r="D148" s="67">
        <v>900</v>
      </c>
      <c r="E148" s="91"/>
      <c r="F148" s="66" t="s">
        <v>1171</v>
      </c>
      <c r="G148" s="92"/>
      <c r="H148" s="70"/>
      <c r="I148" s="71"/>
      <c r="J148" s="93" t="s">
        <v>75</v>
      </c>
      <c r="K148" s="70"/>
      <c r="L148" s="94">
        <v>1</v>
      </c>
      <c r="M148" s="75">
        <v>1013.6990356445312</v>
      </c>
      <c r="N148" s="75">
        <v>5923.05908203125</v>
      </c>
      <c r="O148" s="76"/>
      <c r="P148" s="77"/>
      <c r="Q148" s="77"/>
      <c r="R148" s="87"/>
      <c r="S148" s="48">
        <v>1</v>
      </c>
      <c r="T148" s="48">
        <v>0</v>
      </c>
      <c r="U148" s="49">
        <v>0</v>
      </c>
      <c r="V148" s="49">
        <v>0.020408</v>
      </c>
      <c r="W148" s="49">
        <v>0.000119</v>
      </c>
      <c r="X148" s="49">
        <v>0.558918</v>
      </c>
      <c r="Y148" s="49">
        <v>0</v>
      </c>
      <c r="Z148" s="49">
        <v>0</v>
      </c>
      <c r="AA148" s="72">
        <v>148</v>
      </c>
      <c r="AB148" s="72"/>
      <c r="AC148" s="73"/>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79" t="str">
        <f>REPLACE(INDEX(GroupVertices[Group],MATCH(Vertices[[#This Row],[Vertex]],GroupVertices[Vertex],0)),1,1,"")</f>
        <v>2</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row r="149" spans="1:76" ht="15">
      <c r="A149" s="65" t="s">
        <v>1243</v>
      </c>
      <c r="B149" s="66"/>
      <c r="C149" s="66" t="s">
        <v>64</v>
      </c>
      <c r="D149" s="67">
        <v>900</v>
      </c>
      <c r="E149" s="91"/>
      <c r="F149" s="66" t="s">
        <v>1243</v>
      </c>
      <c r="G149" s="92"/>
      <c r="H149" s="70"/>
      <c r="I149" s="71"/>
      <c r="J149" s="93" t="s">
        <v>75</v>
      </c>
      <c r="K149" s="70"/>
      <c r="L149" s="94">
        <v>1</v>
      </c>
      <c r="M149" s="75">
        <v>4317.5087890625</v>
      </c>
      <c r="N149" s="75">
        <v>7168.3583984375</v>
      </c>
      <c r="O149" s="76"/>
      <c r="P149" s="77"/>
      <c r="Q149" s="77"/>
      <c r="R149" s="87"/>
      <c r="S149" s="48">
        <v>1</v>
      </c>
      <c r="T149" s="48">
        <v>0</v>
      </c>
      <c r="U149" s="49">
        <v>0</v>
      </c>
      <c r="V149" s="49">
        <v>0.028571</v>
      </c>
      <c r="W149" s="49">
        <v>0</v>
      </c>
      <c r="X149" s="49">
        <v>0.566065</v>
      </c>
      <c r="Y149" s="49">
        <v>0</v>
      </c>
      <c r="Z149" s="49">
        <v>0</v>
      </c>
      <c r="AA149" s="72">
        <v>149</v>
      </c>
      <c r="AB149" s="72"/>
      <c r="AC149" s="73"/>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79" t="str">
        <f>REPLACE(INDEX(GroupVertices[Group],MATCH(Vertices[[#This Row],[Vertex]],GroupVertices[Vertex],0)),1,1,"")</f>
        <v>9</v>
      </c>
      <c r="BA149" s="48"/>
      <c r="BB149" s="49"/>
      <c r="BC149" s="48"/>
      <c r="BD149" s="49"/>
      <c r="BE149" s="48"/>
      <c r="BF149" s="49"/>
      <c r="BG149" s="48"/>
      <c r="BH149" s="49"/>
      <c r="BI149" s="48"/>
      <c r="BJ149" s="48"/>
      <c r="BK149" s="48"/>
      <c r="BL149" s="48"/>
      <c r="BM149" s="48"/>
      <c r="BN149" s="48"/>
      <c r="BO149" s="48"/>
      <c r="BP149" s="48"/>
      <c r="BQ149" s="48"/>
      <c r="BR149" s="48"/>
      <c r="BS149" s="48"/>
      <c r="BT149" s="2"/>
      <c r="BU149" s="3"/>
      <c r="BV149" s="3"/>
      <c r="BW149" s="3"/>
      <c r="BX149" s="3"/>
    </row>
    <row r="150" spans="1:76" ht="15">
      <c r="A150" s="65" t="s">
        <v>1154</v>
      </c>
      <c r="B150" s="66"/>
      <c r="C150" s="66" t="s">
        <v>64</v>
      </c>
      <c r="D150" s="67">
        <v>900</v>
      </c>
      <c r="E150" s="91"/>
      <c r="F150" s="66" t="s">
        <v>1154</v>
      </c>
      <c r="G150" s="92"/>
      <c r="H150" s="70"/>
      <c r="I150" s="71"/>
      <c r="J150" s="93" t="s">
        <v>75</v>
      </c>
      <c r="K150" s="70"/>
      <c r="L150" s="94">
        <v>1</v>
      </c>
      <c r="M150" s="75">
        <v>786.8109130859375</v>
      </c>
      <c r="N150" s="75">
        <v>2674.347412109375</v>
      </c>
      <c r="O150" s="76"/>
      <c r="P150" s="77"/>
      <c r="Q150" s="77"/>
      <c r="R150" s="87"/>
      <c r="S150" s="48">
        <v>1</v>
      </c>
      <c r="T150" s="48">
        <v>0</v>
      </c>
      <c r="U150" s="49">
        <v>0</v>
      </c>
      <c r="V150" s="49">
        <v>0.021739</v>
      </c>
      <c r="W150" s="49">
        <v>0</v>
      </c>
      <c r="X150" s="49">
        <v>0.558259</v>
      </c>
      <c r="Y150" s="49">
        <v>0</v>
      </c>
      <c r="Z150" s="49">
        <v>0</v>
      </c>
      <c r="AA150" s="72">
        <v>150</v>
      </c>
      <c r="AB150" s="72"/>
      <c r="AC150" s="73"/>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79" t="str">
        <f>REPLACE(INDEX(GroupVertices[Group],MATCH(Vertices[[#This Row],[Vertex]],GroupVertices[Vertex],0)),1,1,"")</f>
        <v>3</v>
      </c>
      <c r="BA150" s="48"/>
      <c r="BB150" s="49"/>
      <c r="BC150" s="48"/>
      <c r="BD150" s="49"/>
      <c r="BE150" s="48"/>
      <c r="BF150" s="49"/>
      <c r="BG150" s="48"/>
      <c r="BH150" s="49"/>
      <c r="BI150" s="48"/>
      <c r="BJ150" s="48"/>
      <c r="BK150" s="48"/>
      <c r="BL150" s="48"/>
      <c r="BM150" s="48"/>
      <c r="BN150" s="48"/>
      <c r="BO150" s="48"/>
      <c r="BP150" s="48"/>
      <c r="BQ150" s="48"/>
      <c r="BR150" s="48"/>
      <c r="BS150" s="48"/>
      <c r="BT150" s="2"/>
      <c r="BU150" s="3"/>
      <c r="BV150" s="3"/>
      <c r="BW150" s="3"/>
      <c r="BX150" s="3"/>
    </row>
    <row r="151" spans="1:76" ht="15">
      <c r="A151" s="65" t="s">
        <v>1235</v>
      </c>
      <c r="B151" s="66"/>
      <c r="C151" s="66" t="s">
        <v>64</v>
      </c>
      <c r="D151" s="67">
        <v>900</v>
      </c>
      <c r="E151" s="91"/>
      <c r="F151" s="66" t="s">
        <v>1235</v>
      </c>
      <c r="G151" s="92"/>
      <c r="H151" s="70"/>
      <c r="I151" s="71"/>
      <c r="J151" s="93" t="s">
        <v>75</v>
      </c>
      <c r="K151" s="70"/>
      <c r="L151" s="94">
        <v>1</v>
      </c>
      <c r="M151" s="75">
        <v>4317.5087890625</v>
      </c>
      <c r="N151" s="75">
        <v>4177.689453125</v>
      </c>
      <c r="O151" s="76"/>
      <c r="P151" s="77"/>
      <c r="Q151" s="77"/>
      <c r="R151" s="87"/>
      <c r="S151" s="48">
        <v>1</v>
      </c>
      <c r="T151" s="48">
        <v>0</v>
      </c>
      <c r="U151" s="49">
        <v>0</v>
      </c>
      <c r="V151" s="49">
        <v>0.04</v>
      </c>
      <c r="W151" s="49">
        <v>0</v>
      </c>
      <c r="X151" s="49">
        <v>0.575883</v>
      </c>
      <c r="Y151" s="49">
        <v>0</v>
      </c>
      <c r="Z151" s="49">
        <v>0</v>
      </c>
      <c r="AA151" s="72">
        <v>151</v>
      </c>
      <c r="AB151" s="72"/>
      <c r="AC151" s="73"/>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79" t="str">
        <f>REPLACE(INDEX(GroupVertices[Group],MATCH(Vertices[[#This Row],[Vertex]],GroupVertices[Vertex],0)),1,1,"")</f>
        <v>13</v>
      </c>
      <c r="BA151" s="48"/>
      <c r="BB151" s="49"/>
      <c r="BC151" s="48"/>
      <c r="BD151" s="49"/>
      <c r="BE151" s="48"/>
      <c r="BF151" s="49"/>
      <c r="BG151" s="48"/>
      <c r="BH151" s="49"/>
      <c r="BI151" s="48"/>
      <c r="BJ151" s="48"/>
      <c r="BK151" s="48"/>
      <c r="BL151" s="48"/>
      <c r="BM151" s="48"/>
      <c r="BN151" s="48"/>
      <c r="BO151" s="48"/>
      <c r="BP151" s="48"/>
      <c r="BQ151" s="48"/>
      <c r="BR151" s="48"/>
      <c r="BS151" s="48"/>
      <c r="BT151" s="2"/>
      <c r="BU151" s="3"/>
      <c r="BV151" s="3"/>
      <c r="BW151" s="3"/>
      <c r="BX151" s="3"/>
    </row>
    <row r="152" spans="1:76" ht="15">
      <c r="A152" s="65" t="s">
        <v>1227</v>
      </c>
      <c r="B152" s="66"/>
      <c r="C152" s="66" t="s">
        <v>64</v>
      </c>
      <c r="D152" s="67">
        <v>900</v>
      </c>
      <c r="E152" s="91"/>
      <c r="F152" s="66" t="s">
        <v>1227</v>
      </c>
      <c r="G152" s="92"/>
      <c r="H152" s="70"/>
      <c r="I152" s="71"/>
      <c r="J152" s="93" t="s">
        <v>75</v>
      </c>
      <c r="K152" s="70"/>
      <c r="L152" s="94">
        <v>1</v>
      </c>
      <c r="M152" s="75">
        <v>3431.716064453125</v>
      </c>
      <c r="N152" s="75">
        <v>1278.7738037109375</v>
      </c>
      <c r="O152" s="76"/>
      <c r="P152" s="77"/>
      <c r="Q152" s="77"/>
      <c r="R152" s="87"/>
      <c r="S152" s="48">
        <v>1</v>
      </c>
      <c r="T152" s="48">
        <v>0</v>
      </c>
      <c r="U152" s="49">
        <v>0</v>
      </c>
      <c r="V152" s="49">
        <v>0.025641</v>
      </c>
      <c r="W152" s="49">
        <v>0</v>
      </c>
      <c r="X152" s="49">
        <v>0.563513</v>
      </c>
      <c r="Y152" s="49">
        <v>0</v>
      </c>
      <c r="Z152" s="49">
        <v>0</v>
      </c>
      <c r="AA152" s="72">
        <v>152</v>
      </c>
      <c r="AB152" s="72"/>
      <c r="AC152" s="73"/>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79" t="str">
        <f>REPLACE(INDEX(GroupVertices[Group],MATCH(Vertices[[#This Row],[Vertex]],GroupVertices[Vertex],0)),1,1,"")</f>
        <v>6</v>
      </c>
      <c r="BA152" s="48"/>
      <c r="BB152" s="49"/>
      <c r="BC152" s="48"/>
      <c r="BD152" s="49"/>
      <c r="BE152" s="48"/>
      <c r="BF152" s="49"/>
      <c r="BG152" s="48"/>
      <c r="BH152" s="49"/>
      <c r="BI152" s="48"/>
      <c r="BJ152" s="48"/>
      <c r="BK152" s="48"/>
      <c r="BL152" s="48"/>
      <c r="BM152" s="48"/>
      <c r="BN152" s="48"/>
      <c r="BO152" s="48"/>
      <c r="BP152" s="48"/>
      <c r="BQ152" s="48"/>
      <c r="BR152" s="48"/>
      <c r="BS152" s="48"/>
      <c r="BT152" s="2"/>
      <c r="BU152" s="3"/>
      <c r="BV152" s="3"/>
      <c r="BW152" s="3"/>
      <c r="BX152" s="3"/>
    </row>
    <row r="153" spans="1:76" ht="15">
      <c r="A153" s="65" t="s">
        <v>986</v>
      </c>
      <c r="B153" s="66"/>
      <c r="C153" s="66" t="s">
        <v>64</v>
      </c>
      <c r="D153" s="67">
        <v>900</v>
      </c>
      <c r="E153" s="91"/>
      <c r="F153" s="66" t="s">
        <v>986</v>
      </c>
      <c r="G153" s="92"/>
      <c r="H153" s="70"/>
      <c r="I153" s="71"/>
      <c r="J153" s="93" t="s">
        <v>75</v>
      </c>
      <c r="K153" s="70"/>
      <c r="L153" s="94">
        <v>1</v>
      </c>
      <c r="M153" s="75">
        <v>9675.2529296875</v>
      </c>
      <c r="N153" s="75">
        <v>3370.32763671875</v>
      </c>
      <c r="O153" s="76"/>
      <c r="P153" s="77"/>
      <c r="Q153" s="77"/>
      <c r="R153" s="87"/>
      <c r="S153" s="48">
        <v>1</v>
      </c>
      <c r="T153" s="48">
        <v>0</v>
      </c>
      <c r="U153" s="49">
        <v>0</v>
      </c>
      <c r="V153" s="49">
        <v>1</v>
      </c>
      <c r="W153" s="49">
        <v>0</v>
      </c>
      <c r="X153" s="49">
        <v>0.999999</v>
      </c>
      <c r="Y153" s="49">
        <v>0</v>
      </c>
      <c r="Z153" s="49">
        <v>0</v>
      </c>
      <c r="AA153" s="72">
        <v>153</v>
      </c>
      <c r="AB153" s="72"/>
      <c r="AC153" s="73"/>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79" t="str">
        <f>REPLACE(INDEX(GroupVertices[Group],MATCH(Vertices[[#This Row],[Vertex]],GroupVertices[Vertex],0)),1,1,"")</f>
        <v>42</v>
      </c>
      <c r="BA153" s="48"/>
      <c r="BB153" s="49"/>
      <c r="BC153" s="48"/>
      <c r="BD153" s="49"/>
      <c r="BE153" s="48"/>
      <c r="BF153" s="49"/>
      <c r="BG153" s="48"/>
      <c r="BH153" s="49"/>
      <c r="BI153" s="48"/>
      <c r="BJ153" s="48"/>
      <c r="BK153" s="48"/>
      <c r="BL153" s="48"/>
      <c r="BM153" s="48"/>
      <c r="BN153" s="48"/>
      <c r="BO153" s="48"/>
      <c r="BP153" s="48"/>
      <c r="BQ153" s="48"/>
      <c r="BR153" s="48"/>
      <c r="BS153" s="48"/>
      <c r="BT153" s="2"/>
      <c r="BU153" s="3"/>
      <c r="BV153" s="3"/>
      <c r="BW153" s="3"/>
      <c r="BX153" s="3"/>
    </row>
    <row r="154" spans="1:76" ht="15">
      <c r="A154" s="65" t="s">
        <v>1204</v>
      </c>
      <c r="B154" s="66"/>
      <c r="C154" s="66" t="s">
        <v>64</v>
      </c>
      <c r="D154" s="67">
        <v>900</v>
      </c>
      <c r="E154" s="91"/>
      <c r="F154" s="66" t="s">
        <v>1204</v>
      </c>
      <c r="G154" s="92"/>
      <c r="H154" s="70"/>
      <c r="I154" s="71"/>
      <c r="J154" s="93" t="s">
        <v>75</v>
      </c>
      <c r="K154" s="70"/>
      <c r="L154" s="94">
        <v>1</v>
      </c>
      <c r="M154" s="75">
        <v>2629.248779296875</v>
      </c>
      <c r="N154" s="75">
        <v>7101.89111328125</v>
      </c>
      <c r="O154" s="76"/>
      <c r="P154" s="77"/>
      <c r="Q154" s="77"/>
      <c r="R154" s="87"/>
      <c r="S154" s="48">
        <v>1</v>
      </c>
      <c r="T154" s="48">
        <v>0</v>
      </c>
      <c r="U154" s="49">
        <v>0</v>
      </c>
      <c r="V154" s="49">
        <v>0.02439</v>
      </c>
      <c r="W154" s="49">
        <v>0</v>
      </c>
      <c r="X154" s="49">
        <v>0.562419</v>
      </c>
      <c r="Y154" s="49">
        <v>0</v>
      </c>
      <c r="Z154" s="49">
        <v>0</v>
      </c>
      <c r="AA154" s="72">
        <v>154</v>
      </c>
      <c r="AB154" s="72"/>
      <c r="AC154" s="73"/>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79" t="str">
        <f>REPLACE(INDEX(GroupVertices[Group],MATCH(Vertices[[#This Row],[Vertex]],GroupVertices[Vertex],0)),1,1,"")</f>
        <v>4</v>
      </c>
      <c r="BA154" s="48"/>
      <c r="BB154" s="49"/>
      <c r="BC154" s="48"/>
      <c r="BD154" s="49"/>
      <c r="BE154" s="48"/>
      <c r="BF154" s="49"/>
      <c r="BG154" s="48"/>
      <c r="BH154" s="49"/>
      <c r="BI154" s="48"/>
      <c r="BJ154" s="48"/>
      <c r="BK154" s="48"/>
      <c r="BL154" s="48"/>
      <c r="BM154" s="48"/>
      <c r="BN154" s="48"/>
      <c r="BO154" s="48"/>
      <c r="BP154" s="48"/>
      <c r="BQ154" s="48"/>
      <c r="BR154" s="48"/>
      <c r="BS154" s="48"/>
      <c r="BT154" s="2"/>
      <c r="BU154" s="3"/>
      <c r="BV154" s="3"/>
      <c r="BW154" s="3"/>
      <c r="BX154" s="3"/>
    </row>
    <row r="155" spans="1:76" ht="15">
      <c r="A155" s="65" t="s">
        <v>1005</v>
      </c>
      <c r="B155" s="66"/>
      <c r="C155" s="66" t="s">
        <v>64</v>
      </c>
      <c r="D155" s="67">
        <v>900</v>
      </c>
      <c r="E155" s="91"/>
      <c r="F155" s="66" t="s">
        <v>1005</v>
      </c>
      <c r="G155" s="92"/>
      <c r="H155" s="70"/>
      <c r="I155" s="71"/>
      <c r="J155" s="93" t="s">
        <v>75</v>
      </c>
      <c r="K155" s="70"/>
      <c r="L155" s="94">
        <v>1</v>
      </c>
      <c r="M155" s="75">
        <v>4673.099609375</v>
      </c>
      <c r="N155" s="75">
        <v>4177.689453125</v>
      </c>
      <c r="O155" s="76"/>
      <c r="P155" s="77"/>
      <c r="Q155" s="77"/>
      <c r="R155" s="87"/>
      <c r="S155" s="48">
        <v>1</v>
      </c>
      <c r="T155" s="48">
        <v>0</v>
      </c>
      <c r="U155" s="49">
        <v>0</v>
      </c>
      <c r="V155" s="49">
        <v>0.04</v>
      </c>
      <c r="W155" s="49">
        <v>0</v>
      </c>
      <c r="X155" s="49">
        <v>0.575883</v>
      </c>
      <c r="Y155" s="49">
        <v>0</v>
      </c>
      <c r="Z155" s="49">
        <v>0</v>
      </c>
      <c r="AA155" s="72">
        <v>155</v>
      </c>
      <c r="AB155" s="72"/>
      <c r="AC155" s="73"/>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79" t="str">
        <f>REPLACE(INDEX(GroupVertices[Group],MATCH(Vertices[[#This Row],[Vertex]],GroupVertices[Vertex],0)),1,1,"")</f>
        <v>13</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5" t="s">
        <v>1090</v>
      </c>
      <c r="B156" s="66"/>
      <c r="C156" s="66" t="s">
        <v>64</v>
      </c>
      <c r="D156" s="67">
        <v>900</v>
      </c>
      <c r="E156" s="91"/>
      <c r="F156" s="66" t="s">
        <v>1090</v>
      </c>
      <c r="G156" s="92"/>
      <c r="H156" s="70"/>
      <c r="I156" s="71"/>
      <c r="J156" s="93" t="s">
        <v>75</v>
      </c>
      <c r="K156" s="70"/>
      <c r="L156" s="94">
        <v>1</v>
      </c>
      <c r="M156" s="75">
        <v>1739.740966796875</v>
      </c>
      <c r="N156" s="75">
        <v>7210.26171875</v>
      </c>
      <c r="O156" s="76"/>
      <c r="P156" s="77"/>
      <c r="Q156" s="77"/>
      <c r="R156" s="87"/>
      <c r="S156" s="48">
        <v>1</v>
      </c>
      <c r="T156" s="48">
        <v>0</v>
      </c>
      <c r="U156" s="49">
        <v>0</v>
      </c>
      <c r="V156" s="49">
        <v>0.018182</v>
      </c>
      <c r="W156" s="49">
        <v>0.034376</v>
      </c>
      <c r="X156" s="49">
        <v>0.556949</v>
      </c>
      <c r="Y156" s="49">
        <v>0</v>
      </c>
      <c r="Z156" s="49">
        <v>0</v>
      </c>
      <c r="AA156" s="72">
        <v>156</v>
      </c>
      <c r="AB156" s="72"/>
      <c r="AC156" s="73"/>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79" t="str">
        <f>REPLACE(INDEX(GroupVertices[Group],MATCH(Vertices[[#This Row],[Vertex]],GroupVertices[Vertex],0)),1,1,"")</f>
        <v>1</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5" t="s">
        <v>1208</v>
      </c>
      <c r="B157" s="66"/>
      <c r="C157" s="66" t="s">
        <v>64</v>
      </c>
      <c r="D157" s="67">
        <v>900</v>
      </c>
      <c r="E157" s="91"/>
      <c r="F157" s="66" t="s">
        <v>1208</v>
      </c>
      <c r="G157" s="92"/>
      <c r="H157" s="70"/>
      <c r="I157" s="71"/>
      <c r="J157" s="93" t="s">
        <v>75</v>
      </c>
      <c r="K157" s="70"/>
      <c r="L157" s="94">
        <v>1</v>
      </c>
      <c r="M157" s="75">
        <v>2228.014892578125</v>
      </c>
      <c r="N157" s="75">
        <v>7101.89111328125</v>
      </c>
      <c r="O157" s="76"/>
      <c r="P157" s="77"/>
      <c r="Q157" s="77"/>
      <c r="R157" s="87"/>
      <c r="S157" s="48">
        <v>1</v>
      </c>
      <c r="T157" s="48">
        <v>0</v>
      </c>
      <c r="U157" s="49">
        <v>0</v>
      </c>
      <c r="V157" s="49">
        <v>0.02439</v>
      </c>
      <c r="W157" s="49">
        <v>0</v>
      </c>
      <c r="X157" s="49">
        <v>0.562419</v>
      </c>
      <c r="Y157" s="49">
        <v>0</v>
      </c>
      <c r="Z157" s="49">
        <v>0</v>
      </c>
      <c r="AA157" s="72">
        <v>157</v>
      </c>
      <c r="AB157" s="72"/>
      <c r="AC157" s="73"/>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79" t="str">
        <f>REPLACE(INDEX(GroupVertices[Group],MATCH(Vertices[[#This Row],[Vertex]],GroupVertices[Vertex],0)),1,1,"")</f>
        <v>4</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5" t="s">
        <v>1266</v>
      </c>
      <c r="B158" s="66"/>
      <c r="C158" s="66" t="s">
        <v>64</v>
      </c>
      <c r="D158" s="67">
        <v>900</v>
      </c>
      <c r="E158" s="91"/>
      <c r="F158" s="66" t="s">
        <v>1266</v>
      </c>
      <c r="G158" s="92"/>
      <c r="H158" s="70"/>
      <c r="I158" s="71"/>
      <c r="J158" s="93" t="s">
        <v>75</v>
      </c>
      <c r="K158" s="70"/>
      <c r="L158" s="94">
        <v>1</v>
      </c>
      <c r="M158" s="75">
        <v>3030.482421875</v>
      </c>
      <c r="N158" s="75">
        <v>4586.24658203125</v>
      </c>
      <c r="O158" s="76"/>
      <c r="P158" s="77"/>
      <c r="Q158" s="77"/>
      <c r="R158" s="87"/>
      <c r="S158" s="48">
        <v>1</v>
      </c>
      <c r="T158" s="48">
        <v>0</v>
      </c>
      <c r="U158" s="49">
        <v>0</v>
      </c>
      <c r="V158" s="49">
        <v>0.025641</v>
      </c>
      <c r="W158" s="49">
        <v>0</v>
      </c>
      <c r="X158" s="49">
        <v>0.563513</v>
      </c>
      <c r="Y158" s="49">
        <v>0</v>
      </c>
      <c r="Z158" s="49">
        <v>0</v>
      </c>
      <c r="AA158" s="72">
        <v>158</v>
      </c>
      <c r="AB158" s="72"/>
      <c r="AC158" s="73"/>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79" t="str">
        <f>REPLACE(INDEX(GroupVertices[Group],MATCH(Vertices[[#This Row],[Vertex]],GroupVertices[Vertex],0)),1,1,"")</f>
        <v>7</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5" t="s">
        <v>1158</v>
      </c>
      <c r="B159" s="66"/>
      <c r="C159" s="66" t="s">
        <v>64</v>
      </c>
      <c r="D159" s="67">
        <v>900</v>
      </c>
      <c r="E159" s="91"/>
      <c r="F159" s="66" t="s">
        <v>1158</v>
      </c>
      <c r="G159" s="92"/>
      <c r="H159" s="70"/>
      <c r="I159" s="71"/>
      <c r="J159" s="93" t="s">
        <v>75</v>
      </c>
      <c r="K159" s="70"/>
      <c r="L159" s="94">
        <v>1</v>
      </c>
      <c r="M159" s="75">
        <v>333.0346374511719</v>
      </c>
      <c r="N159" s="75">
        <v>2674.347412109375</v>
      </c>
      <c r="O159" s="76"/>
      <c r="P159" s="77"/>
      <c r="Q159" s="77"/>
      <c r="R159" s="87"/>
      <c r="S159" s="48">
        <v>1</v>
      </c>
      <c r="T159" s="48">
        <v>0</v>
      </c>
      <c r="U159" s="49">
        <v>0</v>
      </c>
      <c r="V159" s="49">
        <v>0.021739</v>
      </c>
      <c r="W159" s="49">
        <v>0</v>
      </c>
      <c r="X159" s="49">
        <v>0.558259</v>
      </c>
      <c r="Y159" s="49">
        <v>0</v>
      </c>
      <c r="Z159" s="49">
        <v>0</v>
      </c>
      <c r="AA159" s="72">
        <v>159</v>
      </c>
      <c r="AB159" s="72"/>
      <c r="AC159" s="73"/>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79" t="str">
        <f>REPLACE(INDEX(GroupVertices[Group],MATCH(Vertices[[#This Row],[Vertex]],GroupVertices[Vertex],0)),1,1,"")</f>
        <v>3</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5" t="s">
        <v>1221</v>
      </c>
      <c r="B160" s="66"/>
      <c r="C160" s="66" t="s">
        <v>64</v>
      </c>
      <c r="D160" s="67">
        <v>900</v>
      </c>
      <c r="E160" s="91"/>
      <c r="F160" s="66" t="s">
        <v>1221</v>
      </c>
      <c r="G160" s="92"/>
      <c r="H160" s="70"/>
      <c r="I160" s="71"/>
      <c r="J160" s="93" t="s">
        <v>75</v>
      </c>
      <c r="K160" s="70"/>
      <c r="L160" s="94">
        <v>1</v>
      </c>
      <c r="M160" s="75">
        <v>2629.248779296875</v>
      </c>
      <c r="N160" s="75">
        <v>825.0615844726562</v>
      </c>
      <c r="O160" s="76"/>
      <c r="P160" s="77"/>
      <c r="Q160" s="77"/>
      <c r="R160" s="87"/>
      <c r="S160" s="48">
        <v>1</v>
      </c>
      <c r="T160" s="48">
        <v>0</v>
      </c>
      <c r="U160" s="49">
        <v>0</v>
      </c>
      <c r="V160" s="49">
        <v>0.025641</v>
      </c>
      <c r="W160" s="49">
        <v>0</v>
      </c>
      <c r="X160" s="49">
        <v>0.563513</v>
      </c>
      <c r="Y160" s="49">
        <v>0</v>
      </c>
      <c r="Z160" s="49">
        <v>0</v>
      </c>
      <c r="AA160" s="72">
        <v>160</v>
      </c>
      <c r="AB160" s="72"/>
      <c r="AC160" s="73"/>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79" t="str">
        <f>REPLACE(INDEX(GroupVertices[Group],MATCH(Vertices[[#This Row],[Vertex]],GroupVertices[Vertex],0)),1,1,"")</f>
        <v>6</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5" t="s">
        <v>1245</v>
      </c>
      <c r="B161" s="66"/>
      <c r="C161" s="66" t="s">
        <v>64</v>
      </c>
      <c r="D161" s="67">
        <v>900</v>
      </c>
      <c r="E161" s="91"/>
      <c r="F161" s="66" t="s">
        <v>1245</v>
      </c>
      <c r="G161" s="92"/>
      <c r="H161" s="70"/>
      <c r="I161" s="71"/>
      <c r="J161" s="93" t="s">
        <v>75</v>
      </c>
      <c r="K161" s="70"/>
      <c r="L161" s="94">
        <v>1</v>
      </c>
      <c r="M161" s="75">
        <v>5384.28125</v>
      </c>
      <c r="N161" s="75">
        <v>7168.3583984375</v>
      </c>
      <c r="O161" s="76"/>
      <c r="P161" s="77"/>
      <c r="Q161" s="77"/>
      <c r="R161" s="87"/>
      <c r="S161" s="48">
        <v>1</v>
      </c>
      <c r="T161" s="48">
        <v>0</v>
      </c>
      <c r="U161" s="49">
        <v>0</v>
      </c>
      <c r="V161" s="49">
        <v>0.028571</v>
      </c>
      <c r="W161" s="49">
        <v>0</v>
      </c>
      <c r="X161" s="49">
        <v>0.566065</v>
      </c>
      <c r="Y161" s="49">
        <v>0</v>
      </c>
      <c r="Z161" s="49">
        <v>0</v>
      </c>
      <c r="AA161" s="72">
        <v>161</v>
      </c>
      <c r="AB161" s="72"/>
      <c r="AC161" s="73"/>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79" t="str">
        <f>REPLACE(INDEX(GroupVertices[Group],MATCH(Vertices[[#This Row],[Vertex]],GroupVertices[Vertex],0)),1,1,"")</f>
        <v>9</v>
      </c>
      <c r="BA161" s="48"/>
      <c r="BB161" s="49"/>
      <c r="BC161" s="48"/>
      <c r="BD161" s="49"/>
      <c r="BE161" s="48"/>
      <c r="BF161" s="49"/>
      <c r="BG161" s="48"/>
      <c r="BH161" s="49"/>
      <c r="BI161" s="48"/>
      <c r="BJ161" s="48"/>
      <c r="BK161" s="48"/>
      <c r="BL161" s="48"/>
      <c r="BM161" s="48"/>
      <c r="BN161" s="48"/>
      <c r="BO161" s="48"/>
      <c r="BP161" s="48"/>
      <c r="BQ161" s="48"/>
      <c r="BR161" s="48"/>
      <c r="BS161" s="48"/>
      <c r="BT161" s="2"/>
      <c r="BU161" s="3"/>
      <c r="BV161" s="3"/>
      <c r="BW161" s="3"/>
      <c r="BX161" s="3"/>
    </row>
    <row r="162" spans="1:76" ht="15">
      <c r="A162" s="65" t="s">
        <v>1049</v>
      </c>
      <c r="B162" s="66"/>
      <c r="C162" s="66" t="s">
        <v>64</v>
      </c>
      <c r="D162" s="67">
        <v>900</v>
      </c>
      <c r="E162" s="91"/>
      <c r="F162" s="66" t="s">
        <v>1049</v>
      </c>
      <c r="G162" s="92"/>
      <c r="H162" s="70"/>
      <c r="I162" s="71"/>
      <c r="J162" s="93" t="s">
        <v>75</v>
      </c>
      <c r="K162" s="70"/>
      <c r="L162" s="94">
        <v>1</v>
      </c>
      <c r="M162" s="75">
        <v>7517.82568359375</v>
      </c>
      <c r="N162" s="75">
        <v>6354.1328125</v>
      </c>
      <c r="O162" s="76"/>
      <c r="P162" s="77"/>
      <c r="Q162" s="77"/>
      <c r="R162" s="87"/>
      <c r="S162" s="48">
        <v>1</v>
      </c>
      <c r="T162" s="48">
        <v>0</v>
      </c>
      <c r="U162" s="49">
        <v>0</v>
      </c>
      <c r="V162" s="49">
        <v>0.043478</v>
      </c>
      <c r="W162" s="49">
        <v>0</v>
      </c>
      <c r="X162" s="49">
        <v>0.578828</v>
      </c>
      <c r="Y162" s="49">
        <v>0</v>
      </c>
      <c r="Z162" s="49">
        <v>0</v>
      </c>
      <c r="AA162" s="72">
        <v>162</v>
      </c>
      <c r="AB162" s="72"/>
      <c r="AC162" s="73"/>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79" t="str">
        <f>REPLACE(INDEX(GroupVertices[Group],MATCH(Vertices[[#This Row],[Vertex]],GroupVertices[Vertex],0)),1,1,"")</f>
        <v>14</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5" t="s">
        <v>1207</v>
      </c>
      <c r="B163" s="66"/>
      <c r="C163" s="66" t="s">
        <v>64</v>
      </c>
      <c r="D163" s="67">
        <v>900</v>
      </c>
      <c r="E163" s="91"/>
      <c r="F163" s="66" t="s">
        <v>1207</v>
      </c>
      <c r="G163" s="92"/>
      <c r="H163" s="70"/>
      <c r="I163" s="71"/>
      <c r="J163" s="93" t="s">
        <v>75</v>
      </c>
      <c r="K163" s="70"/>
      <c r="L163" s="94">
        <v>1</v>
      </c>
      <c r="M163" s="75">
        <v>3030.482421875</v>
      </c>
      <c r="N163" s="75">
        <v>7101.89111328125</v>
      </c>
      <c r="O163" s="76"/>
      <c r="P163" s="77"/>
      <c r="Q163" s="77"/>
      <c r="R163" s="87"/>
      <c r="S163" s="48">
        <v>1</v>
      </c>
      <c r="T163" s="48">
        <v>0</v>
      </c>
      <c r="U163" s="49">
        <v>0</v>
      </c>
      <c r="V163" s="49">
        <v>0.02439</v>
      </c>
      <c r="W163" s="49">
        <v>0</v>
      </c>
      <c r="X163" s="49">
        <v>0.562419</v>
      </c>
      <c r="Y163" s="49">
        <v>0</v>
      </c>
      <c r="Z163" s="49">
        <v>0</v>
      </c>
      <c r="AA163" s="72">
        <v>163</v>
      </c>
      <c r="AB163" s="72"/>
      <c r="AC163" s="73"/>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79" t="str">
        <f>REPLACE(INDEX(GroupVertices[Group],MATCH(Vertices[[#This Row],[Vertex]],GroupVertices[Vertex],0)),1,1,"")</f>
        <v>4</v>
      </c>
      <c r="BA163" s="48"/>
      <c r="BB163" s="49"/>
      <c r="BC163" s="48"/>
      <c r="BD163" s="49"/>
      <c r="BE163" s="48"/>
      <c r="BF163" s="49"/>
      <c r="BG163" s="48"/>
      <c r="BH163" s="49"/>
      <c r="BI163" s="48"/>
      <c r="BJ163" s="48"/>
      <c r="BK163" s="48"/>
      <c r="BL163" s="48"/>
      <c r="BM163" s="48"/>
      <c r="BN163" s="48"/>
      <c r="BO163" s="48"/>
      <c r="BP163" s="48"/>
      <c r="BQ163" s="48"/>
      <c r="BR163" s="48"/>
      <c r="BS163" s="48"/>
      <c r="BT163" s="2"/>
      <c r="BU163" s="3"/>
      <c r="BV163" s="3"/>
      <c r="BW163" s="3"/>
      <c r="BX163" s="3"/>
    </row>
    <row r="164" spans="1:76" ht="15">
      <c r="A164" s="65" t="s">
        <v>1017</v>
      </c>
      <c r="B164" s="66"/>
      <c r="C164" s="66" t="s">
        <v>64</v>
      </c>
      <c r="D164" s="67">
        <v>900</v>
      </c>
      <c r="E164" s="91"/>
      <c r="F164" s="66" t="s">
        <v>1017</v>
      </c>
      <c r="G164" s="92"/>
      <c r="H164" s="70"/>
      <c r="I164" s="71"/>
      <c r="J164" s="93" t="s">
        <v>75</v>
      </c>
      <c r="K164" s="70"/>
      <c r="L164" s="94">
        <v>1</v>
      </c>
      <c r="M164" s="75">
        <v>1240.587158203125</v>
      </c>
      <c r="N164" s="75">
        <v>2674.347412109375</v>
      </c>
      <c r="O164" s="76"/>
      <c r="P164" s="77"/>
      <c r="Q164" s="77"/>
      <c r="R164" s="87"/>
      <c r="S164" s="48">
        <v>1</v>
      </c>
      <c r="T164" s="48">
        <v>0</v>
      </c>
      <c r="U164" s="49">
        <v>0</v>
      </c>
      <c r="V164" s="49">
        <v>0.021739</v>
      </c>
      <c r="W164" s="49">
        <v>0</v>
      </c>
      <c r="X164" s="49">
        <v>0.558259</v>
      </c>
      <c r="Y164" s="49">
        <v>0</v>
      </c>
      <c r="Z164" s="49">
        <v>0</v>
      </c>
      <c r="AA164" s="72">
        <v>164</v>
      </c>
      <c r="AB164" s="72"/>
      <c r="AC164" s="73"/>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79" t="str">
        <f>REPLACE(INDEX(GroupVertices[Group],MATCH(Vertices[[#This Row],[Vertex]],GroupVertices[Vertex],0)),1,1,"")</f>
        <v>3</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5" t="s">
        <v>1146</v>
      </c>
      <c r="B165" s="66"/>
      <c r="C165" s="66" t="s">
        <v>64</v>
      </c>
      <c r="D165" s="67">
        <v>900</v>
      </c>
      <c r="E165" s="91"/>
      <c r="F165" s="66" t="s">
        <v>1146</v>
      </c>
      <c r="G165" s="92"/>
      <c r="H165" s="70"/>
      <c r="I165" s="71"/>
      <c r="J165" s="93" t="s">
        <v>75</v>
      </c>
      <c r="K165" s="70"/>
      <c r="L165" s="94">
        <v>1</v>
      </c>
      <c r="M165" s="75">
        <v>4856.2021484375</v>
      </c>
      <c r="N165" s="75">
        <v>8276.62890625</v>
      </c>
      <c r="O165" s="76"/>
      <c r="P165" s="77"/>
      <c r="Q165" s="77"/>
      <c r="R165" s="87"/>
      <c r="S165" s="48">
        <v>1</v>
      </c>
      <c r="T165" s="48">
        <v>0</v>
      </c>
      <c r="U165" s="49">
        <v>0</v>
      </c>
      <c r="V165" s="49">
        <v>0.025</v>
      </c>
      <c r="W165" s="49">
        <v>0</v>
      </c>
      <c r="X165" s="49">
        <v>0.561247</v>
      </c>
      <c r="Y165" s="49">
        <v>0</v>
      </c>
      <c r="Z165" s="49">
        <v>0</v>
      </c>
      <c r="AA165" s="72">
        <v>165</v>
      </c>
      <c r="AB165" s="72"/>
      <c r="AC165" s="73"/>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79" t="str">
        <f>REPLACE(INDEX(GroupVertices[Group],MATCH(Vertices[[#This Row],[Vertex]],GroupVertices[Vertex],0)),1,1,"")</f>
        <v>8</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5" t="s">
        <v>1033</v>
      </c>
      <c r="B166" s="66"/>
      <c r="C166" s="66" t="s">
        <v>64</v>
      </c>
      <c r="D166" s="67">
        <v>900</v>
      </c>
      <c r="E166" s="91"/>
      <c r="F166" s="66" t="s">
        <v>1033</v>
      </c>
      <c r="G166" s="92"/>
      <c r="H166" s="70"/>
      <c r="I166" s="71"/>
      <c r="J166" s="93" t="s">
        <v>75</v>
      </c>
      <c r="K166" s="70"/>
      <c r="L166" s="94">
        <v>1</v>
      </c>
      <c r="M166" s="75">
        <v>3832.9501953125</v>
      </c>
      <c r="N166" s="75">
        <v>7101.89111328125</v>
      </c>
      <c r="O166" s="76"/>
      <c r="P166" s="77"/>
      <c r="Q166" s="77"/>
      <c r="R166" s="87"/>
      <c r="S166" s="48">
        <v>1</v>
      </c>
      <c r="T166" s="48">
        <v>0</v>
      </c>
      <c r="U166" s="49">
        <v>0</v>
      </c>
      <c r="V166" s="49">
        <v>0.02439</v>
      </c>
      <c r="W166" s="49">
        <v>0</v>
      </c>
      <c r="X166" s="49">
        <v>0.562419</v>
      </c>
      <c r="Y166" s="49">
        <v>0</v>
      </c>
      <c r="Z166" s="49">
        <v>0</v>
      </c>
      <c r="AA166" s="72">
        <v>166</v>
      </c>
      <c r="AB166" s="72"/>
      <c r="AC166" s="73"/>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79" t="str">
        <f>REPLACE(INDEX(GroupVertices[Group],MATCH(Vertices[[#This Row],[Vertex]],GroupVertices[Vertex],0)),1,1,"")</f>
        <v>4</v>
      </c>
      <c r="BA166" s="48"/>
      <c r="BB166" s="49"/>
      <c r="BC166" s="48"/>
      <c r="BD166" s="49"/>
      <c r="BE166" s="48"/>
      <c r="BF166" s="49"/>
      <c r="BG166" s="48"/>
      <c r="BH166" s="49"/>
      <c r="BI166" s="48"/>
      <c r="BJ166" s="48"/>
      <c r="BK166" s="48"/>
      <c r="BL166" s="48"/>
      <c r="BM166" s="48"/>
      <c r="BN166" s="48"/>
      <c r="BO166" s="48"/>
      <c r="BP166" s="48"/>
      <c r="BQ166" s="48"/>
      <c r="BR166" s="48"/>
      <c r="BS166" s="48"/>
      <c r="BT166" s="2"/>
      <c r="BU166" s="3"/>
      <c r="BV166" s="3"/>
      <c r="BW166" s="3"/>
      <c r="BX166" s="3"/>
    </row>
    <row r="167" spans="1:76" ht="15">
      <c r="A167" s="65" t="s">
        <v>1053</v>
      </c>
      <c r="B167" s="66"/>
      <c r="C167" s="66" t="s">
        <v>64</v>
      </c>
      <c r="D167" s="67">
        <v>900</v>
      </c>
      <c r="E167" s="91"/>
      <c r="F167" s="66" t="s">
        <v>1053</v>
      </c>
      <c r="G167" s="92"/>
      <c r="H167" s="70"/>
      <c r="I167" s="71"/>
      <c r="J167" s="93" t="s">
        <v>75</v>
      </c>
      <c r="K167" s="70"/>
      <c r="L167" s="94">
        <v>1</v>
      </c>
      <c r="M167" s="75">
        <v>3832.9501953125</v>
      </c>
      <c r="N167" s="75">
        <v>4586.24658203125</v>
      </c>
      <c r="O167" s="76"/>
      <c r="P167" s="77"/>
      <c r="Q167" s="77"/>
      <c r="R167" s="87"/>
      <c r="S167" s="48">
        <v>1</v>
      </c>
      <c r="T167" s="48">
        <v>0</v>
      </c>
      <c r="U167" s="49">
        <v>0</v>
      </c>
      <c r="V167" s="49">
        <v>0.025641</v>
      </c>
      <c r="W167" s="49">
        <v>0</v>
      </c>
      <c r="X167" s="49">
        <v>0.563513</v>
      </c>
      <c r="Y167" s="49">
        <v>0</v>
      </c>
      <c r="Z167" s="49">
        <v>0</v>
      </c>
      <c r="AA167" s="72">
        <v>167</v>
      </c>
      <c r="AB167" s="72"/>
      <c r="AC167" s="73"/>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79" t="str">
        <f>REPLACE(INDEX(GroupVertices[Group],MATCH(Vertices[[#This Row],[Vertex]],GroupVertices[Vertex],0)),1,1,"")</f>
        <v>7</v>
      </c>
      <c r="BA167" s="48"/>
      <c r="BB167" s="49"/>
      <c r="BC167" s="48"/>
      <c r="BD167" s="49"/>
      <c r="BE167" s="48"/>
      <c r="BF167" s="49"/>
      <c r="BG167" s="48"/>
      <c r="BH167" s="49"/>
      <c r="BI167" s="48"/>
      <c r="BJ167" s="48"/>
      <c r="BK167" s="48"/>
      <c r="BL167" s="48"/>
      <c r="BM167" s="48"/>
      <c r="BN167" s="48"/>
      <c r="BO167" s="48"/>
      <c r="BP167" s="48"/>
      <c r="BQ167" s="48"/>
      <c r="BR167" s="48"/>
      <c r="BS167" s="48"/>
      <c r="BT167" s="2"/>
      <c r="BU167" s="3"/>
      <c r="BV167" s="3"/>
      <c r="BW167" s="3"/>
      <c r="BX167" s="3"/>
    </row>
    <row r="168" spans="1:76" ht="15">
      <c r="A168" s="65" t="s">
        <v>1290</v>
      </c>
      <c r="B168" s="66"/>
      <c r="C168" s="66" t="s">
        <v>64</v>
      </c>
      <c r="D168" s="67">
        <v>900</v>
      </c>
      <c r="E168" s="91"/>
      <c r="F168" s="66" t="s">
        <v>1290</v>
      </c>
      <c r="G168" s="92"/>
      <c r="H168" s="70"/>
      <c r="I168" s="71"/>
      <c r="J168" s="93" t="s">
        <v>75</v>
      </c>
      <c r="K168" s="70"/>
      <c r="L168" s="94">
        <v>1</v>
      </c>
      <c r="M168" s="75">
        <v>5861.9404296875</v>
      </c>
      <c r="N168" s="75">
        <v>7235.5478515625</v>
      </c>
      <c r="O168" s="76"/>
      <c r="P168" s="77"/>
      <c r="Q168" s="77"/>
      <c r="R168" s="87"/>
      <c r="S168" s="48">
        <v>1</v>
      </c>
      <c r="T168" s="48">
        <v>0</v>
      </c>
      <c r="U168" s="49">
        <v>0</v>
      </c>
      <c r="V168" s="49">
        <v>0.029412</v>
      </c>
      <c r="W168" s="49">
        <v>0</v>
      </c>
      <c r="X168" s="49">
        <v>0.592235</v>
      </c>
      <c r="Y168" s="49">
        <v>0</v>
      </c>
      <c r="Z168" s="49">
        <v>0</v>
      </c>
      <c r="AA168" s="72">
        <v>168</v>
      </c>
      <c r="AB168" s="72"/>
      <c r="AC168" s="73"/>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79" t="str">
        <f>REPLACE(INDEX(GroupVertices[Group],MATCH(Vertices[[#This Row],[Vertex]],GroupVertices[Vertex],0)),1,1,"")</f>
        <v>15</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5" t="s">
        <v>1237</v>
      </c>
      <c r="B169" s="66"/>
      <c r="C169" s="66" t="s">
        <v>64</v>
      </c>
      <c r="D169" s="67">
        <v>900</v>
      </c>
      <c r="E169" s="91"/>
      <c r="F169" s="66" t="s">
        <v>1237</v>
      </c>
      <c r="G169" s="92"/>
      <c r="H169" s="70"/>
      <c r="I169" s="71"/>
      <c r="J169" s="93" t="s">
        <v>75</v>
      </c>
      <c r="K169" s="70"/>
      <c r="L169" s="94">
        <v>1</v>
      </c>
      <c r="M169" s="75">
        <v>5028.68994140625</v>
      </c>
      <c r="N169" s="75">
        <v>4177.689453125</v>
      </c>
      <c r="O169" s="76"/>
      <c r="P169" s="77"/>
      <c r="Q169" s="77"/>
      <c r="R169" s="87"/>
      <c r="S169" s="48">
        <v>1</v>
      </c>
      <c r="T169" s="48">
        <v>0</v>
      </c>
      <c r="U169" s="49">
        <v>0</v>
      </c>
      <c r="V169" s="49">
        <v>0.04</v>
      </c>
      <c r="W169" s="49">
        <v>0</v>
      </c>
      <c r="X169" s="49">
        <v>0.575883</v>
      </c>
      <c r="Y169" s="49">
        <v>0</v>
      </c>
      <c r="Z169" s="49">
        <v>0</v>
      </c>
      <c r="AA169" s="72">
        <v>169</v>
      </c>
      <c r="AB169" s="72"/>
      <c r="AC169" s="73"/>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79" t="str">
        <f>REPLACE(INDEX(GroupVertices[Group],MATCH(Vertices[[#This Row],[Vertex]],GroupVertices[Vertex],0)),1,1,"")</f>
        <v>13</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5" t="s">
        <v>1178</v>
      </c>
      <c r="B170" s="66"/>
      <c r="C170" s="66" t="s">
        <v>64</v>
      </c>
      <c r="D170" s="67">
        <v>900</v>
      </c>
      <c r="E170" s="91"/>
      <c r="F170" s="66" t="s">
        <v>1178</v>
      </c>
      <c r="G170" s="92"/>
      <c r="H170" s="70"/>
      <c r="I170" s="71"/>
      <c r="J170" s="93" t="s">
        <v>75</v>
      </c>
      <c r="K170" s="70"/>
      <c r="L170" s="94">
        <v>1</v>
      </c>
      <c r="M170" s="75">
        <v>650.6780395507812</v>
      </c>
      <c r="N170" s="75">
        <v>5923.05908203125</v>
      </c>
      <c r="O170" s="76"/>
      <c r="P170" s="77"/>
      <c r="Q170" s="77"/>
      <c r="R170" s="87"/>
      <c r="S170" s="48">
        <v>1</v>
      </c>
      <c r="T170" s="48">
        <v>0</v>
      </c>
      <c r="U170" s="49">
        <v>0</v>
      </c>
      <c r="V170" s="49">
        <v>0.020408</v>
      </c>
      <c r="W170" s="49">
        <v>0.000119</v>
      </c>
      <c r="X170" s="49">
        <v>0.558918</v>
      </c>
      <c r="Y170" s="49">
        <v>0</v>
      </c>
      <c r="Z170" s="49">
        <v>0</v>
      </c>
      <c r="AA170" s="72">
        <v>170</v>
      </c>
      <c r="AB170" s="72"/>
      <c r="AC170" s="73"/>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79" t="str">
        <f>REPLACE(INDEX(GroupVertices[Group],MATCH(Vertices[[#This Row],[Vertex]],GroupVertices[Vertex],0)),1,1,"")</f>
        <v>2</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5" t="s">
        <v>1089</v>
      </c>
      <c r="B171" s="66"/>
      <c r="C171" s="66" t="s">
        <v>64</v>
      </c>
      <c r="D171" s="67">
        <v>900</v>
      </c>
      <c r="E171" s="91"/>
      <c r="F171" s="66" t="s">
        <v>1089</v>
      </c>
      <c r="G171" s="92"/>
      <c r="H171" s="70"/>
      <c r="I171" s="71"/>
      <c r="J171" s="93" t="s">
        <v>75</v>
      </c>
      <c r="K171" s="70"/>
      <c r="L171" s="94">
        <v>1</v>
      </c>
      <c r="M171" s="75">
        <v>1013.6990356445312</v>
      </c>
      <c r="N171" s="75">
        <v>6622.65185546875</v>
      </c>
      <c r="O171" s="76"/>
      <c r="P171" s="77"/>
      <c r="Q171" s="77"/>
      <c r="R171" s="87"/>
      <c r="S171" s="48">
        <v>1</v>
      </c>
      <c r="T171" s="48">
        <v>0</v>
      </c>
      <c r="U171" s="49">
        <v>0</v>
      </c>
      <c r="V171" s="49">
        <v>0.018182</v>
      </c>
      <c r="W171" s="49">
        <v>0.034376</v>
      </c>
      <c r="X171" s="49">
        <v>0.556949</v>
      </c>
      <c r="Y171" s="49">
        <v>0</v>
      </c>
      <c r="Z171" s="49">
        <v>0</v>
      </c>
      <c r="AA171" s="72">
        <v>171</v>
      </c>
      <c r="AB171" s="72"/>
      <c r="AC171" s="73"/>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79" t="str">
        <f>REPLACE(INDEX(GroupVertices[Group],MATCH(Vertices[[#This Row],[Vertex]],GroupVertices[Vertex],0)),1,1,"")</f>
        <v>1</v>
      </c>
      <c r="BA171" s="48"/>
      <c r="BB171" s="49"/>
      <c r="BC171" s="48"/>
      <c r="BD171" s="49"/>
      <c r="BE171" s="48"/>
      <c r="BF171" s="49"/>
      <c r="BG171" s="48"/>
      <c r="BH171" s="49"/>
      <c r="BI171" s="48"/>
      <c r="BJ171" s="48"/>
      <c r="BK171" s="48"/>
      <c r="BL171" s="48"/>
      <c r="BM171" s="48"/>
      <c r="BN171" s="48"/>
      <c r="BO171" s="48"/>
      <c r="BP171" s="48"/>
      <c r="BQ171" s="48"/>
      <c r="BR171" s="48"/>
      <c r="BS171" s="48"/>
      <c r="BT171" s="2"/>
      <c r="BU171" s="3"/>
      <c r="BV171" s="3"/>
      <c r="BW171" s="3"/>
      <c r="BX171" s="3"/>
    </row>
    <row r="172" spans="1:76" ht="15">
      <c r="A172" s="65" t="s">
        <v>1159</v>
      </c>
      <c r="B172" s="66"/>
      <c r="C172" s="66" t="s">
        <v>64</v>
      </c>
      <c r="D172" s="67">
        <v>900</v>
      </c>
      <c r="E172" s="91"/>
      <c r="F172" s="66" t="s">
        <v>1159</v>
      </c>
      <c r="G172" s="92"/>
      <c r="H172" s="70"/>
      <c r="I172" s="71"/>
      <c r="J172" s="93" t="s">
        <v>75</v>
      </c>
      <c r="K172" s="70"/>
      <c r="L172" s="94">
        <v>1</v>
      </c>
      <c r="M172" s="75">
        <v>786.8109130859375</v>
      </c>
      <c r="N172" s="75">
        <v>1294.4271240234375</v>
      </c>
      <c r="O172" s="76"/>
      <c r="P172" s="77"/>
      <c r="Q172" s="77"/>
      <c r="R172" s="87"/>
      <c r="S172" s="48">
        <v>1</v>
      </c>
      <c r="T172" s="48">
        <v>0</v>
      </c>
      <c r="U172" s="49">
        <v>0</v>
      </c>
      <c r="V172" s="49">
        <v>0.021739</v>
      </c>
      <c r="W172" s="49">
        <v>0</v>
      </c>
      <c r="X172" s="49">
        <v>0.558259</v>
      </c>
      <c r="Y172" s="49">
        <v>0</v>
      </c>
      <c r="Z172" s="49">
        <v>0</v>
      </c>
      <c r="AA172" s="72">
        <v>172</v>
      </c>
      <c r="AB172" s="72"/>
      <c r="AC172" s="73"/>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79" t="str">
        <f>REPLACE(INDEX(GroupVertices[Group],MATCH(Vertices[[#This Row],[Vertex]],GroupVertices[Vertex],0)),1,1,"")</f>
        <v>3</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5" t="s">
        <v>1275</v>
      </c>
      <c r="B173" s="66"/>
      <c r="C173" s="66" t="s">
        <v>64</v>
      </c>
      <c r="D173" s="67">
        <v>900</v>
      </c>
      <c r="E173" s="91"/>
      <c r="F173" s="66" t="s">
        <v>1275</v>
      </c>
      <c r="G173" s="92"/>
      <c r="H173" s="70"/>
      <c r="I173" s="71"/>
      <c r="J173" s="93" t="s">
        <v>75</v>
      </c>
      <c r="K173" s="70"/>
      <c r="L173" s="94">
        <v>1</v>
      </c>
      <c r="M173" s="75">
        <v>3431.716064453125</v>
      </c>
      <c r="N173" s="75">
        <v>9617.53515625</v>
      </c>
      <c r="O173" s="76"/>
      <c r="P173" s="77"/>
      <c r="Q173" s="77"/>
      <c r="R173" s="87"/>
      <c r="S173" s="48">
        <v>1</v>
      </c>
      <c r="T173" s="48">
        <v>0</v>
      </c>
      <c r="U173" s="49">
        <v>0</v>
      </c>
      <c r="V173" s="49">
        <v>0.022727</v>
      </c>
      <c r="W173" s="49">
        <v>0</v>
      </c>
      <c r="X173" s="49">
        <v>0.559154</v>
      </c>
      <c r="Y173" s="49">
        <v>0</v>
      </c>
      <c r="Z173" s="49">
        <v>0</v>
      </c>
      <c r="AA173" s="72">
        <v>173</v>
      </c>
      <c r="AB173" s="72"/>
      <c r="AC173" s="73"/>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79" t="str">
        <f>REPLACE(INDEX(GroupVertices[Group],MATCH(Vertices[[#This Row],[Vertex]],GroupVertices[Vertex],0)),1,1,"")</f>
        <v>5</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5" t="s">
        <v>975</v>
      </c>
      <c r="B174" s="66"/>
      <c r="C174" s="66" t="s">
        <v>64</v>
      </c>
      <c r="D174" s="67">
        <v>900</v>
      </c>
      <c r="E174" s="91"/>
      <c r="F174" s="66" t="s">
        <v>975</v>
      </c>
      <c r="G174" s="92"/>
      <c r="H174" s="70"/>
      <c r="I174" s="71"/>
      <c r="J174" s="93" t="s">
        <v>75</v>
      </c>
      <c r="K174" s="70"/>
      <c r="L174" s="94">
        <v>1</v>
      </c>
      <c r="M174" s="75">
        <v>9128.5986328125</v>
      </c>
      <c r="N174" s="75">
        <v>1593.048828125</v>
      </c>
      <c r="O174" s="76"/>
      <c r="P174" s="77"/>
      <c r="Q174" s="77"/>
      <c r="R174" s="87"/>
      <c r="S174" s="48">
        <v>1</v>
      </c>
      <c r="T174" s="48">
        <v>0</v>
      </c>
      <c r="U174" s="49">
        <v>0</v>
      </c>
      <c r="V174" s="49">
        <v>1</v>
      </c>
      <c r="W174" s="49">
        <v>0</v>
      </c>
      <c r="X174" s="49">
        <v>0.999999</v>
      </c>
      <c r="Y174" s="49">
        <v>0</v>
      </c>
      <c r="Z174" s="49">
        <v>0</v>
      </c>
      <c r="AA174" s="72">
        <v>174</v>
      </c>
      <c r="AB174" s="72"/>
      <c r="AC174" s="73"/>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79" t="str">
        <f>REPLACE(INDEX(GroupVertices[Group],MATCH(Vertices[[#This Row],[Vertex]],GroupVertices[Vertex],0)),1,1,"")</f>
        <v>41</v>
      </c>
      <c r="BA174" s="48"/>
      <c r="BB174" s="49"/>
      <c r="BC174" s="48"/>
      <c r="BD174" s="49"/>
      <c r="BE174" s="48"/>
      <c r="BF174" s="49"/>
      <c r="BG174" s="48"/>
      <c r="BH174" s="49"/>
      <c r="BI174" s="48"/>
      <c r="BJ174" s="48"/>
      <c r="BK174" s="48"/>
      <c r="BL174" s="48"/>
      <c r="BM174" s="48"/>
      <c r="BN174" s="48"/>
      <c r="BO174" s="48"/>
      <c r="BP174" s="48"/>
      <c r="BQ174" s="48"/>
      <c r="BR174" s="48"/>
      <c r="BS174" s="48"/>
      <c r="BT174" s="2"/>
      <c r="BU174" s="3"/>
      <c r="BV174" s="3"/>
      <c r="BW174" s="3"/>
      <c r="BX174" s="3"/>
    </row>
    <row r="175" spans="1:76" ht="15">
      <c r="A175" s="65" t="s">
        <v>1181</v>
      </c>
      <c r="B175" s="66"/>
      <c r="C175" s="66" t="s">
        <v>64</v>
      </c>
      <c r="D175" s="67">
        <v>900</v>
      </c>
      <c r="E175" s="91"/>
      <c r="F175" s="66" t="s">
        <v>1181</v>
      </c>
      <c r="G175" s="92"/>
      <c r="H175" s="70"/>
      <c r="I175" s="71"/>
      <c r="J175" s="93" t="s">
        <v>75</v>
      </c>
      <c r="K175" s="70"/>
      <c r="L175" s="94">
        <v>1</v>
      </c>
      <c r="M175" s="75">
        <v>287.6570129394531</v>
      </c>
      <c r="N175" s="75">
        <v>5923.05908203125</v>
      </c>
      <c r="O175" s="76"/>
      <c r="P175" s="77"/>
      <c r="Q175" s="77"/>
      <c r="R175" s="87"/>
      <c r="S175" s="48">
        <v>1</v>
      </c>
      <c r="T175" s="48">
        <v>0</v>
      </c>
      <c r="U175" s="49">
        <v>0</v>
      </c>
      <c r="V175" s="49">
        <v>0.020408</v>
      </c>
      <c r="W175" s="49">
        <v>0.000119</v>
      </c>
      <c r="X175" s="49">
        <v>0.558918</v>
      </c>
      <c r="Y175" s="49">
        <v>0</v>
      </c>
      <c r="Z175" s="49">
        <v>0</v>
      </c>
      <c r="AA175" s="72">
        <v>175</v>
      </c>
      <c r="AB175" s="72"/>
      <c r="AC175" s="73"/>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79" t="str">
        <f>REPLACE(INDEX(GroupVertices[Group],MATCH(Vertices[[#This Row],[Vertex]],GroupVertices[Vertex],0)),1,1,"")</f>
        <v>2</v>
      </c>
      <c r="BA175" s="48"/>
      <c r="BB175" s="49"/>
      <c r="BC175" s="48"/>
      <c r="BD175" s="49"/>
      <c r="BE175" s="48"/>
      <c r="BF175" s="49"/>
      <c r="BG175" s="48"/>
      <c r="BH175" s="49"/>
      <c r="BI175" s="48"/>
      <c r="BJ175" s="48"/>
      <c r="BK175" s="48"/>
      <c r="BL175" s="48"/>
      <c r="BM175" s="48"/>
      <c r="BN175" s="48"/>
      <c r="BO175" s="48"/>
      <c r="BP175" s="48"/>
      <c r="BQ175" s="48"/>
      <c r="BR175" s="48"/>
      <c r="BS175" s="48"/>
      <c r="BT175" s="2"/>
      <c r="BU175" s="3"/>
      <c r="BV175" s="3"/>
      <c r="BW175" s="3"/>
      <c r="BX175" s="3"/>
    </row>
    <row r="176" spans="1:76" ht="15">
      <c r="A176" s="65" t="s">
        <v>968</v>
      </c>
      <c r="B176" s="66"/>
      <c r="C176" s="66" t="s">
        <v>64</v>
      </c>
      <c r="D176" s="67">
        <v>900</v>
      </c>
      <c r="E176" s="91"/>
      <c r="F176" s="66" t="s">
        <v>968</v>
      </c>
      <c r="G176" s="92"/>
      <c r="H176" s="70"/>
      <c r="I176" s="71"/>
      <c r="J176" s="93" t="s">
        <v>75</v>
      </c>
      <c r="K176" s="70"/>
      <c r="L176" s="94">
        <v>1</v>
      </c>
      <c r="M176" s="75">
        <v>8581.9443359375</v>
      </c>
      <c r="N176" s="75">
        <v>708.0216674804688</v>
      </c>
      <c r="O176" s="76"/>
      <c r="P176" s="77"/>
      <c r="Q176" s="77"/>
      <c r="R176" s="87"/>
      <c r="S176" s="48">
        <v>1</v>
      </c>
      <c r="T176" s="48">
        <v>0</v>
      </c>
      <c r="U176" s="49">
        <v>0</v>
      </c>
      <c r="V176" s="49">
        <v>1</v>
      </c>
      <c r="W176" s="49">
        <v>0</v>
      </c>
      <c r="X176" s="49">
        <v>0.999999</v>
      </c>
      <c r="Y176" s="49">
        <v>0</v>
      </c>
      <c r="Z176" s="49">
        <v>0</v>
      </c>
      <c r="AA176" s="72">
        <v>176</v>
      </c>
      <c r="AB176" s="72"/>
      <c r="AC176" s="73"/>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79" t="str">
        <f>REPLACE(INDEX(GroupVertices[Group],MATCH(Vertices[[#This Row],[Vertex]],GroupVertices[Vertex],0)),1,1,"")</f>
        <v>40</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5" t="s">
        <v>1121</v>
      </c>
      <c r="B177" s="66"/>
      <c r="C177" s="66" t="s">
        <v>64</v>
      </c>
      <c r="D177" s="67">
        <v>900</v>
      </c>
      <c r="E177" s="91"/>
      <c r="F177" s="66" t="s">
        <v>1121</v>
      </c>
      <c r="G177" s="92"/>
      <c r="H177" s="70"/>
      <c r="I177" s="71"/>
      <c r="J177" s="93" t="s">
        <v>75</v>
      </c>
      <c r="K177" s="70"/>
      <c r="L177" s="94">
        <v>1</v>
      </c>
      <c r="M177" s="75">
        <v>7905.26025390625</v>
      </c>
      <c r="N177" s="75">
        <v>6354.1328125</v>
      </c>
      <c r="O177" s="76"/>
      <c r="P177" s="77"/>
      <c r="Q177" s="77"/>
      <c r="R177" s="87"/>
      <c r="S177" s="48">
        <v>1</v>
      </c>
      <c r="T177" s="48">
        <v>0</v>
      </c>
      <c r="U177" s="49">
        <v>0</v>
      </c>
      <c r="V177" s="49">
        <v>0.043478</v>
      </c>
      <c r="W177" s="49">
        <v>0</v>
      </c>
      <c r="X177" s="49">
        <v>0.578828</v>
      </c>
      <c r="Y177" s="49">
        <v>0</v>
      </c>
      <c r="Z177" s="49">
        <v>0</v>
      </c>
      <c r="AA177" s="72">
        <v>177</v>
      </c>
      <c r="AB177" s="72"/>
      <c r="AC177" s="73"/>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79" t="str">
        <f>REPLACE(INDEX(GroupVertices[Group],MATCH(Vertices[[#This Row],[Vertex]],GroupVertices[Vertex],0)),1,1,"")</f>
        <v>14</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5" t="s">
        <v>1246</v>
      </c>
      <c r="B178" s="66"/>
      <c r="C178" s="66" t="s">
        <v>64</v>
      </c>
      <c r="D178" s="67">
        <v>900</v>
      </c>
      <c r="E178" s="91"/>
      <c r="F178" s="66" t="s">
        <v>1246</v>
      </c>
      <c r="G178" s="92"/>
      <c r="H178" s="70"/>
      <c r="I178" s="71"/>
      <c r="J178" s="93" t="s">
        <v>75</v>
      </c>
      <c r="K178" s="70"/>
      <c r="L178" s="94">
        <v>1</v>
      </c>
      <c r="M178" s="75">
        <v>5384.28125</v>
      </c>
      <c r="N178" s="75">
        <v>6018.18408203125</v>
      </c>
      <c r="O178" s="76"/>
      <c r="P178" s="77"/>
      <c r="Q178" s="77"/>
      <c r="R178" s="87"/>
      <c r="S178" s="48">
        <v>1</v>
      </c>
      <c r="T178" s="48">
        <v>0</v>
      </c>
      <c r="U178" s="49">
        <v>0</v>
      </c>
      <c r="V178" s="49">
        <v>0.028571</v>
      </c>
      <c r="W178" s="49">
        <v>0</v>
      </c>
      <c r="X178" s="49">
        <v>0.566065</v>
      </c>
      <c r="Y178" s="49">
        <v>0</v>
      </c>
      <c r="Z178" s="49">
        <v>0</v>
      </c>
      <c r="AA178" s="72">
        <v>178</v>
      </c>
      <c r="AB178" s="72"/>
      <c r="AC178" s="73"/>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79" t="str">
        <f>REPLACE(INDEX(GroupVertices[Group],MATCH(Vertices[[#This Row],[Vertex]],GroupVertices[Vertex],0)),1,1,"")</f>
        <v>9</v>
      </c>
      <c r="BA178" s="48"/>
      <c r="BB178" s="49"/>
      <c r="BC178" s="48"/>
      <c r="BD178" s="49"/>
      <c r="BE178" s="48"/>
      <c r="BF178" s="49"/>
      <c r="BG178" s="48"/>
      <c r="BH178" s="49"/>
      <c r="BI178" s="48"/>
      <c r="BJ178" s="48"/>
      <c r="BK178" s="48"/>
      <c r="BL178" s="48"/>
      <c r="BM178" s="48"/>
      <c r="BN178" s="48"/>
      <c r="BO178" s="48"/>
      <c r="BP178" s="48"/>
      <c r="BQ178" s="48"/>
      <c r="BR178" s="48"/>
      <c r="BS178" s="48"/>
      <c r="BT178" s="2"/>
      <c r="BU178" s="3"/>
      <c r="BV178" s="3"/>
      <c r="BW178" s="3"/>
      <c r="BX178" s="3"/>
    </row>
    <row r="179" spans="1:76" ht="15">
      <c r="A179" s="65" t="s">
        <v>1195</v>
      </c>
      <c r="B179" s="66"/>
      <c r="C179" s="66" t="s">
        <v>64</v>
      </c>
      <c r="D179" s="67">
        <v>900</v>
      </c>
      <c r="E179" s="91"/>
      <c r="F179" s="66" t="s">
        <v>1195</v>
      </c>
      <c r="G179" s="92"/>
      <c r="H179" s="70"/>
      <c r="I179" s="71"/>
      <c r="J179" s="93" t="s">
        <v>75</v>
      </c>
      <c r="K179" s="70"/>
      <c r="L179" s="94">
        <v>1</v>
      </c>
      <c r="M179" s="75">
        <v>5028.68994140625</v>
      </c>
      <c r="N179" s="75">
        <v>1965.121337890625</v>
      </c>
      <c r="O179" s="76"/>
      <c r="P179" s="77"/>
      <c r="Q179" s="77"/>
      <c r="R179" s="87"/>
      <c r="S179" s="48">
        <v>1</v>
      </c>
      <c r="T179" s="48">
        <v>0</v>
      </c>
      <c r="U179" s="49">
        <v>0</v>
      </c>
      <c r="V179" s="49">
        <v>0.04</v>
      </c>
      <c r="W179" s="49">
        <v>0</v>
      </c>
      <c r="X179" s="49">
        <v>0.575883</v>
      </c>
      <c r="Y179" s="49">
        <v>0</v>
      </c>
      <c r="Z179" s="49">
        <v>0</v>
      </c>
      <c r="AA179" s="72">
        <v>179</v>
      </c>
      <c r="AB179" s="72"/>
      <c r="AC179" s="73"/>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79" t="str">
        <f>REPLACE(INDEX(GroupVertices[Group],MATCH(Vertices[[#This Row],[Vertex]],GroupVertices[Vertex],0)),1,1,"")</f>
        <v>12</v>
      </c>
      <c r="BA179" s="48"/>
      <c r="BB179" s="49"/>
      <c r="BC179" s="48"/>
      <c r="BD179" s="49"/>
      <c r="BE179" s="48"/>
      <c r="BF179" s="49"/>
      <c r="BG179" s="48"/>
      <c r="BH179" s="49"/>
      <c r="BI179" s="48"/>
      <c r="BJ179" s="48"/>
      <c r="BK179" s="48"/>
      <c r="BL179" s="48"/>
      <c r="BM179" s="48"/>
      <c r="BN179" s="48"/>
      <c r="BO179" s="48"/>
      <c r="BP179" s="48"/>
      <c r="BQ179" s="48"/>
      <c r="BR179" s="48"/>
      <c r="BS179" s="48"/>
      <c r="BT179" s="2"/>
      <c r="BU179" s="3"/>
      <c r="BV179" s="3"/>
      <c r="BW179" s="3"/>
      <c r="BX179" s="3"/>
    </row>
    <row r="180" spans="1:76" ht="15">
      <c r="A180" s="65" t="s">
        <v>1278</v>
      </c>
      <c r="B180" s="66"/>
      <c r="C180" s="66" t="s">
        <v>64</v>
      </c>
      <c r="D180" s="67">
        <v>900</v>
      </c>
      <c r="E180" s="91"/>
      <c r="F180" s="66" t="s">
        <v>1278</v>
      </c>
      <c r="G180" s="92"/>
      <c r="H180" s="70"/>
      <c r="I180" s="71"/>
      <c r="J180" s="93" t="s">
        <v>75</v>
      </c>
      <c r="K180" s="70"/>
      <c r="L180" s="94">
        <v>1</v>
      </c>
      <c r="M180" s="75">
        <v>3030.482421875</v>
      </c>
      <c r="N180" s="75">
        <v>8669.6533203125</v>
      </c>
      <c r="O180" s="76"/>
      <c r="P180" s="77"/>
      <c r="Q180" s="77"/>
      <c r="R180" s="87"/>
      <c r="S180" s="48">
        <v>1</v>
      </c>
      <c r="T180" s="48">
        <v>0</v>
      </c>
      <c r="U180" s="49">
        <v>0</v>
      </c>
      <c r="V180" s="49">
        <v>0.022727</v>
      </c>
      <c r="W180" s="49">
        <v>0</v>
      </c>
      <c r="X180" s="49">
        <v>0.559154</v>
      </c>
      <c r="Y180" s="49">
        <v>0</v>
      </c>
      <c r="Z180" s="49">
        <v>0</v>
      </c>
      <c r="AA180" s="72">
        <v>180</v>
      </c>
      <c r="AB180" s="72"/>
      <c r="AC180" s="73"/>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79" t="str">
        <f>REPLACE(INDEX(GroupVertices[Group],MATCH(Vertices[[#This Row],[Vertex]],GroupVertices[Vertex],0)),1,1,"")</f>
        <v>5</v>
      </c>
      <c r="BA180" s="48"/>
      <c r="BB180" s="49"/>
      <c r="BC180" s="48"/>
      <c r="BD180" s="49"/>
      <c r="BE180" s="48"/>
      <c r="BF180" s="49"/>
      <c r="BG180" s="48"/>
      <c r="BH180" s="49"/>
      <c r="BI180" s="48"/>
      <c r="BJ180" s="48"/>
      <c r="BK180" s="48"/>
      <c r="BL180" s="48"/>
      <c r="BM180" s="48"/>
      <c r="BN180" s="48"/>
      <c r="BO180" s="48"/>
      <c r="BP180" s="48"/>
      <c r="BQ180" s="48"/>
      <c r="BR180" s="48"/>
      <c r="BS180" s="48"/>
      <c r="BT180" s="2"/>
      <c r="BU180" s="3"/>
      <c r="BV180" s="3"/>
      <c r="BW180" s="3"/>
      <c r="BX180" s="3"/>
    </row>
    <row r="181" spans="1:76" ht="15">
      <c r="A181" s="65" t="s">
        <v>1039</v>
      </c>
      <c r="B181" s="66"/>
      <c r="C181" s="66" t="s">
        <v>64</v>
      </c>
      <c r="D181" s="67">
        <v>900</v>
      </c>
      <c r="E181" s="91"/>
      <c r="F181" s="66" t="s">
        <v>1039</v>
      </c>
      <c r="G181" s="92"/>
      <c r="H181" s="70"/>
      <c r="I181" s="71"/>
      <c r="J181" s="93" t="s">
        <v>75</v>
      </c>
      <c r="K181" s="70"/>
      <c r="L181" s="94">
        <v>1</v>
      </c>
      <c r="M181" s="75">
        <v>8581.9443359375</v>
      </c>
      <c r="N181" s="75">
        <v>1593.048828125</v>
      </c>
      <c r="O181" s="76"/>
      <c r="P181" s="77"/>
      <c r="Q181" s="77"/>
      <c r="R181" s="87"/>
      <c r="S181" s="48">
        <v>1</v>
      </c>
      <c r="T181" s="48">
        <v>0</v>
      </c>
      <c r="U181" s="49">
        <v>0</v>
      </c>
      <c r="V181" s="49">
        <v>1</v>
      </c>
      <c r="W181" s="49">
        <v>0</v>
      </c>
      <c r="X181" s="49">
        <v>0.999999</v>
      </c>
      <c r="Y181" s="49">
        <v>0</v>
      </c>
      <c r="Z181" s="49">
        <v>0</v>
      </c>
      <c r="AA181" s="72">
        <v>181</v>
      </c>
      <c r="AB181" s="72"/>
      <c r="AC181" s="73"/>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79" t="str">
        <f>REPLACE(INDEX(GroupVertices[Group],MATCH(Vertices[[#This Row],[Vertex]],GroupVertices[Vertex],0)),1,1,"")</f>
        <v>39</v>
      </c>
      <c r="BA181" s="48"/>
      <c r="BB181" s="49"/>
      <c r="BC181" s="48"/>
      <c r="BD181" s="49"/>
      <c r="BE181" s="48"/>
      <c r="BF181" s="49"/>
      <c r="BG181" s="48"/>
      <c r="BH181" s="49"/>
      <c r="BI181" s="48"/>
      <c r="BJ181" s="48"/>
      <c r="BK181" s="48"/>
      <c r="BL181" s="48"/>
      <c r="BM181" s="48"/>
      <c r="BN181" s="48"/>
      <c r="BO181" s="48"/>
      <c r="BP181" s="48"/>
      <c r="BQ181" s="48"/>
      <c r="BR181" s="48"/>
      <c r="BS181" s="48"/>
      <c r="BT181" s="2"/>
      <c r="BU181" s="3"/>
      <c r="BV181" s="3"/>
      <c r="BW181" s="3"/>
      <c r="BX181" s="3"/>
    </row>
    <row r="182" spans="1:76" ht="15">
      <c r="A182" s="65" t="s">
        <v>990</v>
      </c>
      <c r="B182" s="66"/>
      <c r="C182" s="66" t="s">
        <v>64</v>
      </c>
      <c r="D182" s="67">
        <v>900</v>
      </c>
      <c r="E182" s="91"/>
      <c r="F182" s="66" t="s">
        <v>990</v>
      </c>
      <c r="G182" s="92"/>
      <c r="H182" s="70"/>
      <c r="I182" s="71"/>
      <c r="J182" s="93" t="s">
        <v>75</v>
      </c>
      <c r="K182" s="70"/>
      <c r="L182" s="94">
        <v>1</v>
      </c>
      <c r="M182" s="75">
        <v>8422.724609375</v>
      </c>
      <c r="N182" s="75">
        <v>5310.16259765625</v>
      </c>
      <c r="O182" s="76"/>
      <c r="P182" s="77"/>
      <c r="Q182" s="77"/>
      <c r="R182" s="87"/>
      <c r="S182" s="48">
        <v>1</v>
      </c>
      <c r="T182" s="48">
        <v>0</v>
      </c>
      <c r="U182" s="49">
        <v>0</v>
      </c>
      <c r="V182" s="49">
        <v>0.2</v>
      </c>
      <c r="W182" s="49">
        <v>0</v>
      </c>
      <c r="X182" s="49">
        <v>0.693693</v>
      </c>
      <c r="Y182" s="49">
        <v>0</v>
      </c>
      <c r="Z182" s="49">
        <v>0</v>
      </c>
      <c r="AA182" s="72">
        <v>182</v>
      </c>
      <c r="AB182" s="72"/>
      <c r="AC182" s="73"/>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79" t="str">
        <f>REPLACE(INDEX(GroupVertices[Group],MATCH(Vertices[[#This Row],[Vertex]],GroupVertices[Vertex],0)),1,1,"")</f>
        <v>20</v>
      </c>
      <c r="BA182" s="48"/>
      <c r="BB182" s="49"/>
      <c r="BC182" s="48"/>
      <c r="BD182" s="49"/>
      <c r="BE182" s="48"/>
      <c r="BF182" s="49"/>
      <c r="BG182" s="48"/>
      <c r="BH182" s="49"/>
      <c r="BI182" s="48"/>
      <c r="BJ182" s="48"/>
      <c r="BK182" s="48"/>
      <c r="BL182" s="48"/>
      <c r="BM182" s="48"/>
      <c r="BN182" s="48"/>
      <c r="BO182" s="48"/>
      <c r="BP182" s="48"/>
      <c r="BQ182" s="48"/>
      <c r="BR182" s="48"/>
      <c r="BS182" s="48"/>
      <c r="BT182" s="2"/>
      <c r="BU182" s="3"/>
      <c r="BV182" s="3"/>
      <c r="BW182" s="3"/>
      <c r="BX182" s="3"/>
    </row>
    <row r="183" spans="1:76" ht="15">
      <c r="A183" s="65" t="s">
        <v>1291</v>
      </c>
      <c r="B183" s="66"/>
      <c r="C183" s="66" t="s">
        <v>64</v>
      </c>
      <c r="D183" s="67">
        <v>900</v>
      </c>
      <c r="E183" s="91"/>
      <c r="F183" s="66" t="s">
        <v>1291</v>
      </c>
      <c r="G183" s="92"/>
      <c r="H183" s="70"/>
      <c r="I183" s="71"/>
      <c r="J183" s="93" t="s">
        <v>75</v>
      </c>
      <c r="K183" s="70"/>
      <c r="L183" s="94">
        <v>1</v>
      </c>
      <c r="M183" s="75">
        <v>6636.81005859375</v>
      </c>
      <c r="N183" s="75">
        <v>7235.5478515625</v>
      </c>
      <c r="O183" s="76"/>
      <c r="P183" s="77"/>
      <c r="Q183" s="77"/>
      <c r="R183" s="87"/>
      <c r="S183" s="48">
        <v>1</v>
      </c>
      <c r="T183" s="48">
        <v>0</v>
      </c>
      <c r="U183" s="49">
        <v>0</v>
      </c>
      <c r="V183" s="49">
        <v>0.029412</v>
      </c>
      <c r="W183" s="49">
        <v>0</v>
      </c>
      <c r="X183" s="49">
        <v>0.592235</v>
      </c>
      <c r="Y183" s="49">
        <v>0</v>
      </c>
      <c r="Z183" s="49">
        <v>0</v>
      </c>
      <c r="AA183" s="72">
        <v>183</v>
      </c>
      <c r="AB183" s="72"/>
      <c r="AC183" s="73"/>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79" t="str">
        <f>REPLACE(INDEX(GroupVertices[Group],MATCH(Vertices[[#This Row],[Vertex]],GroupVertices[Vertex],0)),1,1,"")</f>
        <v>15</v>
      </c>
      <c r="BA183" s="48"/>
      <c r="BB183" s="49"/>
      <c r="BC183" s="48"/>
      <c r="BD183" s="49"/>
      <c r="BE183" s="48"/>
      <c r="BF183" s="49"/>
      <c r="BG183" s="48"/>
      <c r="BH183" s="49"/>
      <c r="BI183" s="48"/>
      <c r="BJ183" s="48"/>
      <c r="BK183" s="48"/>
      <c r="BL183" s="48"/>
      <c r="BM183" s="48"/>
      <c r="BN183" s="48"/>
      <c r="BO183" s="48"/>
      <c r="BP183" s="48"/>
      <c r="BQ183" s="48"/>
      <c r="BR183" s="48"/>
      <c r="BS183" s="48"/>
      <c r="BT183" s="2"/>
      <c r="BU183" s="3"/>
      <c r="BV183" s="3"/>
      <c r="BW183" s="3"/>
      <c r="BX183" s="3"/>
    </row>
    <row r="184" spans="1:76" ht="15">
      <c r="A184" s="65" t="s">
        <v>1186</v>
      </c>
      <c r="B184" s="66"/>
      <c r="C184" s="66" t="s">
        <v>64</v>
      </c>
      <c r="D184" s="67">
        <v>900</v>
      </c>
      <c r="E184" s="91"/>
      <c r="F184" s="66" t="s">
        <v>1186</v>
      </c>
      <c r="G184" s="92"/>
      <c r="H184" s="70"/>
      <c r="I184" s="71"/>
      <c r="J184" s="93" t="s">
        <v>75</v>
      </c>
      <c r="K184" s="70"/>
      <c r="L184" s="94">
        <v>1</v>
      </c>
      <c r="M184" s="75">
        <v>287.6570129394531</v>
      </c>
      <c r="N184" s="75">
        <v>5400.4716796875</v>
      </c>
      <c r="O184" s="76"/>
      <c r="P184" s="77"/>
      <c r="Q184" s="77"/>
      <c r="R184" s="87"/>
      <c r="S184" s="48">
        <v>1</v>
      </c>
      <c r="T184" s="48">
        <v>0</v>
      </c>
      <c r="U184" s="49">
        <v>0</v>
      </c>
      <c r="V184" s="49">
        <v>0.020408</v>
      </c>
      <c r="W184" s="49">
        <v>0.000119</v>
      </c>
      <c r="X184" s="49">
        <v>0.558918</v>
      </c>
      <c r="Y184" s="49">
        <v>0</v>
      </c>
      <c r="Z184" s="49">
        <v>0</v>
      </c>
      <c r="AA184" s="72">
        <v>184</v>
      </c>
      <c r="AB184" s="72"/>
      <c r="AC184" s="73"/>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79" t="str">
        <f>REPLACE(INDEX(GroupVertices[Group],MATCH(Vertices[[#This Row],[Vertex]],GroupVertices[Vertex],0)),1,1,"")</f>
        <v>2</v>
      </c>
      <c r="BA184" s="48"/>
      <c r="BB184" s="49"/>
      <c r="BC184" s="48"/>
      <c r="BD184" s="49"/>
      <c r="BE184" s="48"/>
      <c r="BF184" s="49"/>
      <c r="BG184" s="48"/>
      <c r="BH184" s="49"/>
      <c r="BI184" s="48"/>
      <c r="BJ184" s="48"/>
      <c r="BK184" s="48"/>
      <c r="BL184" s="48"/>
      <c r="BM184" s="48"/>
      <c r="BN184" s="48"/>
      <c r="BO184" s="48"/>
      <c r="BP184" s="48"/>
      <c r="BQ184" s="48"/>
      <c r="BR184" s="48"/>
      <c r="BS184" s="48"/>
      <c r="BT184" s="2"/>
      <c r="BU184" s="3"/>
      <c r="BV184" s="3"/>
      <c r="BW184" s="3"/>
      <c r="BX184" s="3"/>
    </row>
    <row r="185" spans="1:76" ht="15">
      <c r="A185" s="65" t="s">
        <v>1270</v>
      </c>
      <c r="B185" s="66"/>
      <c r="C185" s="66" t="s">
        <v>64</v>
      </c>
      <c r="D185" s="67">
        <v>900</v>
      </c>
      <c r="E185" s="91"/>
      <c r="F185" s="66" t="s">
        <v>1270</v>
      </c>
      <c r="G185" s="92"/>
      <c r="H185" s="70"/>
      <c r="I185" s="71"/>
      <c r="J185" s="93" t="s">
        <v>75</v>
      </c>
      <c r="K185" s="70"/>
      <c r="L185" s="94">
        <v>1</v>
      </c>
      <c r="M185" s="75">
        <v>3431.716064453125</v>
      </c>
      <c r="N185" s="75">
        <v>3684.6025390625</v>
      </c>
      <c r="O185" s="76"/>
      <c r="P185" s="77"/>
      <c r="Q185" s="77"/>
      <c r="R185" s="87"/>
      <c r="S185" s="48">
        <v>1</v>
      </c>
      <c r="T185" s="48">
        <v>0</v>
      </c>
      <c r="U185" s="49">
        <v>0</v>
      </c>
      <c r="V185" s="49">
        <v>0.025641</v>
      </c>
      <c r="W185" s="49">
        <v>0</v>
      </c>
      <c r="X185" s="49">
        <v>0.563513</v>
      </c>
      <c r="Y185" s="49">
        <v>0</v>
      </c>
      <c r="Z185" s="49">
        <v>0</v>
      </c>
      <c r="AA185" s="72">
        <v>185</v>
      </c>
      <c r="AB185" s="72"/>
      <c r="AC185" s="73"/>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79" t="str">
        <f>REPLACE(INDEX(GroupVertices[Group],MATCH(Vertices[[#This Row],[Vertex]],GroupVertices[Vertex],0)),1,1,"")</f>
        <v>7</v>
      </c>
      <c r="BA185" s="48"/>
      <c r="BB185" s="49"/>
      <c r="BC185" s="48"/>
      <c r="BD185" s="49"/>
      <c r="BE185" s="48"/>
      <c r="BF185" s="49"/>
      <c r="BG185" s="48"/>
      <c r="BH185" s="49"/>
      <c r="BI185" s="48"/>
      <c r="BJ185" s="48"/>
      <c r="BK185" s="48"/>
      <c r="BL185" s="48"/>
      <c r="BM185" s="48"/>
      <c r="BN185" s="48"/>
      <c r="BO185" s="48"/>
      <c r="BP185" s="48"/>
      <c r="BQ185" s="48"/>
      <c r="BR185" s="48"/>
      <c r="BS185" s="48"/>
      <c r="BT185" s="2"/>
      <c r="BU185" s="3"/>
      <c r="BV185" s="3"/>
      <c r="BW185" s="3"/>
      <c r="BX185" s="3"/>
    </row>
    <row r="186" spans="1:76" ht="15">
      <c r="A186" s="65" t="s">
        <v>1212</v>
      </c>
      <c r="B186" s="66"/>
      <c r="C186" s="66" t="s">
        <v>64</v>
      </c>
      <c r="D186" s="67">
        <v>900</v>
      </c>
      <c r="E186" s="91"/>
      <c r="F186" s="66" t="s">
        <v>1212</v>
      </c>
      <c r="G186" s="92"/>
      <c r="H186" s="70"/>
      <c r="I186" s="71"/>
      <c r="J186" s="93" t="s">
        <v>75</v>
      </c>
      <c r="K186" s="70"/>
      <c r="L186" s="94">
        <v>1</v>
      </c>
      <c r="M186" s="75">
        <v>3431.716064453125</v>
      </c>
      <c r="N186" s="75">
        <v>7101.89111328125</v>
      </c>
      <c r="O186" s="76"/>
      <c r="P186" s="77"/>
      <c r="Q186" s="77"/>
      <c r="R186" s="87"/>
      <c r="S186" s="48">
        <v>1</v>
      </c>
      <c r="T186" s="48">
        <v>0</v>
      </c>
      <c r="U186" s="49">
        <v>0</v>
      </c>
      <c r="V186" s="49">
        <v>0.02439</v>
      </c>
      <c r="W186" s="49">
        <v>0</v>
      </c>
      <c r="X186" s="49">
        <v>0.562419</v>
      </c>
      <c r="Y186" s="49">
        <v>0</v>
      </c>
      <c r="Z186" s="49">
        <v>0</v>
      </c>
      <c r="AA186" s="72">
        <v>186</v>
      </c>
      <c r="AB186" s="72"/>
      <c r="AC186" s="73"/>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79" t="str">
        <f>REPLACE(INDEX(GroupVertices[Group],MATCH(Vertices[[#This Row],[Vertex]],GroupVertices[Vertex],0)),1,1,"")</f>
        <v>4</v>
      </c>
      <c r="BA186" s="48"/>
      <c r="BB186" s="49"/>
      <c r="BC186" s="48"/>
      <c r="BD186" s="49"/>
      <c r="BE186" s="48"/>
      <c r="BF186" s="49"/>
      <c r="BG186" s="48"/>
      <c r="BH186" s="49"/>
      <c r="BI186" s="48"/>
      <c r="BJ186" s="48"/>
      <c r="BK186" s="48"/>
      <c r="BL186" s="48"/>
      <c r="BM186" s="48"/>
      <c r="BN186" s="48"/>
      <c r="BO186" s="48"/>
      <c r="BP186" s="48"/>
      <c r="BQ186" s="48"/>
      <c r="BR186" s="48"/>
      <c r="BS186" s="48"/>
      <c r="BT186" s="2"/>
      <c r="BU186" s="3"/>
      <c r="BV186" s="3"/>
      <c r="BW186" s="3"/>
      <c r="BX186" s="3"/>
    </row>
    <row r="187" spans="1:76" ht="15">
      <c r="A187" s="65" t="s">
        <v>1229</v>
      </c>
      <c r="B187" s="66"/>
      <c r="C187" s="66" t="s">
        <v>64</v>
      </c>
      <c r="D187" s="67">
        <v>900</v>
      </c>
      <c r="E187" s="91"/>
      <c r="F187" s="66" t="s">
        <v>1229</v>
      </c>
      <c r="G187" s="92"/>
      <c r="H187" s="70"/>
      <c r="I187" s="71"/>
      <c r="J187" s="93" t="s">
        <v>75</v>
      </c>
      <c r="K187" s="70"/>
      <c r="L187" s="94">
        <v>1</v>
      </c>
      <c r="M187" s="75">
        <v>2228.014892578125</v>
      </c>
      <c r="N187" s="75">
        <v>825.0615844726562</v>
      </c>
      <c r="O187" s="76"/>
      <c r="P187" s="77"/>
      <c r="Q187" s="77"/>
      <c r="R187" s="87"/>
      <c r="S187" s="48">
        <v>1</v>
      </c>
      <c r="T187" s="48">
        <v>0</v>
      </c>
      <c r="U187" s="49">
        <v>0</v>
      </c>
      <c r="V187" s="49">
        <v>0.025641</v>
      </c>
      <c r="W187" s="49">
        <v>0</v>
      </c>
      <c r="X187" s="49">
        <v>0.563513</v>
      </c>
      <c r="Y187" s="49">
        <v>0</v>
      </c>
      <c r="Z187" s="49">
        <v>0</v>
      </c>
      <c r="AA187" s="72">
        <v>187</v>
      </c>
      <c r="AB187" s="72"/>
      <c r="AC187" s="73"/>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79" t="str">
        <f>REPLACE(INDEX(GroupVertices[Group],MATCH(Vertices[[#This Row],[Vertex]],GroupVertices[Vertex],0)),1,1,"")</f>
        <v>6</v>
      </c>
      <c r="BA187" s="48"/>
      <c r="BB187" s="49"/>
      <c r="BC187" s="48"/>
      <c r="BD187" s="49"/>
      <c r="BE187" s="48"/>
      <c r="BF187" s="49"/>
      <c r="BG187" s="48"/>
      <c r="BH187" s="49"/>
      <c r="BI187" s="48"/>
      <c r="BJ187" s="48"/>
      <c r="BK187" s="48"/>
      <c r="BL187" s="48"/>
      <c r="BM187" s="48"/>
      <c r="BN187" s="48"/>
      <c r="BO187" s="48"/>
      <c r="BP187" s="48"/>
      <c r="BQ187" s="48"/>
      <c r="BR187" s="48"/>
      <c r="BS187" s="48"/>
      <c r="BT187" s="2"/>
      <c r="BU187" s="3"/>
      <c r="BV187" s="3"/>
      <c r="BW187" s="3"/>
      <c r="BX187" s="3"/>
    </row>
    <row r="188" spans="1:76" ht="15">
      <c r="A188" s="65" t="s">
        <v>1022</v>
      </c>
      <c r="B188" s="66"/>
      <c r="C188" s="66" t="s">
        <v>64</v>
      </c>
      <c r="D188" s="67">
        <v>900</v>
      </c>
      <c r="E188" s="91"/>
      <c r="F188" s="66" t="s">
        <v>1022</v>
      </c>
      <c r="G188" s="92"/>
      <c r="H188" s="70"/>
      <c r="I188" s="71"/>
      <c r="J188" s="93" t="s">
        <v>75</v>
      </c>
      <c r="K188" s="70"/>
      <c r="L188" s="94">
        <v>1</v>
      </c>
      <c r="M188" s="75">
        <v>6987.09326171875</v>
      </c>
      <c r="N188" s="75">
        <v>2485.300537109375</v>
      </c>
      <c r="O188" s="76"/>
      <c r="P188" s="77"/>
      <c r="Q188" s="77"/>
      <c r="R188" s="87"/>
      <c r="S188" s="48">
        <v>1</v>
      </c>
      <c r="T188" s="48">
        <v>0</v>
      </c>
      <c r="U188" s="49">
        <v>0</v>
      </c>
      <c r="V188" s="49">
        <v>0.333333</v>
      </c>
      <c r="W188" s="49">
        <v>0</v>
      </c>
      <c r="X188" s="49">
        <v>0.770269</v>
      </c>
      <c r="Y188" s="49">
        <v>0</v>
      </c>
      <c r="Z188" s="49">
        <v>0</v>
      </c>
      <c r="AA188" s="72">
        <v>188</v>
      </c>
      <c r="AB188" s="72"/>
      <c r="AC188" s="73"/>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79" t="str">
        <f>REPLACE(INDEX(GroupVertices[Group],MATCH(Vertices[[#This Row],[Vertex]],GroupVertices[Vertex],0)),1,1,"")</f>
        <v>27</v>
      </c>
      <c r="BA188" s="48"/>
      <c r="BB188" s="49"/>
      <c r="BC188" s="48"/>
      <c r="BD188" s="49"/>
      <c r="BE188" s="48"/>
      <c r="BF188" s="49"/>
      <c r="BG188" s="48"/>
      <c r="BH188" s="49"/>
      <c r="BI188" s="48"/>
      <c r="BJ188" s="48"/>
      <c r="BK188" s="48"/>
      <c r="BL188" s="48"/>
      <c r="BM188" s="48"/>
      <c r="BN188" s="48"/>
      <c r="BO188" s="48"/>
      <c r="BP188" s="48"/>
      <c r="BQ188" s="48"/>
      <c r="BR188" s="48"/>
      <c r="BS188" s="48"/>
      <c r="BT188" s="2"/>
      <c r="BU188" s="3"/>
      <c r="BV188" s="3"/>
      <c r="BW188" s="3"/>
      <c r="BX188" s="3"/>
    </row>
    <row r="189" spans="1:76" ht="15">
      <c r="A189" s="65" t="s">
        <v>1288</v>
      </c>
      <c r="B189" s="66"/>
      <c r="C189" s="66" t="s">
        <v>64</v>
      </c>
      <c r="D189" s="67">
        <v>900</v>
      </c>
      <c r="E189" s="91"/>
      <c r="F189" s="66" t="s">
        <v>1288</v>
      </c>
      <c r="G189" s="92"/>
      <c r="H189" s="70"/>
      <c r="I189" s="71"/>
      <c r="J189" s="93" t="s">
        <v>75</v>
      </c>
      <c r="K189" s="70"/>
      <c r="L189" s="94">
        <v>1</v>
      </c>
      <c r="M189" s="75">
        <v>3832.9501953125</v>
      </c>
      <c r="N189" s="75">
        <v>9143.59375</v>
      </c>
      <c r="O189" s="76"/>
      <c r="P189" s="77"/>
      <c r="Q189" s="77"/>
      <c r="R189" s="87"/>
      <c r="S189" s="48">
        <v>1</v>
      </c>
      <c r="T189" s="48">
        <v>0</v>
      </c>
      <c r="U189" s="49">
        <v>0</v>
      </c>
      <c r="V189" s="49">
        <v>0.022727</v>
      </c>
      <c r="W189" s="49">
        <v>0</v>
      </c>
      <c r="X189" s="49">
        <v>0.559154</v>
      </c>
      <c r="Y189" s="49">
        <v>0</v>
      </c>
      <c r="Z189" s="49">
        <v>0</v>
      </c>
      <c r="AA189" s="72">
        <v>189</v>
      </c>
      <c r="AB189" s="72"/>
      <c r="AC189" s="73"/>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79" t="str">
        <f>REPLACE(INDEX(GroupVertices[Group],MATCH(Vertices[[#This Row],[Vertex]],GroupVertices[Vertex],0)),1,1,"")</f>
        <v>5</v>
      </c>
      <c r="BA189" s="48"/>
      <c r="BB189" s="49"/>
      <c r="BC189" s="48"/>
      <c r="BD189" s="49"/>
      <c r="BE189" s="48"/>
      <c r="BF189" s="49"/>
      <c r="BG189" s="48"/>
      <c r="BH189" s="49"/>
      <c r="BI189" s="48"/>
      <c r="BJ189" s="48"/>
      <c r="BK189" s="48"/>
      <c r="BL189" s="48"/>
      <c r="BM189" s="48"/>
      <c r="BN189" s="48"/>
      <c r="BO189" s="48"/>
      <c r="BP189" s="48"/>
      <c r="BQ189" s="48"/>
      <c r="BR189" s="48"/>
      <c r="BS189" s="48"/>
      <c r="BT189" s="2"/>
      <c r="BU189" s="3"/>
      <c r="BV189" s="3"/>
      <c r="BW189" s="3"/>
      <c r="BX189" s="3"/>
    </row>
    <row r="190" spans="1:76" ht="15">
      <c r="A190" s="65" t="s">
        <v>1096</v>
      </c>
      <c r="B190" s="66"/>
      <c r="C190" s="66" t="s">
        <v>64</v>
      </c>
      <c r="D190" s="67">
        <v>900</v>
      </c>
      <c r="E190" s="91"/>
      <c r="F190" s="66" t="s">
        <v>1096</v>
      </c>
      <c r="G190" s="92"/>
      <c r="H190" s="70"/>
      <c r="I190" s="71"/>
      <c r="J190" s="93" t="s">
        <v>75</v>
      </c>
      <c r="K190" s="70"/>
      <c r="L190" s="94">
        <v>1</v>
      </c>
      <c r="M190" s="75">
        <v>650.6780395507812</v>
      </c>
      <c r="N190" s="75">
        <v>6622.65185546875</v>
      </c>
      <c r="O190" s="76"/>
      <c r="P190" s="77"/>
      <c r="Q190" s="77"/>
      <c r="R190" s="87"/>
      <c r="S190" s="48">
        <v>1</v>
      </c>
      <c r="T190" s="48">
        <v>0</v>
      </c>
      <c r="U190" s="49">
        <v>0</v>
      </c>
      <c r="V190" s="49">
        <v>0.018182</v>
      </c>
      <c r="W190" s="49">
        <v>0.034376</v>
      </c>
      <c r="X190" s="49">
        <v>0.556949</v>
      </c>
      <c r="Y190" s="49">
        <v>0</v>
      </c>
      <c r="Z190" s="49">
        <v>0</v>
      </c>
      <c r="AA190" s="72">
        <v>190</v>
      </c>
      <c r="AB190" s="72"/>
      <c r="AC190" s="73"/>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79" t="str">
        <f>REPLACE(INDEX(GroupVertices[Group],MATCH(Vertices[[#This Row],[Vertex]],GroupVertices[Vertex],0)),1,1,"")</f>
        <v>1</v>
      </c>
      <c r="BA190" s="48"/>
      <c r="BB190" s="49"/>
      <c r="BC190" s="48"/>
      <c r="BD190" s="49"/>
      <c r="BE190" s="48"/>
      <c r="BF190" s="49"/>
      <c r="BG190" s="48"/>
      <c r="BH190" s="49"/>
      <c r="BI190" s="48"/>
      <c r="BJ190" s="48"/>
      <c r="BK190" s="48"/>
      <c r="BL190" s="48"/>
      <c r="BM190" s="48"/>
      <c r="BN190" s="48"/>
      <c r="BO190" s="48"/>
      <c r="BP190" s="48"/>
      <c r="BQ190" s="48"/>
      <c r="BR190" s="48"/>
      <c r="BS190" s="48"/>
      <c r="BT190" s="2"/>
      <c r="BU190" s="3"/>
      <c r="BV190" s="3"/>
      <c r="BW190" s="3"/>
      <c r="BX190" s="3"/>
    </row>
    <row r="191" spans="1:76" ht="15">
      <c r="A191" s="65" t="s">
        <v>1055</v>
      </c>
      <c r="B191" s="66"/>
      <c r="C191" s="66" t="s">
        <v>64</v>
      </c>
      <c r="D191" s="67">
        <v>900</v>
      </c>
      <c r="E191" s="91"/>
      <c r="F191" s="66" t="s">
        <v>1055</v>
      </c>
      <c r="G191" s="92"/>
      <c r="H191" s="70"/>
      <c r="I191" s="71"/>
      <c r="J191" s="93" t="s">
        <v>75</v>
      </c>
      <c r="K191" s="70"/>
      <c r="L191" s="94">
        <v>1</v>
      </c>
      <c r="M191" s="75">
        <v>9675.2529296875</v>
      </c>
      <c r="N191" s="75">
        <v>708.0216674804688</v>
      </c>
      <c r="O191" s="76"/>
      <c r="P191" s="77"/>
      <c r="Q191" s="77"/>
      <c r="R191" s="87"/>
      <c r="S191" s="48">
        <v>1</v>
      </c>
      <c r="T191" s="48">
        <v>0</v>
      </c>
      <c r="U191" s="49">
        <v>0</v>
      </c>
      <c r="V191" s="49">
        <v>1</v>
      </c>
      <c r="W191" s="49">
        <v>0</v>
      </c>
      <c r="X191" s="49">
        <v>0.999999</v>
      </c>
      <c r="Y191" s="49">
        <v>0</v>
      </c>
      <c r="Z191" s="49">
        <v>0</v>
      </c>
      <c r="AA191" s="72">
        <v>191</v>
      </c>
      <c r="AB191" s="72"/>
      <c r="AC191" s="73"/>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79" t="str">
        <f>REPLACE(INDEX(GroupVertices[Group],MATCH(Vertices[[#This Row],[Vertex]],GroupVertices[Vertex],0)),1,1,"")</f>
        <v>38</v>
      </c>
      <c r="BA191" s="48"/>
      <c r="BB191" s="49"/>
      <c r="BC191" s="48"/>
      <c r="BD191" s="49"/>
      <c r="BE191" s="48"/>
      <c r="BF191" s="49"/>
      <c r="BG191" s="48"/>
      <c r="BH191" s="49"/>
      <c r="BI191" s="48"/>
      <c r="BJ191" s="48"/>
      <c r="BK191" s="48"/>
      <c r="BL191" s="48"/>
      <c r="BM191" s="48"/>
      <c r="BN191" s="48"/>
      <c r="BO191" s="48"/>
      <c r="BP191" s="48"/>
      <c r="BQ191" s="48"/>
      <c r="BR191" s="48"/>
      <c r="BS191" s="48"/>
      <c r="BT191" s="2"/>
      <c r="BU191" s="3"/>
      <c r="BV191" s="3"/>
      <c r="BW191" s="3"/>
      <c r="BX191" s="3"/>
    </row>
    <row r="192" spans="1:76" ht="15">
      <c r="A192" s="65" t="s">
        <v>1230</v>
      </c>
      <c r="B192" s="66"/>
      <c r="C192" s="66" t="s">
        <v>64</v>
      </c>
      <c r="D192" s="67">
        <v>900</v>
      </c>
      <c r="E192" s="91"/>
      <c r="F192" s="66" t="s">
        <v>1230</v>
      </c>
      <c r="G192" s="92"/>
      <c r="H192" s="70"/>
      <c r="I192" s="71"/>
      <c r="J192" s="93" t="s">
        <v>75</v>
      </c>
      <c r="K192" s="70"/>
      <c r="L192" s="94">
        <v>1</v>
      </c>
      <c r="M192" s="75">
        <v>3030.482421875</v>
      </c>
      <c r="N192" s="75">
        <v>825.0615844726562</v>
      </c>
      <c r="O192" s="76"/>
      <c r="P192" s="77"/>
      <c r="Q192" s="77"/>
      <c r="R192" s="87"/>
      <c r="S192" s="48">
        <v>1</v>
      </c>
      <c r="T192" s="48">
        <v>0</v>
      </c>
      <c r="U192" s="49">
        <v>0</v>
      </c>
      <c r="V192" s="49">
        <v>0.025641</v>
      </c>
      <c r="W192" s="49">
        <v>0</v>
      </c>
      <c r="X192" s="49">
        <v>0.563513</v>
      </c>
      <c r="Y192" s="49">
        <v>0</v>
      </c>
      <c r="Z192" s="49">
        <v>0</v>
      </c>
      <c r="AA192" s="72">
        <v>192</v>
      </c>
      <c r="AB192" s="72"/>
      <c r="AC192" s="73"/>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79" t="str">
        <f>REPLACE(INDEX(GroupVertices[Group],MATCH(Vertices[[#This Row],[Vertex]],GroupVertices[Vertex],0)),1,1,"")</f>
        <v>6</v>
      </c>
      <c r="BA192" s="48"/>
      <c r="BB192" s="49"/>
      <c r="BC192" s="48"/>
      <c r="BD192" s="49"/>
      <c r="BE192" s="48"/>
      <c r="BF192" s="49"/>
      <c r="BG192" s="48"/>
      <c r="BH192" s="49"/>
      <c r="BI192" s="48"/>
      <c r="BJ192" s="48"/>
      <c r="BK192" s="48"/>
      <c r="BL192" s="48"/>
      <c r="BM192" s="48"/>
      <c r="BN192" s="48"/>
      <c r="BO192" s="48"/>
      <c r="BP192" s="48"/>
      <c r="BQ192" s="48"/>
      <c r="BR192" s="48"/>
      <c r="BS192" s="48"/>
      <c r="BT192" s="2"/>
      <c r="BU192" s="3"/>
      <c r="BV192" s="3"/>
      <c r="BW192" s="3"/>
      <c r="BX192" s="3"/>
    </row>
    <row r="193" spans="1:76" ht="15">
      <c r="A193" s="65" t="s">
        <v>1167</v>
      </c>
      <c r="B193" s="66"/>
      <c r="C193" s="66" t="s">
        <v>64</v>
      </c>
      <c r="D193" s="67">
        <v>900</v>
      </c>
      <c r="E193" s="91"/>
      <c r="F193" s="66" t="s">
        <v>1167</v>
      </c>
      <c r="G193" s="92"/>
      <c r="H193" s="70"/>
      <c r="I193" s="71"/>
      <c r="J193" s="93" t="s">
        <v>75</v>
      </c>
      <c r="K193" s="70"/>
      <c r="L193" s="94">
        <v>1</v>
      </c>
      <c r="M193" s="75">
        <v>1694.3634033203125</v>
      </c>
      <c r="N193" s="75">
        <v>2674.347412109375</v>
      </c>
      <c r="O193" s="76"/>
      <c r="P193" s="77"/>
      <c r="Q193" s="77"/>
      <c r="R193" s="87"/>
      <c r="S193" s="48">
        <v>1</v>
      </c>
      <c r="T193" s="48">
        <v>0</v>
      </c>
      <c r="U193" s="49">
        <v>0</v>
      </c>
      <c r="V193" s="49">
        <v>0.021739</v>
      </c>
      <c r="W193" s="49">
        <v>0</v>
      </c>
      <c r="X193" s="49">
        <v>0.558259</v>
      </c>
      <c r="Y193" s="49">
        <v>0</v>
      </c>
      <c r="Z193" s="49">
        <v>0</v>
      </c>
      <c r="AA193" s="72">
        <v>193</v>
      </c>
      <c r="AB193" s="72"/>
      <c r="AC193" s="73"/>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79" t="str">
        <f>REPLACE(INDEX(GroupVertices[Group],MATCH(Vertices[[#This Row],[Vertex]],GroupVertices[Vertex],0)),1,1,"")</f>
        <v>3</v>
      </c>
      <c r="BA193" s="48"/>
      <c r="BB193" s="49"/>
      <c r="BC193" s="48"/>
      <c r="BD193" s="49"/>
      <c r="BE193" s="48"/>
      <c r="BF193" s="49"/>
      <c r="BG193" s="48"/>
      <c r="BH193" s="49"/>
      <c r="BI193" s="48"/>
      <c r="BJ193" s="48"/>
      <c r="BK193" s="48"/>
      <c r="BL193" s="48"/>
      <c r="BM193" s="48"/>
      <c r="BN193" s="48"/>
      <c r="BO193" s="48"/>
      <c r="BP193" s="48"/>
      <c r="BQ193" s="48"/>
      <c r="BR193" s="48"/>
      <c r="BS193" s="48"/>
      <c r="BT193" s="2"/>
      <c r="BU193" s="3"/>
      <c r="BV193" s="3"/>
      <c r="BW193" s="3"/>
      <c r="BX193" s="3"/>
    </row>
    <row r="194" spans="1:76" ht="15">
      <c r="A194" s="65" t="s">
        <v>1115</v>
      </c>
      <c r="B194" s="66"/>
      <c r="C194" s="66" t="s">
        <v>64</v>
      </c>
      <c r="D194" s="67">
        <v>900</v>
      </c>
      <c r="E194" s="91"/>
      <c r="F194" s="66" t="s">
        <v>1115</v>
      </c>
      <c r="G194" s="92"/>
      <c r="H194" s="70"/>
      <c r="I194" s="71"/>
      <c r="J194" s="93" t="s">
        <v>75</v>
      </c>
      <c r="K194" s="70"/>
      <c r="L194" s="94">
        <v>1</v>
      </c>
      <c r="M194" s="75">
        <v>7744.7138671875</v>
      </c>
      <c r="N194" s="75">
        <v>8727.451171875</v>
      </c>
      <c r="O194" s="76"/>
      <c r="P194" s="77"/>
      <c r="Q194" s="77"/>
      <c r="R194" s="87"/>
      <c r="S194" s="48">
        <v>1</v>
      </c>
      <c r="T194" s="48">
        <v>0</v>
      </c>
      <c r="U194" s="49">
        <v>0</v>
      </c>
      <c r="V194" s="49">
        <v>0.028571</v>
      </c>
      <c r="W194" s="49">
        <v>0</v>
      </c>
      <c r="X194" s="49">
        <v>0.566065</v>
      </c>
      <c r="Y194" s="49">
        <v>0</v>
      </c>
      <c r="Z194" s="49">
        <v>0</v>
      </c>
      <c r="AA194" s="72">
        <v>194</v>
      </c>
      <c r="AB194" s="72"/>
      <c r="AC194" s="73"/>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79" t="str">
        <f>REPLACE(INDEX(GroupVertices[Group],MATCH(Vertices[[#This Row],[Vertex]],GroupVertices[Vertex],0)),1,1,"")</f>
        <v>11</v>
      </c>
      <c r="BA194" s="48"/>
      <c r="BB194" s="49"/>
      <c r="BC194" s="48"/>
      <c r="BD194" s="49"/>
      <c r="BE194" s="48"/>
      <c r="BF194" s="49"/>
      <c r="BG194" s="48"/>
      <c r="BH194" s="49"/>
      <c r="BI194" s="48"/>
      <c r="BJ194" s="48"/>
      <c r="BK194" s="48"/>
      <c r="BL194" s="48"/>
      <c r="BM194" s="48"/>
      <c r="BN194" s="48"/>
      <c r="BO194" s="48"/>
      <c r="BP194" s="48"/>
      <c r="BQ194" s="48"/>
      <c r="BR194" s="48"/>
      <c r="BS194" s="48"/>
      <c r="BT194" s="2"/>
      <c r="BU194" s="3"/>
      <c r="BV194" s="3"/>
      <c r="BW194" s="3"/>
      <c r="BX194" s="3"/>
    </row>
    <row r="195" spans="1:76" ht="15">
      <c r="A195" s="65" t="s">
        <v>1138</v>
      </c>
      <c r="B195" s="66"/>
      <c r="C195" s="66" t="s">
        <v>64</v>
      </c>
      <c r="D195" s="67">
        <v>900</v>
      </c>
      <c r="E195" s="91"/>
      <c r="F195" s="66" t="s">
        <v>1138</v>
      </c>
      <c r="G195" s="92"/>
      <c r="H195" s="70"/>
      <c r="I195" s="71"/>
      <c r="J195" s="93" t="s">
        <v>75</v>
      </c>
      <c r="K195" s="70"/>
      <c r="L195" s="94">
        <v>1</v>
      </c>
      <c r="M195" s="75">
        <v>9665.96484375</v>
      </c>
      <c r="N195" s="75">
        <v>9629.095703125</v>
      </c>
      <c r="O195" s="76"/>
      <c r="P195" s="77"/>
      <c r="Q195" s="77"/>
      <c r="R195" s="87"/>
      <c r="S195" s="48">
        <v>1</v>
      </c>
      <c r="T195" s="48">
        <v>0</v>
      </c>
      <c r="U195" s="49">
        <v>0</v>
      </c>
      <c r="V195" s="49">
        <v>0.028571</v>
      </c>
      <c r="W195" s="49">
        <v>0</v>
      </c>
      <c r="X195" s="49">
        <v>0.566065</v>
      </c>
      <c r="Y195" s="49">
        <v>0</v>
      </c>
      <c r="Z195" s="49">
        <v>0</v>
      </c>
      <c r="AA195" s="72">
        <v>195</v>
      </c>
      <c r="AB195" s="72"/>
      <c r="AC195" s="73"/>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79" t="str">
        <f>REPLACE(INDEX(GroupVertices[Group],MATCH(Vertices[[#This Row],[Vertex]],GroupVertices[Vertex],0)),1,1,"")</f>
        <v>10</v>
      </c>
      <c r="BA195" s="48"/>
      <c r="BB195" s="49"/>
      <c r="BC195" s="48"/>
      <c r="BD195" s="49"/>
      <c r="BE195" s="48"/>
      <c r="BF195" s="49"/>
      <c r="BG195" s="48"/>
      <c r="BH195" s="49"/>
      <c r="BI195" s="48"/>
      <c r="BJ195" s="48"/>
      <c r="BK195" s="48"/>
      <c r="BL195" s="48"/>
      <c r="BM195" s="48"/>
      <c r="BN195" s="48"/>
      <c r="BO195" s="48"/>
      <c r="BP195" s="48"/>
      <c r="BQ195" s="48"/>
      <c r="BR195" s="48"/>
      <c r="BS195" s="48"/>
      <c r="BT195" s="2"/>
      <c r="BU195" s="3"/>
      <c r="BV195" s="3"/>
      <c r="BW195" s="3"/>
      <c r="BX195" s="3"/>
    </row>
    <row r="196" spans="1:76" ht="15">
      <c r="A196" s="65" t="s">
        <v>1284</v>
      </c>
      <c r="B196" s="66"/>
      <c r="C196" s="66" t="s">
        <v>64</v>
      </c>
      <c r="D196" s="67">
        <v>900</v>
      </c>
      <c r="E196" s="91"/>
      <c r="F196" s="66" t="s">
        <v>1284</v>
      </c>
      <c r="G196" s="92"/>
      <c r="H196" s="70"/>
      <c r="I196" s="71"/>
      <c r="J196" s="93" t="s">
        <v>75</v>
      </c>
      <c r="K196" s="70"/>
      <c r="L196" s="94">
        <v>1</v>
      </c>
      <c r="M196" s="75">
        <v>2629.248779296875</v>
      </c>
      <c r="N196" s="75">
        <v>8195.712890625</v>
      </c>
      <c r="O196" s="76"/>
      <c r="P196" s="77"/>
      <c r="Q196" s="77"/>
      <c r="R196" s="87"/>
      <c r="S196" s="48">
        <v>1</v>
      </c>
      <c r="T196" s="48">
        <v>0</v>
      </c>
      <c r="U196" s="49">
        <v>0</v>
      </c>
      <c r="V196" s="49">
        <v>0.022727</v>
      </c>
      <c r="W196" s="49">
        <v>0</v>
      </c>
      <c r="X196" s="49">
        <v>0.559154</v>
      </c>
      <c r="Y196" s="49">
        <v>0</v>
      </c>
      <c r="Z196" s="49">
        <v>0</v>
      </c>
      <c r="AA196" s="72">
        <v>196</v>
      </c>
      <c r="AB196" s="72"/>
      <c r="AC196" s="73"/>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79" t="str">
        <f>REPLACE(INDEX(GroupVertices[Group],MATCH(Vertices[[#This Row],[Vertex]],GroupVertices[Vertex],0)),1,1,"")</f>
        <v>5</v>
      </c>
      <c r="BA196" s="48"/>
      <c r="BB196" s="49"/>
      <c r="BC196" s="48"/>
      <c r="BD196" s="49"/>
      <c r="BE196" s="48"/>
      <c r="BF196" s="49"/>
      <c r="BG196" s="48"/>
      <c r="BH196" s="49"/>
      <c r="BI196" s="48"/>
      <c r="BJ196" s="48"/>
      <c r="BK196" s="48"/>
      <c r="BL196" s="48"/>
      <c r="BM196" s="48"/>
      <c r="BN196" s="48"/>
      <c r="BO196" s="48"/>
      <c r="BP196" s="48"/>
      <c r="BQ196" s="48"/>
      <c r="BR196" s="48"/>
      <c r="BS196" s="48"/>
      <c r="BT196" s="2"/>
      <c r="BU196" s="3"/>
      <c r="BV196" s="3"/>
      <c r="BW196" s="3"/>
      <c r="BX196" s="3"/>
    </row>
    <row r="197" spans="1:76" ht="15">
      <c r="A197" s="65" t="s">
        <v>1054</v>
      </c>
      <c r="B197" s="66"/>
      <c r="C197" s="66" t="s">
        <v>64</v>
      </c>
      <c r="D197" s="67">
        <v>900</v>
      </c>
      <c r="E197" s="91"/>
      <c r="F197" s="66" t="s">
        <v>1054</v>
      </c>
      <c r="G197" s="92"/>
      <c r="H197" s="70"/>
      <c r="I197" s="71"/>
      <c r="J197" s="93" t="s">
        <v>75</v>
      </c>
      <c r="K197" s="70"/>
      <c r="L197" s="94">
        <v>1</v>
      </c>
      <c r="M197" s="75">
        <v>2629.248779296875</v>
      </c>
      <c r="N197" s="75">
        <v>3233.7802734375</v>
      </c>
      <c r="O197" s="76"/>
      <c r="P197" s="77"/>
      <c r="Q197" s="77"/>
      <c r="R197" s="87"/>
      <c r="S197" s="48">
        <v>1</v>
      </c>
      <c r="T197" s="48">
        <v>0</v>
      </c>
      <c r="U197" s="49">
        <v>0</v>
      </c>
      <c r="V197" s="49">
        <v>0.025641</v>
      </c>
      <c r="W197" s="49">
        <v>0</v>
      </c>
      <c r="X197" s="49">
        <v>0.563513</v>
      </c>
      <c r="Y197" s="49">
        <v>0</v>
      </c>
      <c r="Z197" s="49">
        <v>0</v>
      </c>
      <c r="AA197" s="72">
        <v>197</v>
      </c>
      <c r="AB197" s="72"/>
      <c r="AC197" s="73"/>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79" t="str">
        <f>REPLACE(INDEX(GroupVertices[Group],MATCH(Vertices[[#This Row],[Vertex]],GroupVertices[Vertex],0)),1,1,"")</f>
        <v>7</v>
      </c>
      <c r="BA197" s="48"/>
      <c r="BB197" s="49"/>
      <c r="BC197" s="48"/>
      <c r="BD197" s="49"/>
      <c r="BE197" s="48"/>
      <c r="BF197" s="49"/>
      <c r="BG197" s="48"/>
      <c r="BH197" s="49"/>
      <c r="BI197" s="48"/>
      <c r="BJ197" s="48"/>
      <c r="BK197" s="48"/>
      <c r="BL197" s="48"/>
      <c r="BM197" s="48"/>
      <c r="BN197" s="48"/>
      <c r="BO197" s="48"/>
      <c r="BP197" s="48"/>
      <c r="BQ197" s="48"/>
      <c r="BR197" s="48"/>
      <c r="BS197" s="48"/>
      <c r="BT197" s="2"/>
      <c r="BU197" s="3"/>
      <c r="BV197" s="3"/>
      <c r="BW197" s="3"/>
      <c r="BX197" s="3"/>
    </row>
    <row r="198" spans="1:76" ht="15">
      <c r="A198" s="65" t="s">
        <v>1135</v>
      </c>
      <c r="B198" s="66"/>
      <c r="C198" s="66" t="s">
        <v>64</v>
      </c>
      <c r="D198" s="67">
        <v>900</v>
      </c>
      <c r="E198" s="91"/>
      <c r="F198" s="66" t="s">
        <v>1135</v>
      </c>
      <c r="G198" s="92"/>
      <c r="H198" s="70"/>
      <c r="I198" s="71"/>
      <c r="J198" s="93" t="s">
        <v>75</v>
      </c>
      <c r="K198" s="70"/>
      <c r="L198" s="94">
        <v>1</v>
      </c>
      <c r="M198" s="75">
        <v>9665.96484375</v>
      </c>
      <c r="N198" s="75">
        <v>8727.451171875</v>
      </c>
      <c r="O198" s="76"/>
      <c r="P198" s="77"/>
      <c r="Q198" s="77"/>
      <c r="R198" s="87"/>
      <c r="S198" s="48">
        <v>1</v>
      </c>
      <c r="T198" s="48">
        <v>0</v>
      </c>
      <c r="U198" s="49">
        <v>0</v>
      </c>
      <c r="V198" s="49">
        <v>0.028571</v>
      </c>
      <c r="W198" s="49">
        <v>0</v>
      </c>
      <c r="X198" s="49">
        <v>0.566065</v>
      </c>
      <c r="Y198" s="49">
        <v>0</v>
      </c>
      <c r="Z198" s="49">
        <v>0</v>
      </c>
      <c r="AA198" s="72">
        <v>198</v>
      </c>
      <c r="AB198" s="72"/>
      <c r="AC198" s="73"/>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79" t="str">
        <f>REPLACE(INDEX(GroupVertices[Group],MATCH(Vertices[[#This Row],[Vertex]],GroupVertices[Vertex],0)),1,1,"")</f>
        <v>10</v>
      </c>
      <c r="BA198" s="48"/>
      <c r="BB198" s="49"/>
      <c r="BC198" s="48"/>
      <c r="BD198" s="49"/>
      <c r="BE198" s="48"/>
      <c r="BF198" s="49"/>
      <c r="BG198" s="48"/>
      <c r="BH198" s="49"/>
      <c r="BI198" s="48"/>
      <c r="BJ198" s="48"/>
      <c r="BK198" s="48"/>
      <c r="BL198" s="48"/>
      <c r="BM198" s="48"/>
      <c r="BN198" s="48"/>
      <c r="BO198" s="48"/>
      <c r="BP198" s="48"/>
      <c r="BQ198" s="48"/>
      <c r="BR198" s="48"/>
      <c r="BS198" s="48"/>
      <c r="BT198" s="2"/>
      <c r="BU198" s="3"/>
      <c r="BV198" s="3"/>
      <c r="BW198" s="3"/>
      <c r="BX198" s="3"/>
    </row>
    <row r="199" spans="1:76" ht="15">
      <c r="A199" s="65" t="s">
        <v>1038</v>
      </c>
      <c r="B199" s="66"/>
      <c r="C199" s="66" t="s">
        <v>64</v>
      </c>
      <c r="D199" s="67">
        <v>900</v>
      </c>
      <c r="E199" s="91"/>
      <c r="F199" s="66" t="s">
        <v>1038</v>
      </c>
      <c r="G199" s="92"/>
      <c r="H199" s="70"/>
      <c r="I199" s="71"/>
      <c r="J199" s="93" t="s">
        <v>75</v>
      </c>
      <c r="K199" s="70"/>
      <c r="L199" s="94">
        <v>1</v>
      </c>
      <c r="M199" s="75">
        <v>6987.09326171875</v>
      </c>
      <c r="N199" s="75">
        <v>708.0216674804688</v>
      </c>
      <c r="O199" s="76"/>
      <c r="P199" s="77"/>
      <c r="Q199" s="77"/>
      <c r="R199" s="87"/>
      <c r="S199" s="48">
        <v>1</v>
      </c>
      <c r="T199" s="48">
        <v>0</v>
      </c>
      <c r="U199" s="49">
        <v>0</v>
      </c>
      <c r="V199" s="49">
        <v>0.333333</v>
      </c>
      <c r="W199" s="49">
        <v>0</v>
      </c>
      <c r="X199" s="49">
        <v>0.770269</v>
      </c>
      <c r="Y199" s="49">
        <v>0</v>
      </c>
      <c r="Z199" s="49">
        <v>0</v>
      </c>
      <c r="AA199" s="72">
        <v>199</v>
      </c>
      <c r="AB199" s="72"/>
      <c r="AC199" s="73"/>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79" t="str">
        <f>REPLACE(INDEX(GroupVertices[Group],MATCH(Vertices[[#This Row],[Vertex]],GroupVertices[Vertex],0)),1,1,"")</f>
        <v>26</v>
      </c>
      <c r="BA199" s="48"/>
      <c r="BB199" s="49"/>
      <c r="BC199" s="48"/>
      <c r="BD199" s="49"/>
      <c r="BE199" s="48"/>
      <c r="BF199" s="49"/>
      <c r="BG199" s="48"/>
      <c r="BH199" s="49"/>
      <c r="BI199" s="48"/>
      <c r="BJ199" s="48"/>
      <c r="BK199" s="48"/>
      <c r="BL199" s="48"/>
      <c r="BM199" s="48"/>
      <c r="BN199" s="48"/>
      <c r="BO199" s="48"/>
      <c r="BP199" s="48"/>
      <c r="BQ199" s="48"/>
      <c r="BR199" s="48"/>
      <c r="BS199" s="48"/>
      <c r="BT199" s="2"/>
      <c r="BU199" s="3"/>
      <c r="BV199" s="3"/>
      <c r="BW199" s="3"/>
      <c r="BX199" s="3"/>
    </row>
    <row r="200" spans="1:76" ht="15">
      <c r="A200" s="65" t="s">
        <v>1168</v>
      </c>
      <c r="B200" s="66"/>
      <c r="C200" s="66" t="s">
        <v>64</v>
      </c>
      <c r="D200" s="67">
        <v>900</v>
      </c>
      <c r="E200" s="91"/>
      <c r="F200" s="66" t="s">
        <v>1168</v>
      </c>
      <c r="G200" s="92"/>
      <c r="H200" s="70"/>
      <c r="I200" s="71"/>
      <c r="J200" s="93" t="s">
        <v>75</v>
      </c>
      <c r="K200" s="70"/>
      <c r="L200" s="94">
        <v>1</v>
      </c>
      <c r="M200" s="75">
        <v>1694.3634033203125</v>
      </c>
      <c r="N200" s="75">
        <v>1294.4271240234375</v>
      </c>
      <c r="O200" s="76"/>
      <c r="P200" s="77"/>
      <c r="Q200" s="77"/>
      <c r="R200" s="87"/>
      <c r="S200" s="48">
        <v>1</v>
      </c>
      <c r="T200" s="48">
        <v>0</v>
      </c>
      <c r="U200" s="49">
        <v>0</v>
      </c>
      <c r="V200" s="49">
        <v>0.021739</v>
      </c>
      <c r="W200" s="49">
        <v>0</v>
      </c>
      <c r="X200" s="49">
        <v>0.558259</v>
      </c>
      <c r="Y200" s="49">
        <v>0</v>
      </c>
      <c r="Z200" s="49">
        <v>0</v>
      </c>
      <c r="AA200" s="72">
        <v>200</v>
      </c>
      <c r="AB200" s="72"/>
      <c r="AC200" s="73"/>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79" t="str">
        <f>REPLACE(INDEX(GroupVertices[Group],MATCH(Vertices[[#This Row],[Vertex]],GroupVertices[Vertex],0)),1,1,"")</f>
        <v>3</v>
      </c>
      <c r="BA200" s="48"/>
      <c r="BB200" s="49"/>
      <c r="BC200" s="48"/>
      <c r="BD200" s="49"/>
      <c r="BE200" s="48"/>
      <c r="BF200" s="49"/>
      <c r="BG200" s="48"/>
      <c r="BH200" s="49"/>
      <c r="BI200" s="48"/>
      <c r="BJ200" s="48"/>
      <c r="BK200" s="48"/>
      <c r="BL200" s="48"/>
      <c r="BM200" s="48"/>
      <c r="BN200" s="48"/>
      <c r="BO200" s="48"/>
      <c r="BP200" s="48"/>
      <c r="BQ200" s="48"/>
      <c r="BR200" s="48"/>
      <c r="BS200" s="48"/>
      <c r="BT200" s="2"/>
      <c r="BU200" s="3"/>
      <c r="BV200" s="3"/>
      <c r="BW200" s="3"/>
      <c r="BX200" s="3"/>
    </row>
    <row r="201" spans="1:76" ht="15">
      <c r="A201" s="65" t="s">
        <v>1001</v>
      </c>
      <c r="B201" s="66"/>
      <c r="C201" s="66" t="s">
        <v>64</v>
      </c>
      <c r="D201" s="67">
        <v>900</v>
      </c>
      <c r="E201" s="91"/>
      <c r="F201" s="66" t="s">
        <v>1001</v>
      </c>
      <c r="G201" s="92"/>
      <c r="H201" s="70"/>
      <c r="I201" s="71"/>
      <c r="J201" s="93" t="s">
        <v>75</v>
      </c>
      <c r="K201" s="70"/>
      <c r="L201" s="94">
        <v>1</v>
      </c>
      <c r="M201" s="75">
        <v>7744.7138671875</v>
      </c>
      <c r="N201" s="75">
        <v>8276.62890625</v>
      </c>
      <c r="O201" s="76"/>
      <c r="P201" s="77"/>
      <c r="Q201" s="77"/>
      <c r="R201" s="87"/>
      <c r="S201" s="48">
        <v>1</v>
      </c>
      <c r="T201" s="48">
        <v>0</v>
      </c>
      <c r="U201" s="49">
        <v>0</v>
      </c>
      <c r="V201" s="49">
        <v>0.028571</v>
      </c>
      <c r="W201" s="49">
        <v>0</v>
      </c>
      <c r="X201" s="49">
        <v>0.566065</v>
      </c>
      <c r="Y201" s="49">
        <v>0</v>
      </c>
      <c r="Z201" s="49">
        <v>0</v>
      </c>
      <c r="AA201" s="72">
        <v>201</v>
      </c>
      <c r="AB201" s="72"/>
      <c r="AC201" s="73"/>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79" t="str">
        <f>REPLACE(INDEX(GroupVertices[Group],MATCH(Vertices[[#This Row],[Vertex]],GroupVertices[Vertex],0)),1,1,"")</f>
        <v>11</v>
      </c>
      <c r="BA201" s="48"/>
      <c r="BB201" s="49"/>
      <c r="BC201" s="48"/>
      <c r="BD201" s="49"/>
      <c r="BE201" s="48"/>
      <c r="BF201" s="49"/>
      <c r="BG201" s="48"/>
      <c r="BH201" s="49"/>
      <c r="BI201" s="48"/>
      <c r="BJ201" s="48"/>
      <c r="BK201" s="48"/>
      <c r="BL201" s="48"/>
      <c r="BM201" s="48"/>
      <c r="BN201" s="48"/>
      <c r="BO201" s="48"/>
      <c r="BP201" s="48"/>
      <c r="BQ201" s="48"/>
      <c r="BR201" s="48"/>
      <c r="BS201" s="48"/>
      <c r="BT201" s="2"/>
      <c r="BU201" s="3"/>
      <c r="BV201" s="3"/>
      <c r="BW201" s="3"/>
      <c r="BX201" s="3"/>
    </row>
    <row r="202" spans="1:76" ht="15">
      <c r="A202" s="65" t="s">
        <v>1231</v>
      </c>
      <c r="B202" s="66"/>
      <c r="C202" s="66" t="s">
        <v>64</v>
      </c>
      <c r="D202" s="67">
        <v>900</v>
      </c>
      <c r="E202" s="91"/>
      <c r="F202" s="66" t="s">
        <v>1231</v>
      </c>
      <c r="G202" s="92"/>
      <c r="H202" s="70"/>
      <c r="I202" s="71"/>
      <c r="J202" s="93" t="s">
        <v>75</v>
      </c>
      <c r="K202" s="70"/>
      <c r="L202" s="94">
        <v>1</v>
      </c>
      <c r="M202" s="75">
        <v>3832.9501953125</v>
      </c>
      <c r="N202" s="75">
        <v>825.0615844726562</v>
      </c>
      <c r="O202" s="76"/>
      <c r="P202" s="77"/>
      <c r="Q202" s="77"/>
      <c r="R202" s="87"/>
      <c r="S202" s="48">
        <v>1</v>
      </c>
      <c r="T202" s="48">
        <v>0</v>
      </c>
      <c r="U202" s="49">
        <v>0</v>
      </c>
      <c r="V202" s="49">
        <v>0.025641</v>
      </c>
      <c r="W202" s="49">
        <v>0</v>
      </c>
      <c r="X202" s="49">
        <v>0.563513</v>
      </c>
      <c r="Y202" s="49">
        <v>0</v>
      </c>
      <c r="Z202" s="49">
        <v>0</v>
      </c>
      <c r="AA202" s="72">
        <v>202</v>
      </c>
      <c r="AB202" s="72"/>
      <c r="AC202" s="73"/>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79" t="str">
        <f>REPLACE(INDEX(GroupVertices[Group],MATCH(Vertices[[#This Row],[Vertex]],GroupVertices[Vertex],0)),1,1,"")</f>
        <v>6</v>
      </c>
      <c r="BA202" s="48"/>
      <c r="BB202" s="49"/>
      <c r="BC202" s="48"/>
      <c r="BD202" s="49"/>
      <c r="BE202" s="48"/>
      <c r="BF202" s="49"/>
      <c r="BG202" s="48"/>
      <c r="BH202" s="49"/>
      <c r="BI202" s="48"/>
      <c r="BJ202" s="48"/>
      <c r="BK202" s="48"/>
      <c r="BL202" s="48"/>
      <c r="BM202" s="48"/>
      <c r="BN202" s="48"/>
      <c r="BO202" s="48"/>
      <c r="BP202" s="48"/>
      <c r="BQ202" s="48"/>
      <c r="BR202" s="48"/>
      <c r="BS202" s="48"/>
      <c r="BT202" s="2"/>
      <c r="BU202" s="3"/>
      <c r="BV202" s="3"/>
      <c r="BW202" s="3"/>
      <c r="BX202" s="3"/>
    </row>
    <row r="203" spans="1:76" ht="15">
      <c r="A203" s="65" t="s">
        <v>1200</v>
      </c>
      <c r="B203" s="66"/>
      <c r="C203" s="66" t="s">
        <v>64</v>
      </c>
      <c r="D203" s="67">
        <v>900</v>
      </c>
      <c r="E203" s="91"/>
      <c r="F203" s="66" t="s">
        <v>1200</v>
      </c>
      <c r="G203" s="92"/>
      <c r="H203" s="70"/>
      <c r="I203" s="71"/>
      <c r="J203" s="93" t="s">
        <v>75</v>
      </c>
      <c r="K203" s="70"/>
      <c r="L203" s="94">
        <v>1</v>
      </c>
      <c r="M203" s="75">
        <v>4673.099609375</v>
      </c>
      <c r="N203" s="75">
        <v>924.7630004882812</v>
      </c>
      <c r="O203" s="76"/>
      <c r="P203" s="77"/>
      <c r="Q203" s="77"/>
      <c r="R203" s="87"/>
      <c r="S203" s="48">
        <v>1</v>
      </c>
      <c r="T203" s="48">
        <v>0</v>
      </c>
      <c r="U203" s="49">
        <v>0</v>
      </c>
      <c r="V203" s="49">
        <v>0.04</v>
      </c>
      <c r="W203" s="49">
        <v>0</v>
      </c>
      <c r="X203" s="49">
        <v>0.575883</v>
      </c>
      <c r="Y203" s="49">
        <v>0</v>
      </c>
      <c r="Z203" s="49">
        <v>0</v>
      </c>
      <c r="AA203" s="72">
        <v>203</v>
      </c>
      <c r="AB203" s="72"/>
      <c r="AC203" s="73"/>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79" t="str">
        <f>REPLACE(INDEX(GroupVertices[Group],MATCH(Vertices[[#This Row],[Vertex]],GroupVertices[Vertex],0)),1,1,"")</f>
        <v>12</v>
      </c>
      <c r="BA203" s="48"/>
      <c r="BB203" s="49"/>
      <c r="BC203" s="48"/>
      <c r="BD203" s="49"/>
      <c r="BE203" s="48"/>
      <c r="BF203" s="49"/>
      <c r="BG203" s="48"/>
      <c r="BH203" s="49"/>
      <c r="BI203" s="48"/>
      <c r="BJ203" s="48"/>
      <c r="BK203" s="48"/>
      <c r="BL203" s="48"/>
      <c r="BM203" s="48"/>
      <c r="BN203" s="48"/>
      <c r="BO203" s="48"/>
      <c r="BP203" s="48"/>
      <c r="BQ203" s="48"/>
      <c r="BR203" s="48"/>
      <c r="BS203" s="48"/>
      <c r="BT203" s="2"/>
      <c r="BU203" s="3"/>
      <c r="BV203" s="3"/>
      <c r="BW203" s="3"/>
      <c r="BX203" s="3"/>
    </row>
    <row r="204" spans="1:76" ht="15">
      <c r="A204" s="65" t="s">
        <v>1123</v>
      </c>
      <c r="B204" s="66"/>
      <c r="C204" s="66" t="s">
        <v>64</v>
      </c>
      <c r="D204" s="67">
        <v>900</v>
      </c>
      <c r="E204" s="91"/>
      <c r="F204" s="66" t="s">
        <v>1123</v>
      </c>
      <c r="G204" s="92"/>
      <c r="H204" s="70"/>
      <c r="I204" s="71"/>
      <c r="J204" s="93" t="s">
        <v>75</v>
      </c>
      <c r="K204" s="70"/>
      <c r="L204" s="94">
        <v>1</v>
      </c>
      <c r="M204" s="75">
        <v>8292.6953125</v>
      </c>
      <c r="N204" s="75">
        <v>6354.1328125</v>
      </c>
      <c r="O204" s="76"/>
      <c r="P204" s="77"/>
      <c r="Q204" s="77"/>
      <c r="R204" s="87"/>
      <c r="S204" s="48">
        <v>1</v>
      </c>
      <c r="T204" s="48">
        <v>0</v>
      </c>
      <c r="U204" s="49">
        <v>0</v>
      </c>
      <c r="V204" s="49">
        <v>0.043478</v>
      </c>
      <c r="W204" s="49">
        <v>0</v>
      </c>
      <c r="X204" s="49">
        <v>0.578828</v>
      </c>
      <c r="Y204" s="49">
        <v>0</v>
      </c>
      <c r="Z204" s="49">
        <v>0</v>
      </c>
      <c r="AA204" s="72">
        <v>204</v>
      </c>
      <c r="AB204" s="72"/>
      <c r="AC204" s="73"/>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79" t="str">
        <f>REPLACE(INDEX(GroupVertices[Group],MATCH(Vertices[[#This Row],[Vertex]],GroupVertices[Vertex],0)),1,1,"")</f>
        <v>14</v>
      </c>
      <c r="BA204" s="48"/>
      <c r="BB204" s="49"/>
      <c r="BC204" s="48"/>
      <c r="BD204" s="49"/>
      <c r="BE204" s="48"/>
      <c r="BF204" s="49"/>
      <c r="BG204" s="48"/>
      <c r="BH204" s="49"/>
      <c r="BI204" s="48"/>
      <c r="BJ204" s="48"/>
      <c r="BK204" s="48"/>
      <c r="BL204" s="48"/>
      <c r="BM204" s="48"/>
      <c r="BN204" s="48"/>
      <c r="BO204" s="48"/>
      <c r="BP204" s="48"/>
      <c r="BQ204" s="48"/>
      <c r="BR204" s="48"/>
      <c r="BS204" s="48"/>
      <c r="BT204" s="2"/>
      <c r="BU204" s="3"/>
      <c r="BV204" s="3"/>
      <c r="BW204" s="3"/>
      <c r="BX204" s="3"/>
    </row>
    <row r="205" spans="1:76" ht="15">
      <c r="A205" s="65" t="s">
        <v>982</v>
      </c>
      <c r="B205" s="66"/>
      <c r="C205" s="66" t="s">
        <v>64</v>
      </c>
      <c r="D205" s="67">
        <v>900</v>
      </c>
      <c r="E205" s="91"/>
      <c r="F205" s="66" t="s">
        <v>982</v>
      </c>
      <c r="G205" s="92"/>
      <c r="H205" s="70"/>
      <c r="I205" s="71"/>
      <c r="J205" s="93" t="s">
        <v>75</v>
      </c>
      <c r="K205" s="70"/>
      <c r="L205" s="94">
        <v>1</v>
      </c>
      <c r="M205" s="75">
        <v>9128.5986328125</v>
      </c>
      <c r="N205" s="75">
        <v>708.0216674804688</v>
      </c>
      <c r="O205" s="76"/>
      <c r="P205" s="77"/>
      <c r="Q205" s="77"/>
      <c r="R205" s="87"/>
      <c r="S205" s="48">
        <v>1</v>
      </c>
      <c r="T205" s="48">
        <v>0</v>
      </c>
      <c r="U205" s="49">
        <v>0</v>
      </c>
      <c r="V205" s="49">
        <v>1</v>
      </c>
      <c r="W205" s="49">
        <v>0</v>
      </c>
      <c r="X205" s="49">
        <v>0.999999</v>
      </c>
      <c r="Y205" s="49">
        <v>0</v>
      </c>
      <c r="Z205" s="49">
        <v>0</v>
      </c>
      <c r="AA205" s="72">
        <v>205</v>
      </c>
      <c r="AB205" s="72"/>
      <c r="AC205" s="73"/>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79" t="str">
        <f>REPLACE(INDEX(GroupVertices[Group],MATCH(Vertices[[#This Row],[Vertex]],GroupVertices[Vertex],0)),1,1,"")</f>
        <v>37</v>
      </c>
      <c r="BA205" s="48"/>
      <c r="BB205" s="49"/>
      <c r="BC205" s="48"/>
      <c r="BD205" s="49"/>
      <c r="BE205" s="48"/>
      <c r="BF205" s="49"/>
      <c r="BG205" s="48"/>
      <c r="BH205" s="49"/>
      <c r="BI205" s="48"/>
      <c r="BJ205" s="48"/>
      <c r="BK205" s="48"/>
      <c r="BL205" s="48"/>
      <c r="BM205" s="48"/>
      <c r="BN205" s="48"/>
      <c r="BO205" s="48"/>
      <c r="BP205" s="48"/>
      <c r="BQ205" s="48"/>
      <c r="BR205" s="48"/>
      <c r="BS205" s="48"/>
      <c r="BT205" s="2"/>
      <c r="BU205" s="3"/>
      <c r="BV205" s="3"/>
      <c r="BW205" s="3"/>
      <c r="BX205" s="3"/>
    </row>
    <row r="206" spans="1:76" ht="15">
      <c r="A206" s="65" t="s">
        <v>1097</v>
      </c>
      <c r="B206" s="66"/>
      <c r="C206" s="66" t="s">
        <v>64</v>
      </c>
      <c r="D206" s="67">
        <v>900</v>
      </c>
      <c r="E206" s="91"/>
      <c r="F206" s="66" t="s">
        <v>1097</v>
      </c>
      <c r="G206" s="92"/>
      <c r="H206" s="70"/>
      <c r="I206" s="71"/>
      <c r="J206" s="93" t="s">
        <v>75</v>
      </c>
      <c r="K206" s="70"/>
      <c r="L206" s="94">
        <v>1</v>
      </c>
      <c r="M206" s="75">
        <v>287.6570129394531</v>
      </c>
      <c r="N206" s="75">
        <v>6622.65185546875</v>
      </c>
      <c r="O206" s="76"/>
      <c r="P206" s="77"/>
      <c r="Q206" s="77"/>
      <c r="R206" s="87"/>
      <c r="S206" s="48">
        <v>1</v>
      </c>
      <c r="T206" s="48">
        <v>0</v>
      </c>
      <c r="U206" s="49">
        <v>0</v>
      </c>
      <c r="V206" s="49">
        <v>0.018182</v>
      </c>
      <c r="W206" s="49">
        <v>0.034376</v>
      </c>
      <c r="X206" s="49">
        <v>0.556949</v>
      </c>
      <c r="Y206" s="49">
        <v>0</v>
      </c>
      <c r="Z206" s="49">
        <v>0</v>
      </c>
      <c r="AA206" s="72">
        <v>206</v>
      </c>
      <c r="AB206" s="72"/>
      <c r="AC206" s="73"/>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79" t="str">
        <f>REPLACE(INDEX(GroupVertices[Group],MATCH(Vertices[[#This Row],[Vertex]],GroupVertices[Vertex],0)),1,1,"")</f>
        <v>1</v>
      </c>
      <c r="BA206" s="48"/>
      <c r="BB206" s="49"/>
      <c r="BC206" s="48"/>
      <c r="BD206" s="49"/>
      <c r="BE206" s="48"/>
      <c r="BF206" s="49"/>
      <c r="BG206" s="48"/>
      <c r="BH206" s="49"/>
      <c r="BI206" s="48"/>
      <c r="BJ206" s="48"/>
      <c r="BK206" s="48"/>
      <c r="BL206" s="48"/>
      <c r="BM206" s="48"/>
      <c r="BN206" s="48"/>
      <c r="BO206" s="48"/>
      <c r="BP206" s="48"/>
      <c r="BQ206" s="48"/>
      <c r="BR206" s="48"/>
      <c r="BS206" s="48"/>
      <c r="BT206" s="2"/>
      <c r="BU206" s="3"/>
      <c r="BV206" s="3"/>
      <c r="BW206" s="3"/>
      <c r="BX206" s="3"/>
    </row>
    <row r="207" spans="1:76" ht="15">
      <c r="A207" s="65" t="s">
        <v>1183</v>
      </c>
      <c r="B207" s="66"/>
      <c r="C207" s="66" t="s">
        <v>64</v>
      </c>
      <c r="D207" s="67">
        <v>900</v>
      </c>
      <c r="E207" s="91"/>
      <c r="F207" s="66" t="s">
        <v>1183</v>
      </c>
      <c r="G207" s="92"/>
      <c r="H207" s="70"/>
      <c r="I207" s="71"/>
      <c r="J207" s="93" t="s">
        <v>75</v>
      </c>
      <c r="K207" s="70"/>
      <c r="L207" s="94">
        <v>1</v>
      </c>
      <c r="M207" s="75">
        <v>1739.740966796875</v>
      </c>
      <c r="N207" s="75">
        <v>5923.05908203125</v>
      </c>
      <c r="O207" s="76"/>
      <c r="P207" s="77"/>
      <c r="Q207" s="77"/>
      <c r="R207" s="87"/>
      <c r="S207" s="48">
        <v>1</v>
      </c>
      <c r="T207" s="48">
        <v>0</v>
      </c>
      <c r="U207" s="49">
        <v>0</v>
      </c>
      <c r="V207" s="49">
        <v>0.020408</v>
      </c>
      <c r="W207" s="49">
        <v>0.000119</v>
      </c>
      <c r="X207" s="49">
        <v>0.558918</v>
      </c>
      <c r="Y207" s="49">
        <v>0</v>
      </c>
      <c r="Z207" s="49">
        <v>0</v>
      </c>
      <c r="AA207" s="72">
        <v>207</v>
      </c>
      <c r="AB207" s="72"/>
      <c r="AC207" s="73"/>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79" t="str">
        <f>REPLACE(INDEX(GroupVertices[Group],MATCH(Vertices[[#This Row],[Vertex]],GroupVertices[Vertex],0)),1,1,"")</f>
        <v>2</v>
      </c>
      <c r="BA207" s="48"/>
      <c r="BB207" s="49"/>
      <c r="BC207" s="48"/>
      <c r="BD207" s="49"/>
      <c r="BE207" s="48"/>
      <c r="BF207" s="49"/>
      <c r="BG207" s="48"/>
      <c r="BH207" s="49"/>
      <c r="BI207" s="48"/>
      <c r="BJ207" s="48"/>
      <c r="BK207" s="48"/>
      <c r="BL207" s="48"/>
      <c r="BM207" s="48"/>
      <c r="BN207" s="48"/>
      <c r="BO207" s="48"/>
      <c r="BP207" s="48"/>
      <c r="BQ207" s="48"/>
      <c r="BR207" s="48"/>
      <c r="BS207" s="48"/>
      <c r="BT207" s="2"/>
      <c r="BU207" s="3"/>
      <c r="BV207" s="3"/>
      <c r="BW207" s="3"/>
      <c r="BX207" s="3"/>
    </row>
    <row r="208" spans="1:76" ht="15">
      <c r="A208" s="65" t="s">
        <v>1264</v>
      </c>
      <c r="B208" s="66"/>
      <c r="C208" s="66" t="s">
        <v>64</v>
      </c>
      <c r="D208" s="67">
        <v>900</v>
      </c>
      <c r="E208" s="91"/>
      <c r="F208" s="66" t="s">
        <v>1264</v>
      </c>
      <c r="G208" s="92"/>
      <c r="H208" s="70"/>
      <c r="I208" s="71"/>
      <c r="J208" s="93" t="s">
        <v>75</v>
      </c>
      <c r="K208" s="70"/>
      <c r="L208" s="94">
        <v>1</v>
      </c>
      <c r="M208" s="75">
        <v>2228.014892578125</v>
      </c>
      <c r="N208" s="75">
        <v>3233.7802734375</v>
      </c>
      <c r="O208" s="76"/>
      <c r="P208" s="77"/>
      <c r="Q208" s="77"/>
      <c r="R208" s="87"/>
      <c r="S208" s="48">
        <v>1</v>
      </c>
      <c r="T208" s="48">
        <v>0</v>
      </c>
      <c r="U208" s="49">
        <v>0</v>
      </c>
      <c r="V208" s="49">
        <v>0.025641</v>
      </c>
      <c r="W208" s="49">
        <v>0</v>
      </c>
      <c r="X208" s="49">
        <v>0.563513</v>
      </c>
      <c r="Y208" s="49">
        <v>0</v>
      </c>
      <c r="Z208" s="49">
        <v>0</v>
      </c>
      <c r="AA208" s="72">
        <v>208</v>
      </c>
      <c r="AB208" s="72"/>
      <c r="AC208" s="73"/>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79" t="str">
        <f>REPLACE(INDEX(GroupVertices[Group],MATCH(Vertices[[#This Row],[Vertex]],GroupVertices[Vertex],0)),1,1,"")</f>
        <v>7</v>
      </c>
      <c r="BA208" s="48"/>
      <c r="BB208" s="49"/>
      <c r="BC208" s="48"/>
      <c r="BD208" s="49"/>
      <c r="BE208" s="48"/>
      <c r="BF208" s="49"/>
      <c r="BG208" s="48"/>
      <c r="BH208" s="49"/>
      <c r="BI208" s="48"/>
      <c r="BJ208" s="48"/>
      <c r="BK208" s="48"/>
      <c r="BL208" s="48"/>
      <c r="BM208" s="48"/>
      <c r="BN208" s="48"/>
      <c r="BO208" s="48"/>
      <c r="BP208" s="48"/>
      <c r="BQ208" s="48"/>
      <c r="BR208" s="48"/>
      <c r="BS208" s="48"/>
      <c r="BT208" s="2"/>
      <c r="BU208" s="3"/>
      <c r="BV208" s="3"/>
      <c r="BW208" s="3"/>
      <c r="BX208" s="3"/>
    </row>
    <row r="209" spans="1:76" ht="15">
      <c r="A209" s="65" t="s">
        <v>1232</v>
      </c>
      <c r="B209" s="66"/>
      <c r="C209" s="66" t="s">
        <v>64</v>
      </c>
      <c r="D209" s="67">
        <v>900</v>
      </c>
      <c r="E209" s="91"/>
      <c r="F209" s="66" t="s">
        <v>1232</v>
      </c>
      <c r="G209" s="92"/>
      <c r="H209" s="70"/>
      <c r="I209" s="71"/>
      <c r="J209" s="93" t="s">
        <v>75</v>
      </c>
      <c r="K209" s="70"/>
      <c r="L209" s="94">
        <v>1</v>
      </c>
      <c r="M209" s="75">
        <v>3431.716064453125</v>
      </c>
      <c r="N209" s="75">
        <v>825.0615844726562</v>
      </c>
      <c r="O209" s="76"/>
      <c r="P209" s="77"/>
      <c r="Q209" s="77"/>
      <c r="R209" s="87"/>
      <c r="S209" s="48">
        <v>1</v>
      </c>
      <c r="T209" s="48">
        <v>0</v>
      </c>
      <c r="U209" s="49">
        <v>0</v>
      </c>
      <c r="V209" s="49">
        <v>0.025641</v>
      </c>
      <c r="W209" s="49">
        <v>0</v>
      </c>
      <c r="X209" s="49">
        <v>0.563513</v>
      </c>
      <c r="Y209" s="49">
        <v>0</v>
      </c>
      <c r="Z209" s="49">
        <v>0</v>
      </c>
      <c r="AA209" s="72">
        <v>209</v>
      </c>
      <c r="AB209" s="72"/>
      <c r="AC209" s="73"/>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79" t="str">
        <f>REPLACE(INDEX(GroupVertices[Group],MATCH(Vertices[[#This Row],[Vertex]],GroupVertices[Vertex],0)),1,1,"")</f>
        <v>6</v>
      </c>
      <c r="BA209" s="48"/>
      <c r="BB209" s="49"/>
      <c r="BC209" s="48"/>
      <c r="BD209" s="49"/>
      <c r="BE209" s="48"/>
      <c r="BF209" s="49"/>
      <c r="BG209" s="48"/>
      <c r="BH209" s="49"/>
      <c r="BI209" s="48"/>
      <c r="BJ209" s="48"/>
      <c r="BK209" s="48"/>
      <c r="BL209" s="48"/>
      <c r="BM209" s="48"/>
      <c r="BN209" s="48"/>
      <c r="BO209" s="48"/>
      <c r="BP209" s="48"/>
      <c r="BQ209" s="48"/>
      <c r="BR209" s="48"/>
      <c r="BS209" s="48"/>
      <c r="BT209" s="2"/>
      <c r="BU209" s="3"/>
      <c r="BV209" s="3"/>
      <c r="BW209" s="3"/>
      <c r="BX209" s="3"/>
    </row>
    <row r="210" spans="1:76" ht="15">
      <c r="A210" s="65" t="s">
        <v>1129</v>
      </c>
      <c r="B210" s="66"/>
      <c r="C210" s="66" t="s">
        <v>64</v>
      </c>
      <c r="D210" s="67">
        <v>900</v>
      </c>
      <c r="E210" s="91"/>
      <c r="F210" s="66" t="s">
        <v>1129</v>
      </c>
      <c r="G210" s="92"/>
      <c r="H210" s="70"/>
      <c r="I210" s="71"/>
      <c r="J210" s="93" t="s">
        <v>75</v>
      </c>
      <c r="K210" s="70"/>
      <c r="L210" s="94">
        <v>1</v>
      </c>
      <c r="M210" s="75">
        <v>9665.96484375</v>
      </c>
      <c r="N210" s="75">
        <v>8276.62890625</v>
      </c>
      <c r="O210" s="76"/>
      <c r="P210" s="77"/>
      <c r="Q210" s="77"/>
      <c r="R210" s="87"/>
      <c r="S210" s="48">
        <v>1</v>
      </c>
      <c r="T210" s="48">
        <v>0</v>
      </c>
      <c r="U210" s="49">
        <v>0</v>
      </c>
      <c r="V210" s="49">
        <v>0.028571</v>
      </c>
      <c r="W210" s="49">
        <v>0</v>
      </c>
      <c r="X210" s="49">
        <v>0.566065</v>
      </c>
      <c r="Y210" s="49">
        <v>0</v>
      </c>
      <c r="Z210" s="49">
        <v>0</v>
      </c>
      <c r="AA210" s="72">
        <v>210</v>
      </c>
      <c r="AB210" s="72"/>
      <c r="AC210" s="73"/>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79" t="str">
        <f>REPLACE(INDEX(GroupVertices[Group],MATCH(Vertices[[#This Row],[Vertex]],GroupVertices[Vertex],0)),1,1,"")</f>
        <v>10</v>
      </c>
      <c r="BA210" s="48"/>
      <c r="BB210" s="49"/>
      <c r="BC210" s="48"/>
      <c r="BD210" s="49"/>
      <c r="BE210" s="48"/>
      <c r="BF210" s="49"/>
      <c r="BG210" s="48"/>
      <c r="BH210" s="49"/>
      <c r="BI210" s="48"/>
      <c r="BJ210" s="48"/>
      <c r="BK210" s="48"/>
      <c r="BL210" s="48"/>
      <c r="BM210" s="48"/>
      <c r="BN210" s="48"/>
      <c r="BO210" s="48"/>
      <c r="BP210" s="48"/>
      <c r="BQ210" s="48"/>
      <c r="BR210" s="48"/>
      <c r="BS210" s="48"/>
      <c r="BT210" s="2"/>
      <c r="BU210" s="3"/>
      <c r="BV210" s="3"/>
      <c r="BW210" s="3"/>
      <c r="BX210" s="3"/>
    </row>
    <row r="211" spans="1:76" ht="15">
      <c r="A211" s="65" t="s">
        <v>1144</v>
      </c>
      <c r="B211" s="66"/>
      <c r="C211" s="66" t="s">
        <v>64</v>
      </c>
      <c r="D211" s="67">
        <v>900</v>
      </c>
      <c r="E211" s="91"/>
      <c r="F211" s="66" t="s">
        <v>1144</v>
      </c>
      <c r="G211" s="92"/>
      <c r="H211" s="70"/>
      <c r="I211" s="71"/>
      <c r="J211" s="93" t="s">
        <v>75</v>
      </c>
      <c r="K211" s="70"/>
      <c r="L211" s="94">
        <v>1</v>
      </c>
      <c r="M211" s="75">
        <v>4378.54296875</v>
      </c>
      <c r="N211" s="75">
        <v>7825.80615234375</v>
      </c>
      <c r="O211" s="76"/>
      <c r="P211" s="77"/>
      <c r="Q211" s="77"/>
      <c r="R211" s="87"/>
      <c r="S211" s="48">
        <v>1</v>
      </c>
      <c r="T211" s="48">
        <v>0</v>
      </c>
      <c r="U211" s="49">
        <v>0</v>
      </c>
      <c r="V211" s="49">
        <v>0.025</v>
      </c>
      <c r="W211" s="49">
        <v>0</v>
      </c>
      <c r="X211" s="49">
        <v>0.561247</v>
      </c>
      <c r="Y211" s="49">
        <v>0</v>
      </c>
      <c r="Z211" s="49">
        <v>0</v>
      </c>
      <c r="AA211" s="72">
        <v>211</v>
      </c>
      <c r="AB211" s="72"/>
      <c r="AC211" s="73"/>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79" t="str">
        <f>REPLACE(INDEX(GroupVertices[Group],MATCH(Vertices[[#This Row],[Vertex]],GroupVertices[Vertex],0)),1,1,"")</f>
        <v>8</v>
      </c>
      <c r="BA211" s="48"/>
      <c r="BB211" s="49"/>
      <c r="BC211" s="48"/>
      <c r="BD211" s="49"/>
      <c r="BE211" s="48"/>
      <c r="BF211" s="49"/>
      <c r="BG211" s="48"/>
      <c r="BH211" s="49"/>
      <c r="BI211" s="48"/>
      <c r="BJ211" s="48"/>
      <c r="BK211" s="48"/>
      <c r="BL211" s="48"/>
      <c r="BM211" s="48"/>
      <c r="BN211" s="48"/>
      <c r="BO211" s="48"/>
      <c r="BP211" s="48"/>
      <c r="BQ211" s="48"/>
      <c r="BR211" s="48"/>
      <c r="BS211" s="48"/>
      <c r="BT211" s="2"/>
      <c r="BU211" s="3"/>
      <c r="BV211" s="3"/>
      <c r="BW211" s="3"/>
      <c r="BX211" s="3"/>
    </row>
    <row r="212" spans="1:76" ht="15">
      <c r="A212" s="65" t="s">
        <v>1271</v>
      </c>
      <c r="B212" s="66"/>
      <c r="C212" s="66" t="s">
        <v>64</v>
      </c>
      <c r="D212" s="67">
        <v>900</v>
      </c>
      <c r="E212" s="91"/>
      <c r="F212" s="66" t="s">
        <v>1271</v>
      </c>
      <c r="G212" s="92"/>
      <c r="H212" s="70"/>
      <c r="I212" s="71"/>
      <c r="J212" s="93" t="s">
        <v>75</v>
      </c>
      <c r="K212" s="70"/>
      <c r="L212" s="94">
        <v>1</v>
      </c>
      <c r="M212" s="75">
        <v>2228.014892578125</v>
      </c>
      <c r="N212" s="75">
        <v>8195.712890625</v>
      </c>
      <c r="O212" s="76"/>
      <c r="P212" s="77"/>
      <c r="Q212" s="77"/>
      <c r="R212" s="87"/>
      <c r="S212" s="48">
        <v>1</v>
      </c>
      <c r="T212" s="48">
        <v>0</v>
      </c>
      <c r="U212" s="49">
        <v>0</v>
      </c>
      <c r="V212" s="49">
        <v>0.022727</v>
      </c>
      <c r="W212" s="49">
        <v>0</v>
      </c>
      <c r="X212" s="49">
        <v>0.559154</v>
      </c>
      <c r="Y212" s="49">
        <v>0</v>
      </c>
      <c r="Z212" s="49">
        <v>0</v>
      </c>
      <c r="AA212" s="72">
        <v>212</v>
      </c>
      <c r="AB212" s="72"/>
      <c r="AC212" s="73"/>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79" t="str">
        <f>REPLACE(INDEX(GroupVertices[Group],MATCH(Vertices[[#This Row],[Vertex]],GroupVertices[Vertex],0)),1,1,"")</f>
        <v>5</v>
      </c>
      <c r="BA212" s="48"/>
      <c r="BB212" s="49"/>
      <c r="BC212" s="48"/>
      <c r="BD212" s="49"/>
      <c r="BE212" s="48"/>
      <c r="BF212" s="49"/>
      <c r="BG212" s="48"/>
      <c r="BH212" s="49"/>
      <c r="BI212" s="48"/>
      <c r="BJ212" s="48"/>
      <c r="BK212" s="48"/>
      <c r="BL212" s="48"/>
      <c r="BM212" s="48"/>
      <c r="BN212" s="48"/>
      <c r="BO212" s="48"/>
      <c r="BP212" s="48"/>
      <c r="BQ212" s="48"/>
      <c r="BR212" s="48"/>
      <c r="BS212" s="48"/>
      <c r="BT212" s="2"/>
      <c r="BU212" s="3"/>
      <c r="BV212" s="3"/>
      <c r="BW212" s="3"/>
      <c r="BX212" s="3"/>
    </row>
    <row r="213" spans="1:76" ht="15">
      <c r="A213" s="65" t="s">
        <v>1067</v>
      </c>
      <c r="B213" s="66"/>
      <c r="C213" s="66" t="s">
        <v>64</v>
      </c>
      <c r="D213" s="67">
        <v>900</v>
      </c>
      <c r="E213" s="91"/>
      <c r="F213" s="66" t="s">
        <v>1067</v>
      </c>
      <c r="G213" s="92"/>
      <c r="H213" s="70"/>
      <c r="I213" s="71"/>
      <c r="J213" s="93" t="s">
        <v>75</v>
      </c>
      <c r="K213" s="70"/>
      <c r="L213" s="94">
        <v>1</v>
      </c>
      <c r="M213" s="75">
        <v>8680.1298828125</v>
      </c>
      <c r="N213" s="75">
        <v>6354.1328125</v>
      </c>
      <c r="O213" s="76"/>
      <c r="P213" s="77"/>
      <c r="Q213" s="77"/>
      <c r="R213" s="87"/>
      <c r="S213" s="48">
        <v>1</v>
      </c>
      <c r="T213" s="48">
        <v>0</v>
      </c>
      <c r="U213" s="49">
        <v>0</v>
      </c>
      <c r="V213" s="49">
        <v>0.043478</v>
      </c>
      <c r="W213" s="49">
        <v>0</v>
      </c>
      <c r="X213" s="49">
        <v>0.578828</v>
      </c>
      <c r="Y213" s="49">
        <v>0</v>
      </c>
      <c r="Z213" s="49">
        <v>0</v>
      </c>
      <c r="AA213" s="72">
        <v>213</v>
      </c>
      <c r="AB213" s="72"/>
      <c r="AC213" s="73"/>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79" t="str">
        <f>REPLACE(INDEX(GroupVertices[Group],MATCH(Vertices[[#This Row],[Vertex]],GroupVertices[Vertex],0)),1,1,"")</f>
        <v>14</v>
      </c>
      <c r="BA213" s="48"/>
      <c r="BB213" s="49"/>
      <c r="BC213" s="48"/>
      <c r="BD213" s="49"/>
      <c r="BE213" s="48"/>
      <c r="BF213" s="49"/>
      <c r="BG213" s="48"/>
      <c r="BH213" s="49"/>
      <c r="BI213" s="48"/>
      <c r="BJ213" s="48"/>
      <c r="BK213" s="48"/>
      <c r="BL213" s="48"/>
      <c r="BM213" s="48"/>
      <c r="BN213" s="48"/>
      <c r="BO213" s="48"/>
      <c r="BP213" s="48"/>
      <c r="BQ213" s="48"/>
      <c r="BR213" s="48"/>
      <c r="BS213" s="48"/>
      <c r="BT213" s="2"/>
      <c r="BU213" s="3"/>
      <c r="BV213" s="3"/>
      <c r="BW213" s="3"/>
      <c r="BX213" s="3"/>
    </row>
    <row r="214" spans="1:76" ht="15">
      <c r="A214" s="65" t="s">
        <v>1236</v>
      </c>
      <c r="B214" s="66"/>
      <c r="C214" s="66" t="s">
        <v>64</v>
      </c>
      <c r="D214" s="67">
        <v>900</v>
      </c>
      <c r="E214" s="91"/>
      <c r="F214" s="66" t="s">
        <v>1236</v>
      </c>
      <c r="G214" s="92"/>
      <c r="H214" s="70"/>
      <c r="I214" s="71"/>
      <c r="J214" s="93" t="s">
        <v>75</v>
      </c>
      <c r="K214" s="70"/>
      <c r="L214" s="94">
        <v>1</v>
      </c>
      <c r="M214" s="75">
        <v>4673.099609375</v>
      </c>
      <c r="N214" s="75">
        <v>3144.5556640625</v>
      </c>
      <c r="O214" s="76"/>
      <c r="P214" s="77"/>
      <c r="Q214" s="77"/>
      <c r="R214" s="87"/>
      <c r="S214" s="48">
        <v>1</v>
      </c>
      <c r="T214" s="48">
        <v>0</v>
      </c>
      <c r="U214" s="49">
        <v>0</v>
      </c>
      <c r="V214" s="49">
        <v>0.04</v>
      </c>
      <c r="W214" s="49">
        <v>0</v>
      </c>
      <c r="X214" s="49">
        <v>0.575883</v>
      </c>
      <c r="Y214" s="49">
        <v>0</v>
      </c>
      <c r="Z214" s="49">
        <v>0</v>
      </c>
      <c r="AA214" s="72">
        <v>214</v>
      </c>
      <c r="AB214" s="72"/>
      <c r="AC214" s="73"/>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79" t="str">
        <f>REPLACE(INDEX(GroupVertices[Group],MATCH(Vertices[[#This Row],[Vertex]],GroupVertices[Vertex],0)),1,1,"")</f>
        <v>13</v>
      </c>
      <c r="BA214" s="48"/>
      <c r="BB214" s="49"/>
      <c r="BC214" s="48"/>
      <c r="BD214" s="49"/>
      <c r="BE214" s="48"/>
      <c r="BF214" s="49"/>
      <c r="BG214" s="48"/>
      <c r="BH214" s="49"/>
      <c r="BI214" s="48"/>
      <c r="BJ214" s="48"/>
      <c r="BK214" s="48"/>
      <c r="BL214" s="48"/>
      <c r="BM214" s="48"/>
      <c r="BN214" s="48"/>
      <c r="BO214" s="48"/>
      <c r="BP214" s="48"/>
      <c r="BQ214" s="48"/>
      <c r="BR214" s="48"/>
      <c r="BS214" s="48"/>
      <c r="BT214" s="2"/>
      <c r="BU214" s="3"/>
      <c r="BV214" s="3"/>
      <c r="BW214" s="3"/>
      <c r="BX214" s="3"/>
    </row>
    <row r="215" spans="1:76" ht="15">
      <c r="A215" s="65" t="s">
        <v>1263</v>
      </c>
      <c r="B215" s="66"/>
      <c r="C215" s="66" t="s">
        <v>64</v>
      </c>
      <c r="D215" s="67">
        <v>900</v>
      </c>
      <c r="E215" s="91"/>
      <c r="F215" s="66" t="s">
        <v>1263</v>
      </c>
      <c r="G215" s="92"/>
      <c r="H215" s="70"/>
      <c r="I215" s="71"/>
      <c r="J215" s="93" t="s">
        <v>75</v>
      </c>
      <c r="K215" s="70"/>
      <c r="L215" s="94">
        <v>1</v>
      </c>
      <c r="M215" s="75">
        <v>3030.482421875</v>
      </c>
      <c r="N215" s="75">
        <v>3233.7802734375</v>
      </c>
      <c r="O215" s="76"/>
      <c r="P215" s="77"/>
      <c r="Q215" s="77"/>
      <c r="R215" s="87"/>
      <c r="S215" s="48">
        <v>1</v>
      </c>
      <c r="T215" s="48">
        <v>0</v>
      </c>
      <c r="U215" s="49">
        <v>0</v>
      </c>
      <c r="V215" s="49">
        <v>0.025641</v>
      </c>
      <c r="W215" s="49">
        <v>0</v>
      </c>
      <c r="X215" s="49">
        <v>0.563513</v>
      </c>
      <c r="Y215" s="49">
        <v>0</v>
      </c>
      <c r="Z215" s="49">
        <v>0</v>
      </c>
      <c r="AA215" s="72">
        <v>215</v>
      </c>
      <c r="AB215" s="72"/>
      <c r="AC215" s="73"/>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79" t="str">
        <f>REPLACE(INDEX(GroupVertices[Group],MATCH(Vertices[[#This Row],[Vertex]],GroupVertices[Vertex],0)),1,1,"")</f>
        <v>7</v>
      </c>
      <c r="BA215" s="48"/>
      <c r="BB215" s="49"/>
      <c r="BC215" s="48"/>
      <c r="BD215" s="49"/>
      <c r="BE215" s="48"/>
      <c r="BF215" s="49"/>
      <c r="BG215" s="48"/>
      <c r="BH215" s="49"/>
      <c r="BI215" s="48"/>
      <c r="BJ215" s="48"/>
      <c r="BK215" s="48"/>
      <c r="BL215" s="48"/>
      <c r="BM215" s="48"/>
      <c r="BN215" s="48"/>
      <c r="BO215" s="48"/>
      <c r="BP215" s="48"/>
      <c r="BQ215" s="48"/>
      <c r="BR215" s="48"/>
      <c r="BS215" s="48"/>
      <c r="BT215" s="2"/>
      <c r="BU215" s="3"/>
      <c r="BV215" s="3"/>
      <c r="BW215" s="3"/>
      <c r="BX215" s="3"/>
    </row>
    <row r="216" spans="1:76" ht="15">
      <c r="A216" s="65" t="s">
        <v>1106</v>
      </c>
      <c r="B216" s="66"/>
      <c r="C216" s="66" t="s">
        <v>64</v>
      </c>
      <c r="D216" s="67">
        <v>900</v>
      </c>
      <c r="E216" s="91"/>
      <c r="F216" s="66" t="s">
        <v>1106</v>
      </c>
      <c r="G216" s="92"/>
      <c r="H216" s="70"/>
      <c r="I216" s="71"/>
      <c r="J216" s="93" t="s">
        <v>75</v>
      </c>
      <c r="K216" s="70"/>
      <c r="L216" s="94">
        <v>1</v>
      </c>
      <c r="M216" s="75">
        <v>7290.9375</v>
      </c>
      <c r="N216" s="75">
        <v>8276.62890625</v>
      </c>
      <c r="O216" s="76"/>
      <c r="P216" s="77"/>
      <c r="Q216" s="77"/>
      <c r="R216" s="87"/>
      <c r="S216" s="48">
        <v>1</v>
      </c>
      <c r="T216" s="48">
        <v>0</v>
      </c>
      <c r="U216" s="49">
        <v>0</v>
      </c>
      <c r="V216" s="49">
        <v>0.028571</v>
      </c>
      <c r="W216" s="49">
        <v>0</v>
      </c>
      <c r="X216" s="49">
        <v>0.566065</v>
      </c>
      <c r="Y216" s="49">
        <v>0</v>
      </c>
      <c r="Z216" s="49">
        <v>0</v>
      </c>
      <c r="AA216" s="72">
        <v>216</v>
      </c>
      <c r="AB216" s="72"/>
      <c r="AC216" s="73"/>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79" t="str">
        <f>REPLACE(INDEX(GroupVertices[Group],MATCH(Vertices[[#This Row],[Vertex]],GroupVertices[Vertex],0)),1,1,"")</f>
        <v>11</v>
      </c>
      <c r="BA216" s="48"/>
      <c r="BB216" s="49"/>
      <c r="BC216" s="48"/>
      <c r="BD216" s="49"/>
      <c r="BE216" s="48"/>
      <c r="BF216" s="49"/>
      <c r="BG216" s="48"/>
      <c r="BH216" s="49"/>
      <c r="BI216" s="48"/>
      <c r="BJ216" s="48"/>
      <c r="BK216" s="48"/>
      <c r="BL216" s="48"/>
      <c r="BM216" s="48"/>
      <c r="BN216" s="48"/>
      <c r="BO216" s="48"/>
      <c r="BP216" s="48"/>
      <c r="BQ216" s="48"/>
      <c r="BR216" s="48"/>
      <c r="BS216" s="48"/>
      <c r="BT216" s="2"/>
      <c r="BU216" s="3"/>
      <c r="BV216" s="3"/>
      <c r="BW216" s="3"/>
      <c r="BX216" s="3"/>
    </row>
    <row r="217" spans="1:76" ht="15">
      <c r="A217" s="65" t="s">
        <v>1011</v>
      </c>
      <c r="B217" s="66"/>
      <c r="C217" s="66" t="s">
        <v>64</v>
      </c>
      <c r="D217" s="67">
        <v>900</v>
      </c>
      <c r="E217" s="91"/>
      <c r="F217" s="66" t="s">
        <v>1011</v>
      </c>
      <c r="G217" s="92"/>
      <c r="H217" s="70"/>
      <c r="I217" s="71"/>
      <c r="J217" s="93" t="s">
        <v>75</v>
      </c>
      <c r="K217" s="70"/>
      <c r="L217" s="94">
        <v>1</v>
      </c>
      <c r="M217" s="75">
        <v>3832.9501953125</v>
      </c>
      <c r="N217" s="75">
        <v>6148.22900390625</v>
      </c>
      <c r="O217" s="76"/>
      <c r="P217" s="77"/>
      <c r="Q217" s="77"/>
      <c r="R217" s="87"/>
      <c r="S217" s="48">
        <v>1</v>
      </c>
      <c r="T217" s="48">
        <v>0</v>
      </c>
      <c r="U217" s="49">
        <v>0</v>
      </c>
      <c r="V217" s="49">
        <v>0.02439</v>
      </c>
      <c r="W217" s="49">
        <v>0</v>
      </c>
      <c r="X217" s="49">
        <v>0.562419</v>
      </c>
      <c r="Y217" s="49">
        <v>0</v>
      </c>
      <c r="Z217" s="49">
        <v>0</v>
      </c>
      <c r="AA217" s="72">
        <v>217</v>
      </c>
      <c r="AB217" s="72"/>
      <c r="AC217" s="73"/>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79" t="str">
        <f>REPLACE(INDEX(GroupVertices[Group],MATCH(Vertices[[#This Row],[Vertex]],GroupVertices[Vertex],0)),1,1,"")</f>
        <v>4</v>
      </c>
      <c r="BA217" s="48"/>
      <c r="BB217" s="49"/>
      <c r="BC217" s="48"/>
      <c r="BD217" s="49"/>
      <c r="BE217" s="48"/>
      <c r="BF217" s="49"/>
      <c r="BG217" s="48"/>
      <c r="BH217" s="49"/>
      <c r="BI217" s="48"/>
      <c r="BJ217" s="48"/>
      <c r="BK217" s="48"/>
      <c r="BL217" s="48"/>
      <c r="BM217" s="48"/>
      <c r="BN217" s="48"/>
      <c r="BO217" s="48"/>
      <c r="BP217" s="48"/>
      <c r="BQ217" s="48"/>
      <c r="BR217" s="48"/>
      <c r="BS217" s="48"/>
      <c r="BT217" s="2"/>
      <c r="BU217" s="3"/>
      <c r="BV217" s="3"/>
      <c r="BW217" s="3"/>
      <c r="BX217" s="3"/>
    </row>
    <row r="218" spans="1:76" ht="15">
      <c r="A218" s="65" t="s">
        <v>1013</v>
      </c>
      <c r="B218" s="66"/>
      <c r="C218" s="66" t="s">
        <v>64</v>
      </c>
      <c r="D218" s="67">
        <v>900</v>
      </c>
      <c r="E218" s="91"/>
      <c r="F218" s="66" t="s">
        <v>1013</v>
      </c>
      <c r="G218" s="92"/>
      <c r="H218" s="70"/>
      <c r="I218" s="71"/>
      <c r="J218" s="93" t="s">
        <v>75</v>
      </c>
      <c r="K218" s="70"/>
      <c r="L218" s="94">
        <v>1</v>
      </c>
      <c r="M218" s="75">
        <v>3030.482421875</v>
      </c>
      <c r="N218" s="75">
        <v>5671.39794921875</v>
      </c>
      <c r="O218" s="76"/>
      <c r="P218" s="77"/>
      <c r="Q218" s="77"/>
      <c r="R218" s="87"/>
      <c r="S218" s="48">
        <v>1</v>
      </c>
      <c r="T218" s="48">
        <v>0</v>
      </c>
      <c r="U218" s="49">
        <v>0</v>
      </c>
      <c r="V218" s="49">
        <v>0.02439</v>
      </c>
      <c r="W218" s="49">
        <v>0</v>
      </c>
      <c r="X218" s="49">
        <v>0.562419</v>
      </c>
      <c r="Y218" s="49">
        <v>0</v>
      </c>
      <c r="Z218" s="49">
        <v>0</v>
      </c>
      <c r="AA218" s="72">
        <v>218</v>
      </c>
      <c r="AB218" s="72"/>
      <c r="AC218" s="73"/>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79" t="str">
        <f>REPLACE(INDEX(GroupVertices[Group],MATCH(Vertices[[#This Row],[Vertex]],GroupVertices[Vertex],0)),1,1,"")</f>
        <v>4</v>
      </c>
      <c r="BA218" s="48"/>
      <c r="BB218" s="49"/>
      <c r="BC218" s="48"/>
      <c r="BD218" s="49"/>
      <c r="BE218" s="48"/>
      <c r="BF218" s="49"/>
      <c r="BG218" s="48"/>
      <c r="BH218" s="49"/>
      <c r="BI218" s="48"/>
      <c r="BJ218" s="48"/>
      <c r="BK218" s="48"/>
      <c r="BL218" s="48"/>
      <c r="BM218" s="48"/>
      <c r="BN218" s="48"/>
      <c r="BO218" s="48"/>
      <c r="BP218" s="48"/>
      <c r="BQ218" s="48"/>
      <c r="BR218" s="48"/>
      <c r="BS218" s="48"/>
      <c r="BT218" s="2"/>
      <c r="BU218" s="3"/>
      <c r="BV218" s="3"/>
      <c r="BW218" s="3"/>
      <c r="BX218" s="3"/>
    </row>
    <row r="219" spans="1:76" ht="15">
      <c r="A219" s="65" t="s">
        <v>1285</v>
      </c>
      <c r="B219" s="66"/>
      <c r="C219" s="66" t="s">
        <v>64</v>
      </c>
      <c r="D219" s="67">
        <v>900</v>
      </c>
      <c r="E219" s="91"/>
      <c r="F219" s="66" t="s">
        <v>1285</v>
      </c>
      <c r="G219" s="92"/>
      <c r="H219" s="70"/>
      <c r="I219" s="71"/>
      <c r="J219" s="93" t="s">
        <v>75</v>
      </c>
      <c r="K219" s="70"/>
      <c r="L219" s="94">
        <v>1</v>
      </c>
      <c r="M219" s="75">
        <v>3431.716064453125</v>
      </c>
      <c r="N219" s="75">
        <v>8195.712890625</v>
      </c>
      <c r="O219" s="76"/>
      <c r="P219" s="77"/>
      <c r="Q219" s="77"/>
      <c r="R219" s="87"/>
      <c r="S219" s="48">
        <v>1</v>
      </c>
      <c r="T219" s="48">
        <v>0</v>
      </c>
      <c r="U219" s="49">
        <v>0</v>
      </c>
      <c r="V219" s="49">
        <v>0.022727</v>
      </c>
      <c r="W219" s="49">
        <v>0</v>
      </c>
      <c r="X219" s="49">
        <v>0.559154</v>
      </c>
      <c r="Y219" s="49">
        <v>0</v>
      </c>
      <c r="Z219" s="49">
        <v>0</v>
      </c>
      <c r="AA219" s="72">
        <v>219</v>
      </c>
      <c r="AB219" s="72"/>
      <c r="AC219" s="73"/>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79" t="str">
        <f>REPLACE(INDEX(GroupVertices[Group],MATCH(Vertices[[#This Row],[Vertex]],GroupVertices[Vertex],0)),1,1,"")</f>
        <v>5</v>
      </c>
      <c r="BA219" s="48"/>
      <c r="BB219" s="49"/>
      <c r="BC219" s="48"/>
      <c r="BD219" s="49"/>
      <c r="BE219" s="48"/>
      <c r="BF219" s="49"/>
      <c r="BG219" s="48"/>
      <c r="BH219" s="49"/>
      <c r="BI219" s="48"/>
      <c r="BJ219" s="48"/>
      <c r="BK219" s="48"/>
      <c r="BL219" s="48"/>
      <c r="BM219" s="48"/>
      <c r="BN219" s="48"/>
      <c r="BO219" s="48"/>
      <c r="BP219" s="48"/>
      <c r="BQ219" s="48"/>
      <c r="BR219" s="48"/>
      <c r="BS219" s="48"/>
      <c r="BT219" s="2"/>
      <c r="BU219" s="3"/>
      <c r="BV219" s="3"/>
      <c r="BW219" s="3"/>
      <c r="BX219" s="3"/>
    </row>
    <row r="220" spans="1:76" ht="15">
      <c r="A220" s="65" t="s">
        <v>1037</v>
      </c>
      <c r="B220" s="66"/>
      <c r="C220" s="66" t="s">
        <v>64</v>
      </c>
      <c r="D220" s="67">
        <v>900</v>
      </c>
      <c r="E220" s="91"/>
      <c r="F220" s="66" t="s">
        <v>1037</v>
      </c>
      <c r="G220" s="92"/>
      <c r="H220" s="70"/>
      <c r="I220" s="71"/>
      <c r="J220" s="93" t="s">
        <v>75</v>
      </c>
      <c r="K220" s="70"/>
      <c r="L220" s="94">
        <v>1</v>
      </c>
      <c r="M220" s="75">
        <v>650.6780395507812</v>
      </c>
      <c r="N220" s="75">
        <v>7797.87158203125</v>
      </c>
      <c r="O220" s="76"/>
      <c r="P220" s="77"/>
      <c r="Q220" s="77"/>
      <c r="R220" s="87"/>
      <c r="S220" s="48">
        <v>1</v>
      </c>
      <c r="T220" s="48">
        <v>0</v>
      </c>
      <c r="U220" s="49">
        <v>0</v>
      </c>
      <c r="V220" s="49">
        <v>0.018182</v>
      </c>
      <c r="W220" s="49">
        <v>0.034376</v>
      </c>
      <c r="X220" s="49">
        <v>0.556949</v>
      </c>
      <c r="Y220" s="49">
        <v>0</v>
      </c>
      <c r="Z220" s="49">
        <v>0</v>
      </c>
      <c r="AA220" s="72">
        <v>220</v>
      </c>
      <c r="AB220" s="72"/>
      <c r="AC220" s="73"/>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79" t="str">
        <f>REPLACE(INDEX(GroupVertices[Group],MATCH(Vertices[[#This Row],[Vertex]],GroupVertices[Vertex],0)),1,1,"")</f>
        <v>1</v>
      </c>
      <c r="BA220" s="48"/>
      <c r="BB220" s="49"/>
      <c r="BC220" s="48"/>
      <c r="BD220" s="49"/>
      <c r="BE220" s="48"/>
      <c r="BF220" s="49"/>
      <c r="BG220" s="48"/>
      <c r="BH220" s="49"/>
      <c r="BI220" s="48"/>
      <c r="BJ220" s="48"/>
      <c r="BK220" s="48"/>
      <c r="BL220" s="48"/>
      <c r="BM220" s="48"/>
      <c r="BN220" s="48"/>
      <c r="BO220" s="48"/>
      <c r="BP220" s="48"/>
      <c r="BQ220" s="48"/>
      <c r="BR220" s="48"/>
      <c r="BS220" s="48"/>
      <c r="BT220" s="2"/>
      <c r="BU220" s="3"/>
      <c r="BV220" s="3"/>
      <c r="BW220" s="3"/>
      <c r="BX220" s="3"/>
    </row>
    <row r="221" spans="1:76" ht="15">
      <c r="A221" s="65" t="s">
        <v>1112</v>
      </c>
      <c r="B221" s="66"/>
      <c r="C221" s="66" t="s">
        <v>64</v>
      </c>
      <c r="D221" s="67">
        <v>900</v>
      </c>
      <c r="E221" s="91"/>
      <c r="F221" s="66" t="s">
        <v>1112</v>
      </c>
      <c r="G221" s="92"/>
      <c r="H221" s="70"/>
      <c r="I221" s="71"/>
      <c r="J221" s="93" t="s">
        <v>75</v>
      </c>
      <c r="K221" s="70"/>
      <c r="L221" s="94">
        <v>1</v>
      </c>
      <c r="M221" s="75">
        <v>6837.1611328125</v>
      </c>
      <c r="N221" s="75">
        <v>7825.80615234375</v>
      </c>
      <c r="O221" s="76"/>
      <c r="P221" s="77"/>
      <c r="Q221" s="77"/>
      <c r="R221" s="87"/>
      <c r="S221" s="48">
        <v>1</v>
      </c>
      <c r="T221" s="48">
        <v>0</v>
      </c>
      <c r="U221" s="49">
        <v>0</v>
      </c>
      <c r="V221" s="49">
        <v>0.028571</v>
      </c>
      <c r="W221" s="49">
        <v>0</v>
      </c>
      <c r="X221" s="49">
        <v>0.566065</v>
      </c>
      <c r="Y221" s="49">
        <v>0</v>
      </c>
      <c r="Z221" s="49">
        <v>0</v>
      </c>
      <c r="AA221" s="72">
        <v>221</v>
      </c>
      <c r="AB221" s="72"/>
      <c r="AC221" s="73"/>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79" t="str">
        <f>REPLACE(INDEX(GroupVertices[Group],MATCH(Vertices[[#This Row],[Vertex]],GroupVertices[Vertex],0)),1,1,"")</f>
        <v>11</v>
      </c>
      <c r="BA221" s="48"/>
      <c r="BB221" s="49"/>
      <c r="BC221" s="48"/>
      <c r="BD221" s="49"/>
      <c r="BE221" s="48"/>
      <c r="BF221" s="49"/>
      <c r="BG221" s="48"/>
      <c r="BH221" s="49"/>
      <c r="BI221" s="48"/>
      <c r="BJ221" s="48"/>
      <c r="BK221" s="48"/>
      <c r="BL221" s="48"/>
      <c r="BM221" s="48"/>
      <c r="BN221" s="48"/>
      <c r="BO221" s="48"/>
      <c r="BP221" s="48"/>
      <c r="BQ221" s="48"/>
      <c r="BR221" s="48"/>
      <c r="BS221" s="48"/>
      <c r="BT221" s="2"/>
      <c r="BU221" s="3"/>
      <c r="BV221" s="3"/>
      <c r="BW221" s="3"/>
      <c r="BX221" s="3"/>
    </row>
    <row r="222" spans="1:76" ht="15">
      <c r="A222" s="65" t="s">
        <v>1241</v>
      </c>
      <c r="B222" s="66"/>
      <c r="C222" s="66" t="s">
        <v>64</v>
      </c>
      <c r="D222" s="67">
        <v>900</v>
      </c>
      <c r="E222" s="91"/>
      <c r="F222" s="66" t="s">
        <v>1241</v>
      </c>
      <c r="G222" s="92"/>
      <c r="H222" s="70"/>
      <c r="I222" s="71"/>
      <c r="J222" s="93" t="s">
        <v>75</v>
      </c>
      <c r="K222" s="70"/>
      <c r="L222" s="94">
        <v>1</v>
      </c>
      <c r="M222" s="75">
        <v>5028.68994140625</v>
      </c>
      <c r="N222" s="75">
        <v>3144.5556640625</v>
      </c>
      <c r="O222" s="76"/>
      <c r="P222" s="77"/>
      <c r="Q222" s="77"/>
      <c r="R222" s="87"/>
      <c r="S222" s="48">
        <v>1</v>
      </c>
      <c r="T222" s="48">
        <v>0</v>
      </c>
      <c r="U222" s="49">
        <v>0</v>
      </c>
      <c r="V222" s="49">
        <v>0.04</v>
      </c>
      <c r="W222" s="49">
        <v>0</v>
      </c>
      <c r="X222" s="49">
        <v>0.575883</v>
      </c>
      <c r="Y222" s="49">
        <v>0</v>
      </c>
      <c r="Z222" s="49">
        <v>0</v>
      </c>
      <c r="AA222" s="72">
        <v>222</v>
      </c>
      <c r="AB222" s="72"/>
      <c r="AC222" s="73"/>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79" t="str">
        <f>REPLACE(INDEX(GroupVertices[Group],MATCH(Vertices[[#This Row],[Vertex]],GroupVertices[Vertex],0)),1,1,"")</f>
        <v>13</v>
      </c>
      <c r="BA222" s="48"/>
      <c r="BB222" s="49"/>
      <c r="BC222" s="48"/>
      <c r="BD222" s="49"/>
      <c r="BE222" s="48"/>
      <c r="BF222" s="49"/>
      <c r="BG222" s="48"/>
      <c r="BH222" s="49"/>
      <c r="BI222" s="48"/>
      <c r="BJ222" s="48"/>
      <c r="BK222" s="48"/>
      <c r="BL222" s="48"/>
      <c r="BM222" s="48"/>
      <c r="BN222" s="48"/>
      <c r="BO222" s="48"/>
      <c r="BP222" s="48"/>
      <c r="BQ222" s="48"/>
      <c r="BR222" s="48"/>
      <c r="BS222" s="48"/>
      <c r="BT222" s="2"/>
      <c r="BU222" s="3"/>
      <c r="BV222" s="3"/>
      <c r="BW222" s="3"/>
      <c r="BX222" s="3"/>
    </row>
    <row r="223" spans="1:76" ht="15">
      <c r="A223" s="65" t="s">
        <v>1173</v>
      </c>
      <c r="B223" s="66"/>
      <c r="C223" s="66" t="s">
        <v>64</v>
      </c>
      <c r="D223" s="67">
        <v>900</v>
      </c>
      <c r="E223" s="91"/>
      <c r="F223" s="66" t="s">
        <v>1173</v>
      </c>
      <c r="G223" s="92"/>
      <c r="H223" s="70"/>
      <c r="I223" s="71"/>
      <c r="J223" s="93" t="s">
        <v>75</v>
      </c>
      <c r="K223" s="70"/>
      <c r="L223" s="94">
        <v>1</v>
      </c>
      <c r="M223" s="75">
        <v>1376.719970703125</v>
      </c>
      <c r="N223" s="75">
        <v>5923.05908203125</v>
      </c>
      <c r="O223" s="76"/>
      <c r="P223" s="77"/>
      <c r="Q223" s="77"/>
      <c r="R223" s="87"/>
      <c r="S223" s="48">
        <v>1</v>
      </c>
      <c r="T223" s="48">
        <v>0</v>
      </c>
      <c r="U223" s="49">
        <v>0</v>
      </c>
      <c r="V223" s="49">
        <v>0.020408</v>
      </c>
      <c r="W223" s="49">
        <v>0.000119</v>
      </c>
      <c r="X223" s="49">
        <v>0.558918</v>
      </c>
      <c r="Y223" s="49">
        <v>0</v>
      </c>
      <c r="Z223" s="49">
        <v>0</v>
      </c>
      <c r="AA223" s="72">
        <v>223</v>
      </c>
      <c r="AB223" s="72"/>
      <c r="AC223" s="73"/>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79" t="str">
        <f>REPLACE(INDEX(GroupVertices[Group],MATCH(Vertices[[#This Row],[Vertex]],GroupVertices[Vertex],0)),1,1,"")</f>
        <v>2</v>
      </c>
      <c r="BA223" s="48"/>
      <c r="BB223" s="49"/>
      <c r="BC223" s="48"/>
      <c r="BD223" s="49"/>
      <c r="BE223" s="48"/>
      <c r="BF223" s="49"/>
      <c r="BG223" s="48"/>
      <c r="BH223" s="49"/>
      <c r="BI223" s="48"/>
      <c r="BJ223" s="48"/>
      <c r="BK223" s="48"/>
      <c r="BL223" s="48"/>
      <c r="BM223" s="48"/>
      <c r="BN223" s="48"/>
      <c r="BO223" s="48"/>
      <c r="BP223" s="48"/>
      <c r="BQ223" s="48"/>
      <c r="BR223" s="48"/>
      <c r="BS223" s="48"/>
      <c r="BT223" s="2"/>
      <c r="BU223" s="3"/>
      <c r="BV223" s="3"/>
      <c r="BW223" s="3"/>
      <c r="BX223" s="3"/>
    </row>
    <row r="224" spans="1:76" ht="15">
      <c r="A224" s="65" t="s">
        <v>1206</v>
      </c>
      <c r="B224" s="66"/>
      <c r="C224" s="66" t="s">
        <v>64</v>
      </c>
      <c r="D224" s="67">
        <v>900</v>
      </c>
      <c r="E224" s="91"/>
      <c r="F224" s="66" t="s">
        <v>1206</v>
      </c>
      <c r="G224" s="92"/>
      <c r="H224" s="70"/>
      <c r="I224" s="71"/>
      <c r="J224" s="93" t="s">
        <v>75</v>
      </c>
      <c r="K224" s="70"/>
      <c r="L224" s="94">
        <v>1</v>
      </c>
      <c r="M224" s="75">
        <v>2629.248779296875</v>
      </c>
      <c r="N224" s="75">
        <v>5671.39794921875</v>
      </c>
      <c r="O224" s="76"/>
      <c r="P224" s="77"/>
      <c r="Q224" s="77"/>
      <c r="R224" s="87"/>
      <c r="S224" s="48">
        <v>1</v>
      </c>
      <c r="T224" s="48">
        <v>0</v>
      </c>
      <c r="U224" s="49">
        <v>0</v>
      </c>
      <c r="V224" s="49">
        <v>0.02439</v>
      </c>
      <c r="W224" s="49">
        <v>0</v>
      </c>
      <c r="X224" s="49">
        <v>0.562419</v>
      </c>
      <c r="Y224" s="49">
        <v>0</v>
      </c>
      <c r="Z224" s="49">
        <v>0</v>
      </c>
      <c r="AA224" s="72">
        <v>224</v>
      </c>
      <c r="AB224" s="72"/>
      <c r="AC224" s="73"/>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79" t="str">
        <f>REPLACE(INDEX(GroupVertices[Group],MATCH(Vertices[[#This Row],[Vertex]],GroupVertices[Vertex],0)),1,1,"")</f>
        <v>4</v>
      </c>
      <c r="BA224" s="48"/>
      <c r="BB224" s="49"/>
      <c r="BC224" s="48"/>
      <c r="BD224" s="49"/>
      <c r="BE224" s="48"/>
      <c r="BF224" s="49"/>
      <c r="BG224" s="48"/>
      <c r="BH224" s="49"/>
      <c r="BI224" s="48"/>
      <c r="BJ224" s="48"/>
      <c r="BK224" s="48"/>
      <c r="BL224" s="48"/>
      <c r="BM224" s="48"/>
      <c r="BN224" s="48"/>
      <c r="BO224" s="48"/>
      <c r="BP224" s="48"/>
      <c r="BQ224" s="48"/>
      <c r="BR224" s="48"/>
      <c r="BS224" s="48"/>
      <c r="BT224" s="2"/>
      <c r="BU224" s="3"/>
      <c r="BV224" s="3"/>
      <c r="BW224" s="3"/>
      <c r="BX224" s="3"/>
    </row>
    <row r="225" spans="1:76" ht="15">
      <c r="A225" s="65" t="s">
        <v>1163</v>
      </c>
      <c r="B225" s="66"/>
      <c r="C225" s="66" t="s">
        <v>64</v>
      </c>
      <c r="D225" s="67">
        <v>900</v>
      </c>
      <c r="E225" s="91"/>
      <c r="F225" s="66" t="s">
        <v>1163</v>
      </c>
      <c r="G225" s="92"/>
      <c r="H225" s="70"/>
      <c r="I225" s="71"/>
      <c r="J225" s="93" t="s">
        <v>75</v>
      </c>
      <c r="K225" s="70"/>
      <c r="L225" s="94">
        <v>1</v>
      </c>
      <c r="M225" s="75">
        <v>333.0346374511719</v>
      </c>
      <c r="N225" s="75">
        <v>834.4541015625</v>
      </c>
      <c r="O225" s="76"/>
      <c r="P225" s="77"/>
      <c r="Q225" s="77"/>
      <c r="R225" s="87"/>
      <c r="S225" s="48">
        <v>1</v>
      </c>
      <c r="T225" s="48">
        <v>0</v>
      </c>
      <c r="U225" s="49">
        <v>0</v>
      </c>
      <c r="V225" s="49">
        <v>0.021739</v>
      </c>
      <c r="W225" s="49">
        <v>0</v>
      </c>
      <c r="X225" s="49">
        <v>0.558259</v>
      </c>
      <c r="Y225" s="49">
        <v>0</v>
      </c>
      <c r="Z225" s="49">
        <v>0</v>
      </c>
      <c r="AA225" s="72">
        <v>225</v>
      </c>
      <c r="AB225" s="72"/>
      <c r="AC225" s="73"/>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79" t="str">
        <f>REPLACE(INDEX(GroupVertices[Group],MATCH(Vertices[[#This Row],[Vertex]],GroupVertices[Vertex],0)),1,1,"")</f>
        <v>3</v>
      </c>
      <c r="BA225" s="48"/>
      <c r="BB225" s="49"/>
      <c r="BC225" s="48"/>
      <c r="BD225" s="49"/>
      <c r="BE225" s="48"/>
      <c r="BF225" s="49"/>
      <c r="BG225" s="48"/>
      <c r="BH225" s="49"/>
      <c r="BI225" s="48"/>
      <c r="BJ225" s="48"/>
      <c r="BK225" s="48"/>
      <c r="BL225" s="48"/>
      <c r="BM225" s="48"/>
      <c r="BN225" s="48"/>
      <c r="BO225" s="48"/>
      <c r="BP225" s="48"/>
      <c r="BQ225" s="48"/>
      <c r="BR225" s="48"/>
      <c r="BS225" s="48"/>
      <c r="BT225" s="2"/>
      <c r="BU225" s="3"/>
      <c r="BV225" s="3"/>
      <c r="BW225" s="3"/>
      <c r="BX225" s="3"/>
    </row>
    <row r="226" spans="1:76" ht="15">
      <c r="A226" s="65" t="s">
        <v>1015</v>
      </c>
      <c r="B226" s="66"/>
      <c r="C226" s="66" t="s">
        <v>64</v>
      </c>
      <c r="D226" s="67">
        <v>900</v>
      </c>
      <c r="E226" s="91"/>
      <c r="F226" s="66" t="s">
        <v>1015</v>
      </c>
      <c r="G226" s="92"/>
      <c r="H226" s="70"/>
      <c r="I226" s="71"/>
      <c r="J226" s="93" t="s">
        <v>75</v>
      </c>
      <c r="K226" s="70"/>
      <c r="L226" s="94">
        <v>1</v>
      </c>
      <c r="M226" s="75">
        <v>5811.5205078125</v>
      </c>
      <c r="N226" s="75">
        <v>8276.62890625</v>
      </c>
      <c r="O226" s="76"/>
      <c r="P226" s="77"/>
      <c r="Q226" s="77"/>
      <c r="R226" s="87"/>
      <c r="S226" s="48">
        <v>1</v>
      </c>
      <c r="T226" s="48">
        <v>0</v>
      </c>
      <c r="U226" s="49">
        <v>0</v>
      </c>
      <c r="V226" s="49">
        <v>0.025</v>
      </c>
      <c r="W226" s="49">
        <v>0</v>
      </c>
      <c r="X226" s="49">
        <v>0.561247</v>
      </c>
      <c r="Y226" s="49">
        <v>0</v>
      </c>
      <c r="Z226" s="49">
        <v>0</v>
      </c>
      <c r="AA226" s="72">
        <v>226</v>
      </c>
      <c r="AB226" s="72"/>
      <c r="AC226" s="73"/>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79" t="str">
        <f>REPLACE(INDEX(GroupVertices[Group],MATCH(Vertices[[#This Row],[Vertex]],GroupVertices[Vertex],0)),1,1,"")</f>
        <v>8</v>
      </c>
      <c r="BA226" s="48"/>
      <c r="BB226" s="49"/>
      <c r="BC226" s="48"/>
      <c r="BD226" s="49"/>
      <c r="BE226" s="48"/>
      <c r="BF226" s="49"/>
      <c r="BG226" s="48"/>
      <c r="BH226" s="49"/>
      <c r="BI226" s="48"/>
      <c r="BJ226" s="48"/>
      <c r="BK226" s="48"/>
      <c r="BL226" s="48"/>
      <c r="BM226" s="48"/>
      <c r="BN226" s="48"/>
      <c r="BO226" s="48"/>
      <c r="BP226" s="48"/>
      <c r="BQ226" s="48"/>
      <c r="BR226" s="48"/>
      <c r="BS226" s="48"/>
      <c r="BT226" s="2"/>
      <c r="BU226" s="3"/>
      <c r="BV226" s="3"/>
      <c r="BW226" s="3"/>
      <c r="BX226" s="3"/>
    </row>
    <row r="227" spans="1:76" ht="15">
      <c r="A227" s="65" t="s">
        <v>1252</v>
      </c>
      <c r="B227" s="66"/>
      <c r="C227" s="66" t="s">
        <v>64</v>
      </c>
      <c r="D227" s="67">
        <v>900</v>
      </c>
      <c r="E227" s="91"/>
      <c r="F227" s="66" t="s">
        <v>1252</v>
      </c>
      <c r="G227" s="92"/>
      <c r="H227" s="70"/>
      <c r="I227" s="71"/>
      <c r="J227" s="93" t="s">
        <v>75</v>
      </c>
      <c r="K227" s="70"/>
      <c r="L227" s="94">
        <v>1</v>
      </c>
      <c r="M227" s="75">
        <v>5384.28125</v>
      </c>
      <c r="N227" s="75">
        <v>5443.09765625</v>
      </c>
      <c r="O227" s="76"/>
      <c r="P227" s="77"/>
      <c r="Q227" s="77"/>
      <c r="R227" s="87"/>
      <c r="S227" s="48">
        <v>1</v>
      </c>
      <c r="T227" s="48">
        <v>0</v>
      </c>
      <c r="U227" s="49">
        <v>0</v>
      </c>
      <c r="V227" s="49">
        <v>0.028571</v>
      </c>
      <c r="W227" s="49">
        <v>0</v>
      </c>
      <c r="X227" s="49">
        <v>0.566065</v>
      </c>
      <c r="Y227" s="49">
        <v>0</v>
      </c>
      <c r="Z227" s="49">
        <v>0</v>
      </c>
      <c r="AA227" s="72">
        <v>227</v>
      </c>
      <c r="AB227" s="72"/>
      <c r="AC227" s="73"/>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79" t="str">
        <f>REPLACE(INDEX(GroupVertices[Group],MATCH(Vertices[[#This Row],[Vertex]],GroupVertices[Vertex],0)),1,1,"")</f>
        <v>9</v>
      </c>
      <c r="BA227" s="48"/>
      <c r="BB227" s="49"/>
      <c r="BC227" s="48"/>
      <c r="BD227" s="49"/>
      <c r="BE227" s="48"/>
      <c r="BF227" s="49"/>
      <c r="BG227" s="48"/>
      <c r="BH227" s="49"/>
      <c r="BI227" s="48"/>
      <c r="BJ227" s="48"/>
      <c r="BK227" s="48"/>
      <c r="BL227" s="48"/>
      <c r="BM227" s="48"/>
      <c r="BN227" s="48"/>
      <c r="BO227" s="48"/>
      <c r="BP227" s="48"/>
      <c r="BQ227" s="48"/>
      <c r="BR227" s="48"/>
      <c r="BS227" s="48"/>
      <c r="BT227" s="2"/>
      <c r="BU227" s="3"/>
      <c r="BV227" s="3"/>
      <c r="BW227" s="3"/>
      <c r="BX227" s="3"/>
    </row>
    <row r="228" spans="1:76" ht="15">
      <c r="A228" s="65" t="s">
        <v>999</v>
      </c>
      <c r="B228" s="66"/>
      <c r="C228" s="66" t="s">
        <v>64</v>
      </c>
      <c r="D228" s="67">
        <v>900</v>
      </c>
      <c r="E228" s="91"/>
      <c r="F228" s="66" t="s">
        <v>999</v>
      </c>
      <c r="G228" s="92"/>
      <c r="H228" s="70"/>
      <c r="I228" s="71"/>
      <c r="J228" s="93" t="s">
        <v>75</v>
      </c>
      <c r="K228" s="70"/>
      <c r="L228" s="94">
        <v>1</v>
      </c>
      <c r="M228" s="75">
        <v>5838.05712890625</v>
      </c>
      <c r="N228" s="75">
        <v>4847.78125</v>
      </c>
      <c r="O228" s="76"/>
      <c r="P228" s="77"/>
      <c r="Q228" s="77"/>
      <c r="R228" s="87"/>
      <c r="S228" s="48">
        <v>1</v>
      </c>
      <c r="T228" s="48">
        <v>0</v>
      </c>
      <c r="U228" s="49">
        <v>0</v>
      </c>
      <c r="V228" s="49">
        <v>0.142857</v>
      </c>
      <c r="W228" s="49">
        <v>0</v>
      </c>
      <c r="X228" s="49">
        <v>0.655405</v>
      </c>
      <c r="Y228" s="49">
        <v>0</v>
      </c>
      <c r="Z228" s="49">
        <v>0</v>
      </c>
      <c r="AA228" s="72">
        <v>228</v>
      </c>
      <c r="AB228" s="72"/>
      <c r="AC228" s="73"/>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79" t="str">
        <f>REPLACE(INDEX(GroupVertices[Group],MATCH(Vertices[[#This Row],[Vertex]],GroupVertices[Vertex],0)),1,1,"")</f>
        <v>18</v>
      </c>
      <c r="BA228" s="48"/>
      <c r="BB228" s="49"/>
      <c r="BC228" s="48"/>
      <c r="BD228" s="49"/>
      <c r="BE228" s="48"/>
      <c r="BF228" s="49"/>
      <c r="BG228" s="48"/>
      <c r="BH228" s="49"/>
      <c r="BI228" s="48"/>
      <c r="BJ228" s="48"/>
      <c r="BK228" s="48"/>
      <c r="BL228" s="48"/>
      <c r="BM228" s="48"/>
      <c r="BN228" s="48"/>
      <c r="BO228" s="48"/>
      <c r="BP228" s="48"/>
      <c r="BQ228" s="48"/>
      <c r="BR228" s="48"/>
      <c r="BS228" s="48"/>
      <c r="BT228" s="2"/>
      <c r="BU228" s="3"/>
      <c r="BV228" s="3"/>
      <c r="BW228" s="3"/>
      <c r="BX228" s="3"/>
    </row>
    <row r="229" spans="1:76" ht="15">
      <c r="A229" s="65" t="s">
        <v>1201</v>
      </c>
      <c r="B229" s="66"/>
      <c r="C229" s="66" t="s">
        <v>64</v>
      </c>
      <c r="D229" s="67">
        <v>900</v>
      </c>
      <c r="E229" s="91"/>
      <c r="F229" s="66" t="s">
        <v>1201</v>
      </c>
      <c r="G229" s="92"/>
      <c r="H229" s="70"/>
      <c r="I229" s="71"/>
      <c r="J229" s="93" t="s">
        <v>75</v>
      </c>
      <c r="K229" s="70"/>
      <c r="L229" s="94">
        <v>1</v>
      </c>
      <c r="M229" s="75">
        <v>5028.68994140625</v>
      </c>
      <c r="N229" s="75">
        <v>924.7630004882812</v>
      </c>
      <c r="O229" s="76"/>
      <c r="P229" s="77"/>
      <c r="Q229" s="77"/>
      <c r="R229" s="87"/>
      <c r="S229" s="48">
        <v>1</v>
      </c>
      <c r="T229" s="48">
        <v>0</v>
      </c>
      <c r="U229" s="49">
        <v>0</v>
      </c>
      <c r="V229" s="49">
        <v>0.04</v>
      </c>
      <c r="W229" s="49">
        <v>0</v>
      </c>
      <c r="X229" s="49">
        <v>0.575883</v>
      </c>
      <c r="Y229" s="49">
        <v>0</v>
      </c>
      <c r="Z229" s="49">
        <v>0</v>
      </c>
      <c r="AA229" s="72">
        <v>229</v>
      </c>
      <c r="AB229" s="72"/>
      <c r="AC229" s="73"/>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79" t="str">
        <f>REPLACE(INDEX(GroupVertices[Group],MATCH(Vertices[[#This Row],[Vertex]],GroupVertices[Vertex],0)),1,1,"")</f>
        <v>12</v>
      </c>
      <c r="BA229" s="48"/>
      <c r="BB229" s="49"/>
      <c r="BC229" s="48"/>
      <c r="BD229" s="49"/>
      <c r="BE229" s="48"/>
      <c r="BF229" s="49"/>
      <c r="BG229" s="48"/>
      <c r="BH229" s="49"/>
      <c r="BI229" s="48"/>
      <c r="BJ229" s="48"/>
      <c r="BK229" s="48"/>
      <c r="BL229" s="48"/>
      <c r="BM229" s="48"/>
      <c r="BN229" s="48"/>
      <c r="BO229" s="48"/>
      <c r="BP229" s="48"/>
      <c r="BQ229" s="48"/>
      <c r="BR229" s="48"/>
      <c r="BS229" s="48"/>
      <c r="BT229" s="2"/>
      <c r="BU229" s="3"/>
      <c r="BV229" s="3"/>
      <c r="BW229" s="3"/>
      <c r="BX229" s="3"/>
    </row>
    <row r="230" spans="1:76" ht="15">
      <c r="A230" s="65" t="s">
        <v>1234</v>
      </c>
      <c r="B230" s="66"/>
      <c r="C230" s="66" t="s">
        <v>64</v>
      </c>
      <c r="D230" s="67">
        <v>900</v>
      </c>
      <c r="E230" s="91"/>
      <c r="F230" s="66" t="s">
        <v>1234</v>
      </c>
      <c r="G230" s="92"/>
      <c r="H230" s="70"/>
      <c r="I230" s="71"/>
      <c r="J230" s="93" t="s">
        <v>75</v>
      </c>
      <c r="K230" s="70"/>
      <c r="L230" s="94">
        <v>1</v>
      </c>
      <c r="M230" s="75">
        <v>2629.248779296875</v>
      </c>
      <c r="N230" s="75">
        <v>1278.7738037109375</v>
      </c>
      <c r="O230" s="76"/>
      <c r="P230" s="77"/>
      <c r="Q230" s="77"/>
      <c r="R230" s="87"/>
      <c r="S230" s="48">
        <v>1</v>
      </c>
      <c r="T230" s="48">
        <v>0</v>
      </c>
      <c r="U230" s="49">
        <v>0</v>
      </c>
      <c r="V230" s="49">
        <v>0.025641</v>
      </c>
      <c r="W230" s="49">
        <v>0</v>
      </c>
      <c r="X230" s="49">
        <v>0.563513</v>
      </c>
      <c r="Y230" s="49">
        <v>0</v>
      </c>
      <c r="Z230" s="49">
        <v>0</v>
      </c>
      <c r="AA230" s="72">
        <v>230</v>
      </c>
      <c r="AB230" s="72"/>
      <c r="AC230" s="73"/>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79" t="str">
        <f>REPLACE(INDEX(GroupVertices[Group],MATCH(Vertices[[#This Row],[Vertex]],GroupVertices[Vertex],0)),1,1,"")</f>
        <v>6</v>
      </c>
      <c r="BA230" s="48"/>
      <c r="BB230" s="49"/>
      <c r="BC230" s="48"/>
      <c r="BD230" s="49"/>
      <c r="BE230" s="48"/>
      <c r="BF230" s="49"/>
      <c r="BG230" s="48"/>
      <c r="BH230" s="49"/>
      <c r="BI230" s="48"/>
      <c r="BJ230" s="48"/>
      <c r="BK230" s="48"/>
      <c r="BL230" s="48"/>
      <c r="BM230" s="48"/>
      <c r="BN230" s="48"/>
      <c r="BO230" s="48"/>
      <c r="BP230" s="48"/>
      <c r="BQ230" s="48"/>
      <c r="BR230" s="48"/>
      <c r="BS230" s="48"/>
      <c r="BT230" s="2"/>
      <c r="BU230" s="3"/>
      <c r="BV230" s="3"/>
      <c r="BW230" s="3"/>
      <c r="BX230" s="3"/>
    </row>
    <row r="231" spans="1:76" ht="15">
      <c r="A231" s="65" t="s">
        <v>1282</v>
      </c>
      <c r="B231" s="66"/>
      <c r="C231" s="66" t="s">
        <v>64</v>
      </c>
      <c r="D231" s="67">
        <v>900</v>
      </c>
      <c r="E231" s="91"/>
      <c r="F231" s="66" t="s">
        <v>1282</v>
      </c>
      <c r="G231" s="92"/>
      <c r="H231" s="70"/>
      <c r="I231" s="71"/>
      <c r="J231" s="93" t="s">
        <v>75</v>
      </c>
      <c r="K231" s="70"/>
      <c r="L231" s="94">
        <v>1</v>
      </c>
      <c r="M231" s="75">
        <v>3832.9501953125</v>
      </c>
      <c r="N231" s="75">
        <v>3233.7802734375</v>
      </c>
      <c r="O231" s="76"/>
      <c r="P231" s="77"/>
      <c r="Q231" s="77"/>
      <c r="R231" s="87"/>
      <c r="S231" s="48">
        <v>1</v>
      </c>
      <c r="T231" s="48">
        <v>0</v>
      </c>
      <c r="U231" s="49">
        <v>0</v>
      </c>
      <c r="V231" s="49">
        <v>0.025641</v>
      </c>
      <c r="W231" s="49">
        <v>0</v>
      </c>
      <c r="X231" s="49">
        <v>0.563513</v>
      </c>
      <c r="Y231" s="49">
        <v>0</v>
      </c>
      <c r="Z231" s="49">
        <v>0</v>
      </c>
      <c r="AA231" s="72">
        <v>231</v>
      </c>
      <c r="AB231" s="72"/>
      <c r="AC231" s="73"/>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79" t="str">
        <f>REPLACE(INDEX(GroupVertices[Group],MATCH(Vertices[[#This Row],[Vertex]],GroupVertices[Vertex],0)),1,1,"")</f>
        <v>7</v>
      </c>
      <c r="BA231" s="48"/>
      <c r="BB231" s="49"/>
      <c r="BC231" s="48"/>
      <c r="BD231" s="49"/>
      <c r="BE231" s="48"/>
      <c r="BF231" s="49"/>
      <c r="BG231" s="48"/>
      <c r="BH231" s="49"/>
      <c r="BI231" s="48"/>
      <c r="BJ231" s="48"/>
      <c r="BK231" s="48"/>
      <c r="BL231" s="48"/>
      <c r="BM231" s="48"/>
      <c r="BN231" s="48"/>
      <c r="BO231" s="48"/>
      <c r="BP231" s="48"/>
      <c r="BQ231" s="48"/>
      <c r="BR231" s="48"/>
      <c r="BS231" s="48"/>
      <c r="BT231" s="2"/>
      <c r="BU231" s="3"/>
      <c r="BV231" s="3"/>
      <c r="BW231" s="3"/>
      <c r="BX231" s="3"/>
    </row>
    <row r="232" spans="1:76" ht="15">
      <c r="A232" s="65" t="s">
        <v>1124</v>
      </c>
      <c r="B232" s="66"/>
      <c r="C232" s="66" t="s">
        <v>64</v>
      </c>
      <c r="D232" s="67">
        <v>900</v>
      </c>
      <c r="E232" s="91"/>
      <c r="F232" s="66" t="s">
        <v>1124</v>
      </c>
      <c r="G232" s="92"/>
      <c r="H232" s="70"/>
      <c r="I232" s="71"/>
      <c r="J232" s="93" t="s">
        <v>75</v>
      </c>
      <c r="K232" s="70"/>
      <c r="L232" s="94">
        <v>1</v>
      </c>
      <c r="M232" s="75">
        <v>8292.6953125</v>
      </c>
      <c r="N232" s="75">
        <v>6794.8408203125</v>
      </c>
      <c r="O232" s="76"/>
      <c r="P232" s="77"/>
      <c r="Q232" s="77"/>
      <c r="R232" s="87"/>
      <c r="S232" s="48">
        <v>1</v>
      </c>
      <c r="T232" s="48">
        <v>0</v>
      </c>
      <c r="U232" s="49">
        <v>0</v>
      </c>
      <c r="V232" s="49">
        <v>0.043478</v>
      </c>
      <c r="W232" s="49">
        <v>0</v>
      </c>
      <c r="X232" s="49">
        <v>0.578828</v>
      </c>
      <c r="Y232" s="49">
        <v>0</v>
      </c>
      <c r="Z232" s="49">
        <v>0</v>
      </c>
      <c r="AA232" s="72">
        <v>232</v>
      </c>
      <c r="AB232" s="72"/>
      <c r="AC232" s="73"/>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79" t="str">
        <f>REPLACE(INDEX(GroupVertices[Group],MATCH(Vertices[[#This Row],[Vertex]],GroupVertices[Vertex],0)),1,1,"")</f>
        <v>14</v>
      </c>
      <c r="BA232" s="48"/>
      <c r="BB232" s="49"/>
      <c r="BC232" s="48"/>
      <c r="BD232" s="49"/>
      <c r="BE232" s="48"/>
      <c r="BF232" s="49"/>
      <c r="BG232" s="48"/>
      <c r="BH232" s="49"/>
      <c r="BI232" s="48"/>
      <c r="BJ232" s="48"/>
      <c r="BK232" s="48"/>
      <c r="BL232" s="48"/>
      <c r="BM232" s="48"/>
      <c r="BN232" s="48"/>
      <c r="BO232" s="48"/>
      <c r="BP232" s="48"/>
      <c r="BQ232" s="48"/>
      <c r="BR232" s="48"/>
      <c r="BS232" s="48"/>
      <c r="BT232" s="2"/>
      <c r="BU232" s="3"/>
      <c r="BV232" s="3"/>
      <c r="BW232" s="3"/>
      <c r="BX232" s="3"/>
    </row>
    <row r="233" spans="1:76" ht="15">
      <c r="A233" s="65" t="s">
        <v>1136</v>
      </c>
      <c r="B233" s="66"/>
      <c r="C233" s="66" t="s">
        <v>64</v>
      </c>
      <c r="D233" s="67">
        <v>900</v>
      </c>
      <c r="E233" s="91"/>
      <c r="F233" s="66" t="s">
        <v>1136</v>
      </c>
      <c r="G233" s="92"/>
      <c r="H233" s="70"/>
      <c r="I233" s="71"/>
      <c r="J233" s="93" t="s">
        <v>75</v>
      </c>
      <c r="K233" s="70"/>
      <c r="L233" s="94">
        <v>1</v>
      </c>
      <c r="M233" s="75">
        <v>9212.1884765625</v>
      </c>
      <c r="N233" s="75">
        <v>8276.62890625</v>
      </c>
      <c r="O233" s="76"/>
      <c r="P233" s="77"/>
      <c r="Q233" s="77"/>
      <c r="R233" s="87"/>
      <c r="S233" s="48">
        <v>1</v>
      </c>
      <c r="T233" s="48">
        <v>0</v>
      </c>
      <c r="U233" s="49">
        <v>0</v>
      </c>
      <c r="V233" s="49">
        <v>0.028571</v>
      </c>
      <c r="W233" s="49">
        <v>0</v>
      </c>
      <c r="X233" s="49">
        <v>0.566065</v>
      </c>
      <c r="Y233" s="49">
        <v>0</v>
      </c>
      <c r="Z233" s="49">
        <v>0</v>
      </c>
      <c r="AA233" s="72">
        <v>233</v>
      </c>
      <c r="AB233" s="72"/>
      <c r="AC233" s="73"/>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79" t="str">
        <f>REPLACE(INDEX(GroupVertices[Group],MATCH(Vertices[[#This Row],[Vertex]],GroupVertices[Vertex],0)),1,1,"")</f>
        <v>10</v>
      </c>
      <c r="BA233" s="48"/>
      <c r="BB233" s="49"/>
      <c r="BC233" s="48"/>
      <c r="BD233" s="49"/>
      <c r="BE233" s="48"/>
      <c r="BF233" s="49"/>
      <c r="BG233" s="48"/>
      <c r="BH233" s="49"/>
      <c r="BI233" s="48"/>
      <c r="BJ233" s="48"/>
      <c r="BK233" s="48"/>
      <c r="BL233" s="48"/>
      <c r="BM233" s="48"/>
      <c r="BN233" s="48"/>
      <c r="BO233" s="48"/>
      <c r="BP233" s="48"/>
      <c r="BQ233" s="48"/>
      <c r="BR233" s="48"/>
      <c r="BS233" s="48"/>
      <c r="BT233" s="2"/>
      <c r="BU233" s="3"/>
      <c r="BV233" s="3"/>
      <c r="BW233" s="3"/>
      <c r="BX233" s="3"/>
    </row>
    <row r="234" spans="1:76" ht="15">
      <c r="A234" s="65" t="s">
        <v>1098</v>
      </c>
      <c r="B234" s="66"/>
      <c r="C234" s="66" t="s">
        <v>64</v>
      </c>
      <c r="D234" s="67">
        <v>900</v>
      </c>
      <c r="E234" s="91"/>
      <c r="F234" s="66" t="s">
        <v>1098</v>
      </c>
      <c r="G234" s="92"/>
      <c r="H234" s="70"/>
      <c r="I234" s="71"/>
      <c r="J234" s="93" t="s">
        <v>75</v>
      </c>
      <c r="K234" s="70"/>
      <c r="L234" s="94">
        <v>1</v>
      </c>
      <c r="M234" s="75">
        <v>287.6570129394531</v>
      </c>
      <c r="N234" s="75">
        <v>7797.87158203125</v>
      </c>
      <c r="O234" s="76"/>
      <c r="P234" s="77"/>
      <c r="Q234" s="77"/>
      <c r="R234" s="87"/>
      <c r="S234" s="48">
        <v>1</v>
      </c>
      <c r="T234" s="48">
        <v>0</v>
      </c>
      <c r="U234" s="49">
        <v>0</v>
      </c>
      <c r="V234" s="49">
        <v>0.018182</v>
      </c>
      <c r="W234" s="49">
        <v>0.034376</v>
      </c>
      <c r="X234" s="49">
        <v>0.556949</v>
      </c>
      <c r="Y234" s="49">
        <v>0</v>
      </c>
      <c r="Z234" s="49">
        <v>0</v>
      </c>
      <c r="AA234" s="72">
        <v>234</v>
      </c>
      <c r="AB234" s="72"/>
      <c r="AC234" s="73"/>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79" t="str">
        <f>REPLACE(INDEX(GroupVertices[Group],MATCH(Vertices[[#This Row],[Vertex]],GroupVertices[Vertex],0)),1,1,"")</f>
        <v>1</v>
      </c>
      <c r="BA234" s="48"/>
      <c r="BB234" s="49"/>
      <c r="BC234" s="48"/>
      <c r="BD234" s="49"/>
      <c r="BE234" s="48"/>
      <c r="BF234" s="49"/>
      <c r="BG234" s="48"/>
      <c r="BH234" s="49"/>
      <c r="BI234" s="48"/>
      <c r="BJ234" s="48"/>
      <c r="BK234" s="48"/>
      <c r="BL234" s="48"/>
      <c r="BM234" s="48"/>
      <c r="BN234" s="48"/>
      <c r="BO234" s="48"/>
      <c r="BP234" s="48"/>
      <c r="BQ234" s="48"/>
      <c r="BR234" s="48"/>
      <c r="BS234" s="48"/>
      <c r="BT234" s="2"/>
      <c r="BU234" s="3"/>
      <c r="BV234" s="3"/>
      <c r="BW234" s="3"/>
      <c r="BX234" s="3"/>
    </row>
    <row r="235" spans="1:76" ht="15">
      <c r="A235" s="65" t="s">
        <v>1151</v>
      </c>
      <c r="B235" s="66"/>
      <c r="C235" s="66" t="s">
        <v>64</v>
      </c>
      <c r="D235" s="67">
        <v>900</v>
      </c>
      <c r="E235" s="91"/>
      <c r="F235" s="66" t="s">
        <v>1151</v>
      </c>
      <c r="G235" s="92"/>
      <c r="H235" s="70"/>
      <c r="I235" s="71"/>
      <c r="J235" s="93" t="s">
        <v>75</v>
      </c>
      <c r="K235" s="70"/>
      <c r="L235" s="94">
        <v>1</v>
      </c>
      <c r="M235" s="75">
        <v>5333.861328125</v>
      </c>
      <c r="N235" s="75">
        <v>8727.451171875</v>
      </c>
      <c r="O235" s="76"/>
      <c r="P235" s="77"/>
      <c r="Q235" s="77"/>
      <c r="R235" s="87"/>
      <c r="S235" s="48">
        <v>1</v>
      </c>
      <c r="T235" s="48">
        <v>0</v>
      </c>
      <c r="U235" s="49">
        <v>0</v>
      </c>
      <c r="V235" s="49">
        <v>0.025</v>
      </c>
      <c r="W235" s="49">
        <v>0</v>
      </c>
      <c r="X235" s="49">
        <v>0.561247</v>
      </c>
      <c r="Y235" s="49">
        <v>0</v>
      </c>
      <c r="Z235" s="49">
        <v>0</v>
      </c>
      <c r="AA235" s="72">
        <v>235</v>
      </c>
      <c r="AB235" s="72"/>
      <c r="AC235" s="73"/>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79" t="str">
        <f>REPLACE(INDEX(GroupVertices[Group],MATCH(Vertices[[#This Row],[Vertex]],GroupVertices[Vertex],0)),1,1,"")</f>
        <v>8</v>
      </c>
      <c r="BA235" s="48"/>
      <c r="BB235" s="49"/>
      <c r="BC235" s="48"/>
      <c r="BD235" s="49"/>
      <c r="BE235" s="48"/>
      <c r="BF235" s="49"/>
      <c r="BG235" s="48"/>
      <c r="BH235" s="49"/>
      <c r="BI235" s="48"/>
      <c r="BJ235" s="48"/>
      <c r="BK235" s="48"/>
      <c r="BL235" s="48"/>
      <c r="BM235" s="48"/>
      <c r="BN235" s="48"/>
      <c r="BO235" s="48"/>
      <c r="BP235" s="48"/>
      <c r="BQ235" s="48"/>
      <c r="BR235" s="48"/>
      <c r="BS235" s="48"/>
      <c r="BT235" s="2"/>
      <c r="BU235" s="3"/>
      <c r="BV235" s="3"/>
      <c r="BW235" s="3"/>
      <c r="BX235" s="3"/>
    </row>
    <row r="236" spans="1:76" ht="15">
      <c r="A236" s="65" t="s">
        <v>1044</v>
      </c>
      <c r="B236" s="66"/>
      <c r="C236" s="66" t="s">
        <v>64</v>
      </c>
      <c r="D236" s="67">
        <v>900</v>
      </c>
      <c r="E236" s="91"/>
      <c r="F236" s="66" t="s">
        <v>1044</v>
      </c>
      <c r="G236" s="92"/>
      <c r="H236" s="70"/>
      <c r="I236" s="71"/>
      <c r="J236" s="93" t="s">
        <v>75</v>
      </c>
      <c r="K236" s="70"/>
      <c r="L236" s="94">
        <v>1</v>
      </c>
      <c r="M236" s="75">
        <v>5384.28125</v>
      </c>
      <c r="N236" s="75">
        <v>924.7630004882812</v>
      </c>
      <c r="O236" s="76"/>
      <c r="P236" s="77"/>
      <c r="Q236" s="77"/>
      <c r="R236" s="87"/>
      <c r="S236" s="48">
        <v>1</v>
      </c>
      <c r="T236" s="48">
        <v>0</v>
      </c>
      <c r="U236" s="49">
        <v>0</v>
      </c>
      <c r="V236" s="49">
        <v>0.04</v>
      </c>
      <c r="W236" s="49">
        <v>0</v>
      </c>
      <c r="X236" s="49">
        <v>0.575883</v>
      </c>
      <c r="Y236" s="49">
        <v>0</v>
      </c>
      <c r="Z236" s="49">
        <v>0</v>
      </c>
      <c r="AA236" s="72">
        <v>236</v>
      </c>
      <c r="AB236" s="72"/>
      <c r="AC236" s="73"/>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79" t="str">
        <f>REPLACE(INDEX(GroupVertices[Group],MATCH(Vertices[[#This Row],[Vertex]],GroupVertices[Vertex],0)),1,1,"")</f>
        <v>12</v>
      </c>
      <c r="BA236" s="48"/>
      <c r="BB236" s="49"/>
      <c r="BC236" s="48"/>
      <c r="BD236" s="49"/>
      <c r="BE236" s="48"/>
      <c r="BF236" s="49"/>
      <c r="BG236" s="48"/>
      <c r="BH236" s="49"/>
      <c r="BI236" s="48"/>
      <c r="BJ236" s="48"/>
      <c r="BK236" s="48"/>
      <c r="BL236" s="48"/>
      <c r="BM236" s="48"/>
      <c r="BN236" s="48"/>
      <c r="BO236" s="48"/>
      <c r="BP236" s="48"/>
      <c r="BQ236" s="48"/>
      <c r="BR236" s="48"/>
      <c r="BS236" s="48"/>
      <c r="BT236" s="2"/>
      <c r="BU236" s="3"/>
      <c r="BV236" s="3"/>
      <c r="BW236" s="3"/>
      <c r="BX236" s="3"/>
    </row>
    <row r="237" spans="1:76" ht="15">
      <c r="A237" s="65" t="s">
        <v>1141</v>
      </c>
      <c r="B237" s="66"/>
      <c r="C237" s="66" t="s">
        <v>64</v>
      </c>
      <c r="D237" s="67">
        <v>900</v>
      </c>
      <c r="E237" s="91"/>
      <c r="F237" s="66" t="s">
        <v>1141</v>
      </c>
      <c r="G237" s="92"/>
      <c r="H237" s="70"/>
      <c r="I237" s="71"/>
      <c r="J237" s="93" t="s">
        <v>75</v>
      </c>
      <c r="K237" s="70"/>
      <c r="L237" s="94">
        <v>1</v>
      </c>
      <c r="M237" s="75">
        <v>5384.28125</v>
      </c>
      <c r="N237" s="75">
        <v>3144.5556640625</v>
      </c>
      <c r="O237" s="76"/>
      <c r="P237" s="77"/>
      <c r="Q237" s="77"/>
      <c r="R237" s="87"/>
      <c r="S237" s="48">
        <v>1</v>
      </c>
      <c r="T237" s="48">
        <v>0</v>
      </c>
      <c r="U237" s="49">
        <v>0</v>
      </c>
      <c r="V237" s="49">
        <v>0.04</v>
      </c>
      <c r="W237" s="49">
        <v>0</v>
      </c>
      <c r="X237" s="49">
        <v>0.575883</v>
      </c>
      <c r="Y237" s="49">
        <v>0</v>
      </c>
      <c r="Z237" s="49">
        <v>0</v>
      </c>
      <c r="AA237" s="72">
        <v>237</v>
      </c>
      <c r="AB237" s="72"/>
      <c r="AC237" s="73"/>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79" t="str">
        <f>REPLACE(INDEX(GroupVertices[Group],MATCH(Vertices[[#This Row],[Vertex]],GroupVertices[Vertex],0)),1,1,"")</f>
        <v>13</v>
      </c>
      <c r="BA237" s="48"/>
      <c r="BB237" s="49"/>
      <c r="BC237" s="48"/>
      <c r="BD237" s="49"/>
      <c r="BE237" s="48"/>
      <c r="BF237" s="49"/>
      <c r="BG237" s="48"/>
      <c r="BH237" s="49"/>
      <c r="BI237" s="48"/>
      <c r="BJ237" s="48"/>
      <c r="BK237" s="48"/>
      <c r="BL237" s="48"/>
      <c r="BM237" s="48"/>
      <c r="BN237" s="48"/>
      <c r="BO237" s="48"/>
      <c r="BP237" s="48"/>
      <c r="BQ237" s="48"/>
      <c r="BR237" s="48"/>
      <c r="BS237" s="48"/>
      <c r="BT237" s="2"/>
      <c r="BU237" s="3"/>
      <c r="BV237" s="3"/>
      <c r="BW237" s="3"/>
      <c r="BX237" s="3"/>
    </row>
    <row r="238" spans="1:76" ht="15">
      <c r="A238" s="65" t="s">
        <v>1152</v>
      </c>
      <c r="B238" s="66"/>
      <c r="C238" s="66" t="s">
        <v>64</v>
      </c>
      <c r="D238" s="67">
        <v>900</v>
      </c>
      <c r="E238" s="91"/>
      <c r="F238" s="66" t="s">
        <v>1152</v>
      </c>
      <c r="G238" s="92"/>
      <c r="H238" s="70"/>
      <c r="I238" s="71"/>
      <c r="J238" s="93" t="s">
        <v>75</v>
      </c>
      <c r="K238" s="70"/>
      <c r="L238" s="94">
        <v>1</v>
      </c>
      <c r="M238" s="75">
        <v>5811.5205078125</v>
      </c>
      <c r="N238" s="75">
        <v>8727.451171875</v>
      </c>
      <c r="O238" s="76"/>
      <c r="P238" s="77"/>
      <c r="Q238" s="77"/>
      <c r="R238" s="87"/>
      <c r="S238" s="48">
        <v>1</v>
      </c>
      <c r="T238" s="48">
        <v>0</v>
      </c>
      <c r="U238" s="49">
        <v>0</v>
      </c>
      <c r="V238" s="49">
        <v>0.025</v>
      </c>
      <c r="W238" s="49">
        <v>0</v>
      </c>
      <c r="X238" s="49">
        <v>0.561247</v>
      </c>
      <c r="Y238" s="49">
        <v>0</v>
      </c>
      <c r="Z238" s="49">
        <v>0</v>
      </c>
      <c r="AA238" s="72">
        <v>238</v>
      </c>
      <c r="AB238" s="72"/>
      <c r="AC238" s="73"/>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79" t="str">
        <f>REPLACE(INDEX(GroupVertices[Group],MATCH(Vertices[[#This Row],[Vertex]],GroupVertices[Vertex],0)),1,1,"")</f>
        <v>8</v>
      </c>
      <c r="BA238" s="48"/>
      <c r="BB238" s="49"/>
      <c r="BC238" s="48"/>
      <c r="BD238" s="49"/>
      <c r="BE238" s="48"/>
      <c r="BF238" s="49"/>
      <c r="BG238" s="48"/>
      <c r="BH238" s="49"/>
      <c r="BI238" s="48"/>
      <c r="BJ238" s="48"/>
      <c r="BK238" s="48"/>
      <c r="BL238" s="48"/>
      <c r="BM238" s="48"/>
      <c r="BN238" s="48"/>
      <c r="BO238" s="48"/>
      <c r="BP238" s="48"/>
      <c r="BQ238" s="48"/>
      <c r="BR238" s="48"/>
      <c r="BS238" s="48"/>
      <c r="BT238" s="2"/>
      <c r="BU238" s="3"/>
      <c r="BV238" s="3"/>
      <c r="BW238" s="3"/>
      <c r="BX238" s="3"/>
    </row>
    <row r="239" spans="1:76" ht="15">
      <c r="A239" s="65" t="s">
        <v>1169</v>
      </c>
      <c r="B239" s="66"/>
      <c r="C239" s="66" t="s">
        <v>64</v>
      </c>
      <c r="D239" s="67">
        <v>900</v>
      </c>
      <c r="E239" s="91"/>
      <c r="F239" s="66" t="s">
        <v>1169</v>
      </c>
      <c r="G239" s="92"/>
      <c r="H239" s="70"/>
      <c r="I239" s="71"/>
      <c r="J239" s="93" t="s">
        <v>75</v>
      </c>
      <c r="K239" s="70"/>
      <c r="L239" s="94">
        <v>1</v>
      </c>
      <c r="M239" s="75">
        <v>786.8109130859375</v>
      </c>
      <c r="N239" s="75">
        <v>834.4541015625</v>
      </c>
      <c r="O239" s="76"/>
      <c r="P239" s="77"/>
      <c r="Q239" s="77"/>
      <c r="R239" s="87"/>
      <c r="S239" s="48">
        <v>1</v>
      </c>
      <c r="T239" s="48">
        <v>0</v>
      </c>
      <c r="U239" s="49">
        <v>0</v>
      </c>
      <c r="V239" s="49">
        <v>0.021739</v>
      </c>
      <c r="W239" s="49">
        <v>0</v>
      </c>
      <c r="X239" s="49">
        <v>0.558259</v>
      </c>
      <c r="Y239" s="49">
        <v>0</v>
      </c>
      <c r="Z239" s="49">
        <v>0</v>
      </c>
      <c r="AA239" s="72">
        <v>239</v>
      </c>
      <c r="AB239" s="72"/>
      <c r="AC239" s="73"/>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79" t="str">
        <f>REPLACE(INDEX(GroupVertices[Group],MATCH(Vertices[[#This Row],[Vertex]],GroupVertices[Vertex],0)),1,1,"")</f>
        <v>3</v>
      </c>
      <c r="BA239" s="48"/>
      <c r="BB239" s="49"/>
      <c r="BC239" s="48"/>
      <c r="BD239" s="49"/>
      <c r="BE239" s="48"/>
      <c r="BF239" s="49"/>
      <c r="BG239" s="48"/>
      <c r="BH239" s="49"/>
      <c r="BI239" s="48"/>
      <c r="BJ239" s="48"/>
      <c r="BK239" s="48"/>
      <c r="BL239" s="48"/>
      <c r="BM239" s="48"/>
      <c r="BN239" s="48"/>
      <c r="BO239" s="48"/>
      <c r="BP239" s="48"/>
      <c r="BQ239" s="48"/>
      <c r="BR239" s="48"/>
      <c r="BS239" s="48"/>
      <c r="BT239" s="2"/>
      <c r="BU239" s="3"/>
      <c r="BV239" s="3"/>
      <c r="BW239" s="3"/>
      <c r="BX239" s="3"/>
    </row>
    <row r="240" spans="1:76" ht="15">
      <c r="A240" s="65" t="s">
        <v>1116</v>
      </c>
      <c r="B240" s="66"/>
      <c r="C240" s="66" t="s">
        <v>64</v>
      </c>
      <c r="D240" s="67">
        <v>900</v>
      </c>
      <c r="E240" s="91"/>
      <c r="F240" s="66" t="s">
        <v>1116</v>
      </c>
      <c r="G240" s="92"/>
      <c r="H240" s="70"/>
      <c r="I240" s="71"/>
      <c r="J240" s="93" t="s">
        <v>75</v>
      </c>
      <c r="K240" s="70"/>
      <c r="L240" s="94">
        <v>1</v>
      </c>
      <c r="M240" s="75">
        <v>6383.384765625</v>
      </c>
      <c r="N240" s="75">
        <v>7825.80615234375</v>
      </c>
      <c r="O240" s="76"/>
      <c r="P240" s="77"/>
      <c r="Q240" s="77"/>
      <c r="R240" s="87"/>
      <c r="S240" s="48">
        <v>1</v>
      </c>
      <c r="T240" s="48">
        <v>0</v>
      </c>
      <c r="U240" s="49">
        <v>0</v>
      </c>
      <c r="V240" s="49">
        <v>0.028571</v>
      </c>
      <c r="W240" s="49">
        <v>0</v>
      </c>
      <c r="X240" s="49">
        <v>0.566065</v>
      </c>
      <c r="Y240" s="49">
        <v>0</v>
      </c>
      <c r="Z240" s="49">
        <v>0</v>
      </c>
      <c r="AA240" s="72">
        <v>240</v>
      </c>
      <c r="AB240" s="72"/>
      <c r="AC240" s="73"/>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79" t="str">
        <f>REPLACE(INDEX(GroupVertices[Group],MATCH(Vertices[[#This Row],[Vertex]],GroupVertices[Vertex],0)),1,1,"")</f>
        <v>11</v>
      </c>
      <c r="BA240" s="48"/>
      <c r="BB240" s="49"/>
      <c r="BC240" s="48"/>
      <c r="BD240" s="49"/>
      <c r="BE240" s="48"/>
      <c r="BF240" s="49"/>
      <c r="BG240" s="48"/>
      <c r="BH240" s="49"/>
      <c r="BI240" s="48"/>
      <c r="BJ240" s="48"/>
      <c r="BK240" s="48"/>
      <c r="BL240" s="48"/>
      <c r="BM240" s="48"/>
      <c r="BN240" s="48"/>
      <c r="BO240" s="48"/>
      <c r="BP240" s="48"/>
      <c r="BQ240" s="48"/>
      <c r="BR240" s="48"/>
      <c r="BS240" s="48"/>
      <c r="BT240" s="2"/>
      <c r="BU240" s="3"/>
      <c r="BV240" s="3"/>
      <c r="BW240" s="3"/>
      <c r="BX240" s="3"/>
    </row>
    <row r="241" spans="1:76" ht="15">
      <c r="A241" s="65" t="s">
        <v>1139</v>
      </c>
      <c r="B241" s="66"/>
      <c r="C241" s="66" t="s">
        <v>64</v>
      </c>
      <c r="D241" s="67">
        <v>900</v>
      </c>
      <c r="E241" s="91"/>
      <c r="F241" s="66" t="s">
        <v>1139</v>
      </c>
      <c r="G241" s="92"/>
      <c r="H241" s="70"/>
      <c r="I241" s="71"/>
      <c r="J241" s="93" t="s">
        <v>75</v>
      </c>
      <c r="K241" s="70"/>
      <c r="L241" s="94">
        <v>1</v>
      </c>
      <c r="M241" s="75">
        <v>8758.4130859375</v>
      </c>
      <c r="N241" s="75">
        <v>7825.80615234375</v>
      </c>
      <c r="O241" s="76"/>
      <c r="P241" s="77"/>
      <c r="Q241" s="77"/>
      <c r="R241" s="87"/>
      <c r="S241" s="48">
        <v>1</v>
      </c>
      <c r="T241" s="48">
        <v>0</v>
      </c>
      <c r="U241" s="49">
        <v>0</v>
      </c>
      <c r="V241" s="49">
        <v>0.028571</v>
      </c>
      <c r="W241" s="49">
        <v>0</v>
      </c>
      <c r="X241" s="49">
        <v>0.566065</v>
      </c>
      <c r="Y241" s="49">
        <v>0</v>
      </c>
      <c r="Z241" s="49">
        <v>0</v>
      </c>
      <c r="AA241" s="72">
        <v>241</v>
      </c>
      <c r="AB241" s="72"/>
      <c r="AC241" s="73"/>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79" t="str">
        <f>REPLACE(INDEX(GroupVertices[Group],MATCH(Vertices[[#This Row],[Vertex]],GroupVertices[Vertex],0)),1,1,"")</f>
        <v>10</v>
      </c>
      <c r="BA241" s="48"/>
      <c r="BB241" s="49"/>
      <c r="BC241" s="48"/>
      <c r="BD241" s="49"/>
      <c r="BE241" s="48"/>
      <c r="BF241" s="49"/>
      <c r="BG241" s="48"/>
      <c r="BH241" s="49"/>
      <c r="BI241" s="48"/>
      <c r="BJ241" s="48"/>
      <c r="BK241" s="48"/>
      <c r="BL241" s="48"/>
      <c r="BM241" s="48"/>
      <c r="BN241" s="48"/>
      <c r="BO241" s="48"/>
      <c r="BP241" s="48"/>
      <c r="BQ241" s="48"/>
      <c r="BR241" s="48"/>
      <c r="BS241" s="48"/>
      <c r="BT241" s="2"/>
      <c r="BU241" s="3"/>
      <c r="BV241" s="3"/>
      <c r="BW241" s="3"/>
      <c r="BX241" s="3"/>
    </row>
    <row r="242" spans="1:76" ht="15">
      <c r="A242" s="65" t="s">
        <v>1187</v>
      </c>
      <c r="B242" s="66"/>
      <c r="C242" s="66" t="s">
        <v>64</v>
      </c>
      <c r="D242" s="67">
        <v>900</v>
      </c>
      <c r="E242" s="91"/>
      <c r="F242" s="66" t="s">
        <v>1187</v>
      </c>
      <c r="G242" s="92"/>
      <c r="H242" s="70"/>
      <c r="I242" s="71"/>
      <c r="J242" s="93" t="s">
        <v>75</v>
      </c>
      <c r="K242" s="70"/>
      <c r="L242" s="94">
        <v>1</v>
      </c>
      <c r="M242" s="75">
        <v>650.6780395507812</v>
      </c>
      <c r="N242" s="75">
        <v>4355.29638671875</v>
      </c>
      <c r="O242" s="76"/>
      <c r="P242" s="77"/>
      <c r="Q242" s="77"/>
      <c r="R242" s="87"/>
      <c r="S242" s="48">
        <v>1</v>
      </c>
      <c r="T242" s="48">
        <v>0</v>
      </c>
      <c r="U242" s="49">
        <v>0</v>
      </c>
      <c r="V242" s="49">
        <v>0.020408</v>
      </c>
      <c r="W242" s="49">
        <v>0.000119</v>
      </c>
      <c r="X242" s="49">
        <v>0.558918</v>
      </c>
      <c r="Y242" s="49">
        <v>0</v>
      </c>
      <c r="Z242" s="49">
        <v>0</v>
      </c>
      <c r="AA242" s="72">
        <v>242</v>
      </c>
      <c r="AB242" s="72"/>
      <c r="AC242" s="73"/>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79" t="str">
        <f>REPLACE(INDEX(GroupVertices[Group],MATCH(Vertices[[#This Row],[Vertex]],GroupVertices[Vertex],0)),1,1,"")</f>
        <v>2</v>
      </c>
      <c r="BA242" s="48"/>
      <c r="BB242" s="49"/>
      <c r="BC242" s="48"/>
      <c r="BD242" s="49"/>
      <c r="BE242" s="48"/>
      <c r="BF242" s="49"/>
      <c r="BG242" s="48"/>
      <c r="BH242" s="49"/>
      <c r="BI242" s="48"/>
      <c r="BJ242" s="48"/>
      <c r="BK242" s="48"/>
      <c r="BL242" s="48"/>
      <c r="BM242" s="48"/>
      <c r="BN242" s="48"/>
      <c r="BO242" s="48"/>
      <c r="BP242" s="48"/>
      <c r="BQ242" s="48"/>
      <c r="BR242" s="48"/>
      <c r="BS242" s="48"/>
      <c r="BT242" s="2"/>
      <c r="BU242" s="3"/>
      <c r="BV242" s="3"/>
      <c r="BW242" s="3"/>
      <c r="BX242" s="3"/>
    </row>
    <row r="243" spans="1:76" ht="15">
      <c r="A243" s="65" t="s">
        <v>1216</v>
      </c>
      <c r="B243" s="66"/>
      <c r="C243" s="66" t="s">
        <v>64</v>
      </c>
      <c r="D243" s="67">
        <v>900</v>
      </c>
      <c r="E243" s="91"/>
      <c r="F243" s="66" t="s">
        <v>1216</v>
      </c>
      <c r="G243" s="92"/>
      <c r="H243" s="70"/>
      <c r="I243" s="71"/>
      <c r="J243" s="93" t="s">
        <v>75</v>
      </c>
      <c r="K243" s="70"/>
      <c r="L243" s="94">
        <v>1</v>
      </c>
      <c r="M243" s="75">
        <v>3431.716064453125</v>
      </c>
      <c r="N243" s="75">
        <v>5671.39794921875</v>
      </c>
      <c r="O243" s="76"/>
      <c r="P243" s="77"/>
      <c r="Q243" s="77"/>
      <c r="R243" s="87"/>
      <c r="S243" s="48">
        <v>1</v>
      </c>
      <c r="T243" s="48">
        <v>0</v>
      </c>
      <c r="U243" s="49">
        <v>0</v>
      </c>
      <c r="V243" s="49">
        <v>0.02439</v>
      </c>
      <c r="W243" s="49">
        <v>0</v>
      </c>
      <c r="X243" s="49">
        <v>0.562419</v>
      </c>
      <c r="Y243" s="49">
        <v>0</v>
      </c>
      <c r="Z243" s="49">
        <v>0</v>
      </c>
      <c r="AA243" s="72">
        <v>243</v>
      </c>
      <c r="AB243" s="72"/>
      <c r="AC243" s="73"/>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79" t="str">
        <f>REPLACE(INDEX(GroupVertices[Group],MATCH(Vertices[[#This Row],[Vertex]],GroupVertices[Vertex],0)),1,1,"")</f>
        <v>4</v>
      </c>
      <c r="BA243" s="48"/>
      <c r="BB243" s="49"/>
      <c r="BC243" s="48"/>
      <c r="BD243" s="49"/>
      <c r="BE243" s="48"/>
      <c r="BF243" s="49"/>
      <c r="BG243" s="48"/>
      <c r="BH243" s="49"/>
      <c r="BI243" s="48"/>
      <c r="BJ243" s="48"/>
      <c r="BK243" s="48"/>
      <c r="BL243" s="48"/>
      <c r="BM243" s="48"/>
      <c r="BN243" s="48"/>
      <c r="BO243" s="48"/>
      <c r="BP243" s="48"/>
      <c r="BQ243" s="48"/>
      <c r="BR243" s="48"/>
      <c r="BS243" s="48"/>
      <c r="BT243" s="2"/>
      <c r="BU243" s="3"/>
      <c r="BV243" s="3"/>
      <c r="BW243" s="3"/>
      <c r="BX243" s="3"/>
    </row>
    <row r="244" spans="1:76" ht="15">
      <c r="A244" s="65" t="s">
        <v>1213</v>
      </c>
      <c r="B244" s="66"/>
      <c r="C244" s="66" t="s">
        <v>64</v>
      </c>
      <c r="D244" s="67">
        <v>900</v>
      </c>
      <c r="E244" s="91"/>
      <c r="F244" s="66" t="s">
        <v>1213</v>
      </c>
      <c r="G244" s="92"/>
      <c r="H244" s="70"/>
      <c r="I244" s="71"/>
      <c r="J244" s="93" t="s">
        <v>75</v>
      </c>
      <c r="K244" s="70"/>
      <c r="L244" s="94">
        <v>1</v>
      </c>
      <c r="M244" s="75">
        <v>2228.014892578125</v>
      </c>
      <c r="N244" s="75">
        <v>5194.5673828125</v>
      </c>
      <c r="O244" s="76"/>
      <c r="P244" s="77"/>
      <c r="Q244" s="77"/>
      <c r="R244" s="87"/>
      <c r="S244" s="48">
        <v>1</v>
      </c>
      <c r="T244" s="48">
        <v>0</v>
      </c>
      <c r="U244" s="49">
        <v>0</v>
      </c>
      <c r="V244" s="49">
        <v>0.02439</v>
      </c>
      <c r="W244" s="49">
        <v>0</v>
      </c>
      <c r="X244" s="49">
        <v>0.562419</v>
      </c>
      <c r="Y244" s="49">
        <v>0</v>
      </c>
      <c r="Z244" s="49">
        <v>0</v>
      </c>
      <c r="AA244" s="72">
        <v>244</v>
      </c>
      <c r="AB244" s="72"/>
      <c r="AC244" s="73"/>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79" t="str">
        <f>REPLACE(INDEX(GroupVertices[Group],MATCH(Vertices[[#This Row],[Vertex]],GroupVertices[Vertex],0)),1,1,"")</f>
        <v>4</v>
      </c>
      <c r="BA244" s="48"/>
      <c r="BB244" s="49"/>
      <c r="BC244" s="48"/>
      <c r="BD244" s="49"/>
      <c r="BE244" s="48"/>
      <c r="BF244" s="49"/>
      <c r="BG244" s="48"/>
      <c r="BH244" s="49"/>
      <c r="BI244" s="48"/>
      <c r="BJ244" s="48"/>
      <c r="BK244" s="48"/>
      <c r="BL244" s="48"/>
      <c r="BM244" s="48"/>
      <c r="BN244" s="48"/>
      <c r="BO244" s="48"/>
      <c r="BP244" s="48"/>
      <c r="BQ244" s="48"/>
      <c r="BR244" s="48"/>
      <c r="BS244" s="48"/>
      <c r="BT244" s="2"/>
      <c r="BU244" s="3"/>
      <c r="BV244" s="3"/>
      <c r="BW244" s="3"/>
      <c r="BX244" s="3"/>
    </row>
    <row r="245" spans="1:76" ht="15">
      <c r="A245" s="65" t="s">
        <v>1035</v>
      </c>
      <c r="B245" s="66"/>
      <c r="C245" s="66" t="s">
        <v>64</v>
      </c>
      <c r="D245" s="67">
        <v>900</v>
      </c>
      <c r="E245" s="91"/>
      <c r="F245" s="66" t="s">
        <v>1035</v>
      </c>
      <c r="G245" s="92"/>
      <c r="H245" s="70"/>
      <c r="I245" s="71"/>
      <c r="J245" s="93" t="s">
        <v>75</v>
      </c>
      <c r="K245" s="70"/>
      <c r="L245" s="94">
        <v>1</v>
      </c>
      <c r="M245" s="75">
        <v>650.6780395507812</v>
      </c>
      <c r="N245" s="75">
        <v>3832.709228515625</v>
      </c>
      <c r="O245" s="76"/>
      <c r="P245" s="77"/>
      <c r="Q245" s="77"/>
      <c r="R245" s="87"/>
      <c r="S245" s="48">
        <v>1</v>
      </c>
      <c r="T245" s="48">
        <v>0</v>
      </c>
      <c r="U245" s="49">
        <v>0</v>
      </c>
      <c r="V245" s="49">
        <v>0.020408</v>
      </c>
      <c r="W245" s="49">
        <v>0.000119</v>
      </c>
      <c r="X245" s="49">
        <v>0.558918</v>
      </c>
      <c r="Y245" s="49">
        <v>0</v>
      </c>
      <c r="Z245" s="49">
        <v>0</v>
      </c>
      <c r="AA245" s="72">
        <v>245</v>
      </c>
      <c r="AB245" s="72"/>
      <c r="AC245" s="73"/>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79" t="str">
        <f>REPLACE(INDEX(GroupVertices[Group],MATCH(Vertices[[#This Row],[Vertex]],GroupVertices[Vertex],0)),1,1,"")</f>
        <v>2</v>
      </c>
      <c r="BA245" s="48"/>
      <c r="BB245" s="49"/>
      <c r="BC245" s="48"/>
      <c r="BD245" s="49"/>
      <c r="BE245" s="48"/>
      <c r="BF245" s="49"/>
      <c r="BG245" s="48"/>
      <c r="BH245" s="49"/>
      <c r="BI245" s="48"/>
      <c r="BJ245" s="48"/>
      <c r="BK245" s="48"/>
      <c r="BL245" s="48"/>
      <c r="BM245" s="48"/>
      <c r="BN245" s="48"/>
      <c r="BO245" s="48"/>
      <c r="BP245" s="48"/>
      <c r="BQ245" s="48"/>
      <c r="BR245" s="48"/>
      <c r="BS245" s="48"/>
      <c r="BT245" s="2"/>
      <c r="BU245" s="3"/>
      <c r="BV245" s="3"/>
      <c r="BW245" s="3"/>
      <c r="BX245" s="3"/>
    </row>
    <row r="246" spans="1:76" ht="15">
      <c r="A246" s="65" t="s">
        <v>1155</v>
      </c>
      <c r="B246" s="66"/>
      <c r="C246" s="66" t="s">
        <v>64</v>
      </c>
      <c r="D246" s="67">
        <v>900</v>
      </c>
      <c r="E246" s="91"/>
      <c r="F246" s="66" t="s">
        <v>1155</v>
      </c>
      <c r="G246" s="92"/>
      <c r="H246" s="70"/>
      <c r="I246" s="71"/>
      <c r="J246" s="93" t="s">
        <v>75</v>
      </c>
      <c r="K246" s="70"/>
      <c r="L246" s="94">
        <v>1</v>
      </c>
      <c r="M246" s="75">
        <v>1694.3634033203125</v>
      </c>
      <c r="N246" s="75">
        <v>834.4541015625</v>
      </c>
      <c r="O246" s="76"/>
      <c r="P246" s="77"/>
      <c r="Q246" s="77"/>
      <c r="R246" s="87"/>
      <c r="S246" s="48">
        <v>1</v>
      </c>
      <c r="T246" s="48">
        <v>0</v>
      </c>
      <c r="U246" s="49">
        <v>0</v>
      </c>
      <c r="V246" s="49">
        <v>0.021739</v>
      </c>
      <c r="W246" s="49">
        <v>0</v>
      </c>
      <c r="X246" s="49">
        <v>0.558259</v>
      </c>
      <c r="Y246" s="49">
        <v>0</v>
      </c>
      <c r="Z246" s="49">
        <v>0</v>
      </c>
      <c r="AA246" s="72">
        <v>246</v>
      </c>
      <c r="AB246" s="72"/>
      <c r="AC246" s="73"/>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79" t="str">
        <f>REPLACE(INDEX(GroupVertices[Group],MATCH(Vertices[[#This Row],[Vertex]],GroupVertices[Vertex],0)),1,1,"")</f>
        <v>3</v>
      </c>
      <c r="BA246" s="48"/>
      <c r="BB246" s="49"/>
      <c r="BC246" s="48"/>
      <c r="BD246" s="49"/>
      <c r="BE246" s="48"/>
      <c r="BF246" s="49"/>
      <c r="BG246" s="48"/>
      <c r="BH246" s="49"/>
      <c r="BI246" s="48"/>
      <c r="BJ246" s="48"/>
      <c r="BK246" s="48"/>
      <c r="BL246" s="48"/>
      <c r="BM246" s="48"/>
      <c r="BN246" s="48"/>
      <c r="BO246" s="48"/>
      <c r="BP246" s="48"/>
      <c r="BQ246" s="48"/>
      <c r="BR246" s="48"/>
      <c r="BS246" s="48"/>
      <c r="BT246" s="2"/>
      <c r="BU246" s="3"/>
      <c r="BV246" s="3"/>
      <c r="BW246" s="3"/>
      <c r="BX246" s="3"/>
    </row>
    <row r="247" spans="1:76" ht="15">
      <c r="A247" s="65" t="s">
        <v>1070</v>
      </c>
      <c r="B247" s="66"/>
      <c r="C247" s="66" t="s">
        <v>64</v>
      </c>
      <c r="D247" s="67">
        <v>900</v>
      </c>
      <c r="E247" s="91"/>
      <c r="F247" s="66" t="s">
        <v>1070</v>
      </c>
      <c r="G247" s="92"/>
      <c r="H247" s="70"/>
      <c r="I247" s="71"/>
      <c r="J247" s="93" t="s">
        <v>75</v>
      </c>
      <c r="K247" s="70"/>
      <c r="L247" s="94">
        <v>1</v>
      </c>
      <c r="M247" s="75">
        <v>3431.716064453125</v>
      </c>
      <c r="N247" s="75">
        <v>3233.7802734375</v>
      </c>
      <c r="O247" s="76"/>
      <c r="P247" s="77"/>
      <c r="Q247" s="77"/>
      <c r="R247" s="87"/>
      <c r="S247" s="48">
        <v>1</v>
      </c>
      <c r="T247" s="48">
        <v>0</v>
      </c>
      <c r="U247" s="49">
        <v>0</v>
      </c>
      <c r="V247" s="49">
        <v>0.025641</v>
      </c>
      <c r="W247" s="49">
        <v>0</v>
      </c>
      <c r="X247" s="49">
        <v>0.563513</v>
      </c>
      <c r="Y247" s="49">
        <v>0</v>
      </c>
      <c r="Z247" s="49">
        <v>0</v>
      </c>
      <c r="AA247" s="72">
        <v>247</v>
      </c>
      <c r="AB247" s="72"/>
      <c r="AC247" s="73"/>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79" t="str">
        <f>REPLACE(INDEX(GroupVertices[Group],MATCH(Vertices[[#This Row],[Vertex]],GroupVertices[Vertex],0)),1,1,"")</f>
        <v>7</v>
      </c>
      <c r="BA247" s="48"/>
      <c r="BB247" s="49"/>
      <c r="BC247" s="48"/>
      <c r="BD247" s="49"/>
      <c r="BE247" s="48"/>
      <c r="BF247" s="49"/>
      <c r="BG247" s="48"/>
      <c r="BH247" s="49"/>
      <c r="BI247" s="48"/>
      <c r="BJ247" s="48"/>
      <c r="BK247" s="48"/>
      <c r="BL247" s="48"/>
      <c r="BM247" s="48"/>
      <c r="BN247" s="48"/>
      <c r="BO247" s="48"/>
      <c r="BP247" s="48"/>
      <c r="BQ247" s="48"/>
      <c r="BR247" s="48"/>
      <c r="BS247" s="48"/>
      <c r="BT247" s="2"/>
      <c r="BU247" s="3"/>
      <c r="BV247" s="3"/>
      <c r="BW247" s="3"/>
      <c r="BX247" s="3"/>
    </row>
    <row r="248" spans="1:76" ht="15">
      <c r="A248" s="65" t="s">
        <v>1253</v>
      </c>
      <c r="B248" s="66"/>
      <c r="C248" s="66" t="s">
        <v>64</v>
      </c>
      <c r="D248" s="67">
        <v>900</v>
      </c>
      <c r="E248" s="91"/>
      <c r="F248" s="66" t="s">
        <v>1253</v>
      </c>
      <c r="G248" s="92"/>
      <c r="H248" s="70"/>
      <c r="I248" s="71"/>
      <c r="J248" s="93" t="s">
        <v>75</v>
      </c>
      <c r="K248" s="70"/>
      <c r="L248" s="94">
        <v>1</v>
      </c>
      <c r="M248" s="75">
        <v>5028.68994140625</v>
      </c>
      <c r="N248" s="75">
        <v>5443.09765625</v>
      </c>
      <c r="O248" s="76"/>
      <c r="P248" s="77"/>
      <c r="Q248" s="77"/>
      <c r="R248" s="87"/>
      <c r="S248" s="48">
        <v>1</v>
      </c>
      <c r="T248" s="48">
        <v>0</v>
      </c>
      <c r="U248" s="49">
        <v>0</v>
      </c>
      <c r="V248" s="49">
        <v>0.028571</v>
      </c>
      <c r="W248" s="49">
        <v>0</v>
      </c>
      <c r="X248" s="49">
        <v>0.566065</v>
      </c>
      <c r="Y248" s="49">
        <v>0</v>
      </c>
      <c r="Z248" s="49">
        <v>0</v>
      </c>
      <c r="AA248" s="72">
        <v>248</v>
      </c>
      <c r="AB248" s="72"/>
      <c r="AC248" s="73"/>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79" t="str">
        <f>REPLACE(INDEX(GroupVertices[Group],MATCH(Vertices[[#This Row],[Vertex]],GroupVertices[Vertex],0)),1,1,"")</f>
        <v>9</v>
      </c>
      <c r="BA248" s="48"/>
      <c r="BB248" s="49"/>
      <c r="BC248" s="48"/>
      <c r="BD248" s="49"/>
      <c r="BE248" s="48"/>
      <c r="BF248" s="49"/>
      <c r="BG248" s="48"/>
      <c r="BH248" s="49"/>
      <c r="BI248" s="48"/>
      <c r="BJ248" s="48"/>
      <c r="BK248" s="48"/>
      <c r="BL248" s="48"/>
      <c r="BM248" s="48"/>
      <c r="BN248" s="48"/>
      <c r="BO248" s="48"/>
      <c r="BP248" s="48"/>
      <c r="BQ248" s="48"/>
      <c r="BR248" s="48"/>
      <c r="BS248" s="48"/>
      <c r="BT248" s="2"/>
      <c r="BU248" s="3"/>
      <c r="BV248" s="3"/>
      <c r="BW248" s="3"/>
      <c r="BX248" s="3"/>
    </row>
    <row r="249" spans="1:76" ht="15">
      <c r="A249" s="65" t="s">
        <v>1087</v>
      </c>
      <c r="B249" s="66"/>
      <c r="C249" s="66" t="s">
        <v>64</v>
      </c>
      <c r="D249" s="67">
        <v>900</v>
      </c>
      <c r="E249" s="91"/>
      <c r="F249" s="66" t="s">
        <v>1087</v>
      </c>
      <c r="G249" s="92"/>
      <c r="H249" s="70"/>
      <c r="I249" s="71"/>
      <c r="J249" s="93" t="s">
        <v>75</v>
      </c>
      <c r="K249" s="70"/>
      <c r="L249" s="94">
        <v>1</v>
      </c>
      <c r="M249" s="75">
        <v>1739.740966796875</v>
      </c>
      <c r="N249" s="75">
        <v>8385.4814453125</v>
      </c>
      <c r="O249" s="76"/>
      <c r="P249" s="77"/>
      <c r="Q249" s="77"/>
      <c r="R249" s="87"/>
      <c r="S249" s="48">
        <v>1</v>
      </c>
      <c r="T249" s="48">
        <v>0</v>
      </c>
      <c r="U249" s="49">
        <v>0</v>
      </c>
      <c r="V249" s="49">
        <v>0.018182</v>
      </c>
      <c r="W249" s="49">
        <v>0.034376</v>
      </c>
      <c r="X249" s="49">
        <v>0.556949</v>
      </c>
      <c r="Y249" s="49">
        <v>0</v>
      </c>
      <c r="Z249" s="49">
        <v>0</v>
      </c>
      <c r="AA249" s="72">
        <v>249</v>
      </c>
      <c r="AB249" s="72"/>
      <c r="AC249" s="73"/>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79" t="str">
        <f>REPLACE(INDEX(GroupVertices[Group],MATCH(Vertices[[#This Row],[Vertex]],GroupVertices[Vertex],0)),1,1,"")</f>
        <v>1</v>
      </c>
      <c r="BA249" s="48"/>
      <c r="BB249" s="49"/>
      <c r="BC249" s="48"/>
      <c r="BD249" s="49"/>
      <c r="BE249" s="48"/>
      <c r="BF249" s="49"/>
      <c r="BG249" s="48"/>
      <c r="BH249" s="49"/>
      <c r="BI249" s="48"/>
      <c r="BJ249" s="48"/>
      <c r="BK249" s="48"/>
      <c r="BL249" s="48"/>
      <c r="BM249" s="48"/>
      <c r="BN249" s="48"/>
      <c r="BO249" s="48"/>
      <c r="BP249" s="48"/>
      <c r="BQ249" s="48"/>
      <c r="BR249" s="48"/>
      <c r="BS249" s="48"/>
      <c r="BT249" s="2"/>
      <c r="BU249" s="3"/>
      <c r="BV249" s="3"/>
      <c r="BW249" s="3"/>
      <c r="BX249" s="3"/>
    </row>
    <row r="250" spans="1:76" ht="15">
      <c r="A250" s="65" t="s">
        <v>1174</v>
      </c>
      <c r="B250" s="66"/>
      <c r="C250" s="66" t="s">
        <v>64</v>
      </c>
      <c r="D250" s="67">
        <v>900</v>
      </c>
      <c r="E250" s="91"/>
      <c r="F250" s="66" t="s">
        <v>1174</v>
      </c>
      <c r="G250" s="92"/>
      <c r="H250" s="70"/>
      <c r="I250" s="71"/>
      <c r="J250" s="93" t="s">
        <v>75</v>
      </c>
      <c r="K250" s="70"/>
      <c r="L250" s="94">
        <v>1</v>
      </c>
      <c r="M250" s="75">
        <v>287.6570129394531</v>
      </c>
      <c r="N250" s="75">
        <v>3832.709228515625</v>
      </c>
      <c r="O250" s="76"/>
      <c r="P250" s="77"/>
      <c r="Q250" s="77"/>
      <c r="R250" s="87"/>
      <c r="S250" s="48">
        <v>1</v>
      </c>
      <c r="T250" s="48">
        <v>0</v>
      </c>
      <c r="U250" s="49">
        <v>0</v>
      </c>
      <c r="V250" s="49">
        <v>0.020408</v>
      </c>
      <c r="W250" s="49">
        <v>0.000119</v>
      </c>
      <c r="X250" s="49">
        <v>0.558918</v>
      </c>
      <c r="Y250" s="49">
        <v>0</v>
      </c>
      <c r="Z250" s="49">
        <v>0</v>
      </c>
      <c r="AA250" s="72">
        <v>250</v>
      </c>
      <c r="AB250" s="72"/>
      <c r="AC250" s="73"/>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79" t="str">
        <f>REPLACE(INDEX(GroupVertices[Group],MATCH(Vertices[[#This Row],[Vertex]],GroupVertices[Vertex],0)),1,1,"")</f>
        <v>2</v>
      </c>
      <c r="BA250" s="48"/>
      <c r="BB250" s="49"/>
      <c r="BC250" s="48"/>
      <c r="BD250" s="49"/>
      <c r="BE250" s="48"/>
      <c r="BF250" s="49"/>
      <c r="BG250" s="48"/>
      <c r="BH250" s="49"/>
      <c r="BI250" s="48"/>
      <c r="BJ250" s="48"/>
      <c r="BK250" s="48"/>
      <c r="BL250" s="48"/>
      <c r="BM250" s="48"/>
      <c r="BN250" s="48"/>
      <c r="BO250" s="48"/>
      <c r="BP250" s="48"/>
      <c r="BQ250" s="48"/>
      <c r="BR250" s="48"/>
      <c r="BS250" s="48"/>
      <c r="BT250" s="2"/>
      <c r="BU250" s="3"/>
      <c r="BV250" s="3"/>
      <c r="BW250" s="3"/>
      <c r="BX250" s="3"/>
    </row>
    <row r="251" spans="1:76" ht="15">
      <c r="A251" s="65" t="s">
        <v>1156</v>
      </c>
      <c r="B251" s="66"/>
      <c r="C251" s="66" t="s">
        <v>64</v>
      </c>
      <c r="D251" s="67">
        <v>900</v>
      </c>
      <c r="E251" s="91"/>
      <c r="F251" s="66" t="s">
        <v>1156</v>
      </c>
      <c r="G251" s="92"/>
      <c r="H251" s="70"/>
      <c r="I251" s="71"/>
      <c r="J251" s="93" t="s">
        <v>75</v>
      </c>
      <c r="K251" s="70"/>
      <c r="L251" s="94">
        <v>1</v>
      </c>
      <c r="M251" s="75">
        <v>1240.587158203125</v>
      </c>
      <c r="N251" s="75">
        <v>834.4541015625</v>
      </c>
      <c r="O251" s="76"/>
      <c r="P251" s="77"/>
      <c r="Q251" s="77"/>
      <c r="R251" s="87"/>
      <c r="S251" s="48">
        <v>1</v>
      </c>
      <c r="T251" s="48">
        <v>0</v>
      </c>
      <c r="U251" s="49">
        <v>0</v>
      </c>
      <c r="V251" s="49">
        <v>0.021739</v>
      </c>
      <c r="W251" s="49">
        <v>0</v>
      </c>
      <c r="X251" s="49">
        <v>0.558259</v>
      </c>
      <c r="Y251" s="49">
        <v>0</v>
      </c>
      <c r="Z251" s="49">
        <v>0</v>
      </c>
      <c r="AA251" s="72">
        <v>251</v>
      </c>
      <c r="AB251" s="72"/>
      <c r="AC251" s="73"/>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79" t="str">
        <f>REPLACE(INDEX(GroupVertices[Group],MATCH(Vertices[[#This Row],[Vertex]],GroupVertices[Vertex],0)),1,1,"")</f>
        <v>3</v>
      </c>
      <c r="BA251" s="48"/>
      <c r="BB251" s="49"/>
      <c r="BC251" s="48"/>
      <c r="BD251" s="49"/>
      <c r="BE251" s="48"/>
      <c r="BF251" s="49"/>
      <c r="BG251" s="48"/>
      <c r="BH251" s="49"/>
      <c r="BI251" s="48"/>
      <c r="BJ251" s="48"/>
      <c r="BK251" s="48"/>
      <c r="BL251" s="48"/>
      <c r="BM251" s="48"/>
      <c r="BN251" s="48"/>
      <c r="BO251" s="48"/>
      <c r="BP251" s="48"/>
      <c r="BQ251" s="48"/>
      <c r="BR251" s="48"/>
      <c r="BS251" s="48"/>
      <c r="BT251" s="2"/>
      <c r="BU251" s="3"/>
      <c r="BV251" s="3"/>
      <c r="BW251" s="3"/>
      <c r="BX251" s="3"/>
    </row>
    <row r="252" spans="1:76" ht="15">
      <c r="A252" s="65" t="s">
        <v>1184</v>
      </c>
      <c r="B252" s="66"/>
      <c r="C252" s="66" t="s">
        <v>64</v>
      </c>
      <c r="D252" s="67">
        <v>900</v>
      </c>
      <c r="E252" s="91"/>
      <c r="F252" s="66" t="s">
        <v>1184</v>
      </c>
      <c r="G252" s="92"/>
      <c r="H252" s="70"/>
      <c r="I252" s="71"/>
      <c r="J252" s="93" t="s">
        <v>75</v>
      </c>
      <c r="K252" s="70"/>
      <c r="L252" s="94">
        <v>1</v>
      </c>
      <c r="M252" s="75">
        <v>1739.740966796875</v>
      </c>
      <c r="N252" s="75">
        <v>4355.29638671875</v>
      </c>
      <c r="O252" s="76"/>
      <c r="P252" s="77"/>
      <c r="Q252" s="77"/>
      <c r="R252" s="87"/>
      <c r="S252" s="48">
        <v>1</v>
      </c>
      <c r="T252" s="48">
        <v>0</v>
      </c>
      <c r="U252" s="49">
        <v>0</v>
      </c>
      <c r="V252" s="49">
        <v>0.020408</v>
      </c>
      <c r="W252" s="49">
        <v>0.000119</v>
      </c>
      <c r="X252" s="49">
        <v>0.558918</v>
      </c>
      <c r="Y252" s="49">
        <v>0</v>
      </c>
      <c r="Z252" s="49">
        <v>0</v>
      </c>
      <c r="AA252" s="72">
        <v>252</v>
      </c>
      <c r="AB252" s="72"/>
      <c r="AC252" s="73"/>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79" t="str">
        <f>REPLACE(INDEX(GroupVertices[Group],MATCH(Vertices[[#This Row],[Vertex]],GroupVertices[Vertex],0)),1,1,"")</f>
        <v>2</v>
      </c>
      <c r="BA252" s="48"/>
      <c r="BB252" s="49"/>
      <c r="BC252" s="48"/>
      <c r="BD252" s="49"/>
      <c r="BE252" s="48"/>
      <c r="BF252" s="49"/>
      <c r="BG252" s="48"/>
      <c r="BH252" s="49"/>
      <c r="BI252" s="48"/>
      <c r="BJ252" s="48"/>
      <c r="BK252" s="48"/>
      <c r="BL252" s="48"/>
      <c r="BM252" s="48"/>
      <c r="BN252" s="48"/>
      <c r="BO252" s="48"/>
      <c r="BP252" s="48"/>
      <c r="BQ252" s="48"/>
      <c r="BR252" s="48"/>
      <c r="BS252" s="48"/>
      <c r="BT252" s="2"/>
      <c r="BU252" s="3"/>
      <c r="BV252" s="3"/>
      <c r="BW252" s="3"/>
      <c r="BX252" s="3"/>
    </row>
    <row r="253" spans="1:76" ht="15">
      <c r="A253" s="65" t="s">
        <v>1286</v>
      </c>
      <c r="B253" s="66"/>
      <c r="C253" s="66" t="s">
        <v>64</v>
      </c>
      <c r="D253" s="67">
        <v>900</v>
      </c>
      <c r="E253" s="91"/>
      <c r="F253" s="66" t="s">
        <v>1286</v>
      </c>
      <c r="G253" s="92"/>
      <c r="H253" s="70"/>
      <c r="I253" s="71"/>
      <c r="J253" s="93" t="s">
        <v>75</v>
      </c>
      <c r="K253" s="70"/>
      <c r="L253" s="94">
        <v>1</v>
      </c>
      <c r="M253" s="75">
        <v>3030.482421875</v>
      </c>
      <c r="N253" s="75">
        <v>8195.712890625</v>
      </c>
      <c r="O253" s="76"/>
      <c r="P253" s="77"/>
      <c r="Q253" s="77"/>
      <c r="R253" s="87"/>
      <c r="S253" s="48">
        <v>1</v>
      </c>
      <c r="T253" s="48">
        <v>0</v>
      </c>
      <c r="U253" s="49">
        <v>0</v>
      </c>
      <c r="V253" s="49">
        <v>0.022727</v>
      </c>
      <c r="W253" s="49">
        <v>0</v>
      </c>
      <c r="X253" s="49">
        <v>0.559154</v>
      </c>
      <c r="Y253" s="49">
        <v>0</v>
      </c>
      <c r="Z253" s="49">
        <v>0</v>
      </c>
      <c r="AA253" s="72">
        <v>253</v>
      </c>
      <c r="AB253" s="72"/>
      <c r="AC253" s="73"/>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79" t="str">
        <f>REPLACE(INDEX(GroupVertices[Group],MATCH(Vertices[[#This Row],[Vertex]],GroupVertices[Vertex],0)),1,1,"")</f>
        <v>5</v>
      </c>
      <c r="BA253" s="48"/>
      <c r="BB253" s="49"/>
      <c r="BC253" s="48"/>
      <c r="BD253" s="49"/>
      <c r="BE253" s="48"/>
      <c r="BF253" s="49"/>
      <c r="BG253" s="48"/>
      <c r="BH253" s="49"/>
      <c r="BI253" s="48"/>
      <c r="BJ253" s="48"/>
      <c r="BK253" s="48"/>
      <c r="BL253" s="48"/>
      <c r="BM253" s="48"/>
      <c r="BN253" s="48"/>
      <c r="BO253" s="48"/>
      <c r="BP253" s="48"/>
      <c r="BQ253" s="48"/>
      <c r="BR253" s="48"/>
      <c r="BS253" s="48"/>
      <c r="BT253" s="2"/>
      <c r="BU253" s="3"/>
      <c r="BV253" s="3"/>
      <c r="BW253" s="3"/>
      <c r="BX253" s="3"/>
    </row>
    <row r="254" spans="1:76" ht="15">
      <c r="A254" s="65" t="s">
        <v>1281</v>
      </c>
      <c r="B254" s="66"/>
      <c r="C254" s="66" t="s">
        <v>64</v>
      </c>
      <c r="D254" s="67">
        <v>900</v>
      </c>
      <c r="E254" s="91"/>
      <c r="F254" s="66" t="s">
        <v>1281</v>
      </c>
      <c r="G254" s="92"/>
      <c r="H254" s="70"/>
      <c r="I254" s="71"/>
      <c r="J254" s="93" t="s">
        <v>75</v>
      </c>
      <c r="K254" s="70"/>
      <c r="L254" s="94">
        <v>1</v>
      </c>
      <c r="M254" s="75">
        <v>2629.248779296875</v>
      </c>
      <c r="N254" s="75">
        <v>3684.6025390625</v>
      </c>
      <c r="O254" s="76"/>
      <c r="P254" s="77"/>
      <c r="Q254" s="77"/>
      <c r="R254" s="87"/>
      <c r="S254" s="48">
        <v>1</v>
      </c>
      <c r="T254" s="48">
        <v>0</v>
      </c>
      <c r="U254" s="49">
        <v>0</v>
      </c>
      <c r="V254" s="49">
        <v>0.025641</v>
      </c>
      <c r="W254" s="49">
        <v>0</v>
      </c>
      <c r="X254" s="49">
        <v>0.563513</v>
      </c>
      <c r="Y254" s="49">
        <v>0</v>
      </c>
      <c r="Z254" s="49">
        <v>0</v>
      </c>
      <c r="AA254" s="72">
        <v>254</v>
      </c>
      <c r="AB254" s="72"/>
      <c r="AC254" s="73"/>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79" t="str">
        <f>REPLACE(INDEX(GroupVertices[Group],MATCH(Vertices[[#This Row],[Vertex]],GroupVertices[Vertex],0)),1,1,"")</f>
        <v>7</v>
      </c>
      <c r="BA254" s="48"/>
      <c r="BB254" s="49"/>
      <c r="BC254" s="48"/>
      <c r="BD254" s="49"/>
      <c r="BE254" s="48"/>
      <c r="BF254" s="49"/>
      <c r="BG254" s="48"/>
      <c r="BH254" s="49"/>
      <c r="BI254" s="48"/>
      <c r="BJ254" s="48"/>
      <c r="BK254" s="48"/>
      <c r="BL254" s="48"/>
      <c r="BM254" s="48"/>
      <c r="BN254" s="48"/>
      <c r="BO254" s="48"/>
      <c r="BP254" s="48"/>
      <c r="BQ254" s="48"/>
      <c r="BR254" s="48"/>
      <c r="BS254" s="48"/>
      <c r="BT254" s="2"/>
      <c r="BU254" s="3"/>
      <c r="BV254" s="3"/>
      <c r="BW254" s="3"/>
      <c r="BX254" s="3"/>
    </row>
    <row r="255" spans="1:76" ht="15">
      <c r="A255" s="65" t="s">
        <v>1018</v>
      </c>
      <c r="B255" s="66"/>
      <c r="C255" s="66" t="s">
        <v>64</v>
      </c>
      <c r="D255" s="67">
        <v>900</v>
      </c>
      <c r="E255" s="91"/>
      <c r="F255" s="66" t="s">
        <v>1018</v>
      </c>
      <c r="G255" s="92"/>
      <c r="H255" s="70"/>
      <c r="I255" s="71"/>
      <c r="J255" s="93" t="s">
        <v>75</v>
      </c>
      <c r="K255" s="70"/>
      <c r="L255" s="94">
        <v>1</v>
      </c>
      <c r="M255" s="75">
        <v>3832.9501953125</v>
      </c>
      <c r="N255" s="75">
        <v>5671.39794921875</v>
      </c>
      <c r="O255" s="76"/>
      <c r="P255" s="77"/>
      <c r="Q255" s="77"/>
      <c r="R255" s="87"/>
      <c r="S255" s="48">
        <v>1</v>
      </c>
      <c r="T255" s="48">
        <v>0</v>
      </c>
      <c r="U255" s="49">
        <v>0</v>
      </c>
      <c r="V255" s="49">
        <v>0.02439</v>
      </c>
      <c r="W255" s="49">
        <v>0</v>
      </c>
      <c r="X255" s="49">
        <v>0.562419</v>
      </c>
      <c r="Y255" s="49">
        <v>0</v>
      </c>
      <c r="Z255" s="49">
        <v>0</v>
      </c>
      <c r="AA255" s="72">
        <v>255</v>
      </c>
      <c r="AB255" s="72"/>
      <c r="AC255" s="73"/>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79" t="str">
        <f>REPLACE(INDEX(GroupVertices[Group],MATCH(Vertices[[#This Row],[Vertex]],GroupVertices[Vertex],0)),1,1,"")</f>
        <v>4</v>
      </c>
      <c r="BA255" s="48"/>
      <c r="BB255" s="49"/>
      <c r="BC255" s="48"/>
      <c r="BD255" s="49"/>
      <c r="BE255" s="48"/>
      <c r="BF255" s="49"/>
      <c r="BG255" s="48"/>
      <c r="BH255" s="49"/>
      <c r="BI255" s="48"/>
      <c r="BJ255" s="48"/>
      <c r="BK255" s="48"/>
      <c r="BL255" s="48"/>
      <c r="BM255" s="48"/>
      <c r="BN255" s="48"/>
      <c r="BO255" s="48"/>
      <c r="BP255" s="48"/>
      <c r="BQ255" s="48"/>
      <c r="BR255" s="48"/>
      <c r="BS255" s="48"/>
      <c r="BT255" s="2"/>
      <c r="BU255" s="3"/>
      <c r="BV255" s="3"/>
      <c r="BW255" s="3"/>
      <c r="BX255" s="3"/>
    </row>
    <row r="256" spans="1:76" ht="15">
      <c r="A256" s="65" t="s">
        <v>1218</v>
      </c>
      <c r="B256" s="66"/>
      <c r="C256" s="66" t="s">
        <v>64</v>
      </c>
      <c r="D256" s="67">
        <v>900</v>
      </c>
      <c r="E256" s="91"/>
      <c r="F256" s="66" t="s">
        <v>1218</v>
      </c>
      <c r="G256" s="92"/>
      <c r="H256" s="70"/>
      <c r="I256" s="71"/>
      <c r="J256" s="93" t="s">
        <v>75</v>
      </c>
      <c r="K256" s="70"/>
      <c r="L256" s="94">
        <v>1</v>
      </c>
      <c r="M256" s="75">
        <v>2228.014892578125</v>
      </c>
      <c r="N256" s="75">
        <v>1278.7738037109375</v>
      </c>
      <c r="O256" s="76"/>
      <c r="P256" s="77"/>
      <c r="Q256" s="77"/>
      <c r="R256" s="87"/>
      <c r="S256" s="48">
        <v>1</v>
      </c>
      <c r="T256" s="48">
        <v>0</v>
      </c>
      <c r="U256" s="49">
        <v>0</v>
      </c>
      <c r="V256" s="49">
        <v>0.025641</v>
      </c>
      <c r="W256" s="49">
        <v>0</v>
      </c>
      <c r="X256" s="49">
        <v>0.563513</v>
      </c>
      <c r="Y256" s="49">
        <v>0</v>
      </c>
      <c r="Z256" s="49">
        <v>0</v>
      </c>
      <c r="AA256" s="72">
        <v>256</v>
      </c>
      <c r="AB256" s="72"/>
      <c r="AC256" s="73"/>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79" t="str">
        <f>REPLACE(INDEX(GroupVertices[Group],MATCH(Vertices[[#This Row],[Vertex]],GroupVertices[Vertex],0)),1,1,"")</f>
        <v>6</v>
      </c>
      <c r="BA256" s="48"/>
      <c r="BB256" s="49"/>
      <c r="BC256" s="48"/>
      <c r="BD256" s="49"/>
      <c r="BE256" s="48"/>
      <c r="BF256" s="49"/>
      <c r="BG256" s="48"/>
      <c r="BH256" s="49"/>
      <c r="BI256" s="48"/>
      <c r="BJ256" s="48"/>
      <c r="BK256" s="48"/>
      <c r="BL256" s="48"/>
      <c r="BM256" s="48"/>
      <c r="BN256" s="48"/>
      <c r="BO256" s="48"/>
      <c r="BP256" s="48"/>
      <c r="BQ256" s="48"/>
      <c r="BR256" s="48"/>
      <c r="BS256" s="48"/>
      <c r="BT256" s="2"/>
      <c r="BU256" s="3"/>
      <c r="BV256" s="3"/>
      <c r="BW256" s="3"/>
      <c r="BX256" s="3"/>
    </row>
    <row r="257" spans="1:76" ht="15">
      <c r="A257" s="65" t="s">
        <v>1137</v>
      </c>
      <c r="B257" s="66"/>
      <c r="C257" s="66" t="s">
        <v>64</v>
      </c>
      <c r="D257" s="67">
        <v>900</v>
      </c>
      <c r="E257" s="91"/>
      <c r="F257" s="66" t="s">
        <v>1137</v>
      </c>
      <c r="G257" s="92"/>
      <c r="H257" s="70"/>
      <c r="I257" s="71"/>
      <c r="J257" s="93" t="s">
        <v>75</v>
      </c>
      <c r="K257" s="70"/>
      <c r="L257" s="94">
        <v>1</v>
      </c>
      <c r="M257" s="75">
        <v>8304.63671875</v>
      </c>
      <c r="N257" s="75">
        <v>7825.80615234375</v>
      </c>
      <c r="O257" s="76"/>
      <c r="P257" s="77"/>
      <c r="Q257" s="77"/>
      <c r="R257" s="87"/>
      <c r="S257" s="48">
        <v>1</v>
      </c>
      <c r="T257" s="48">
        <v>0</v>
      </c>
      <c r="U257" s="49">
        <v>0</v>
      </c>
      <c r="V257" s="49">
        <v>0.028571</v>
      </c>
      <c r="W257" s="49">
        <v>0</v>
      </c>
      <c r="X257" s="49">
        <v>0.566065</v>
      </c>
      <c r="Y257" s="49">
        <v>0</v>
      </c>
      <c r="Z257" s="49">
        <v>0</v>
      </c>
      <c r="AA257" s="72">
        <v>257</v>
      </c>
      <c r="AB257" s="72"/>
      <c r="AC257" s="73"/>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79" t="str">
        <f>REPLACE(INDEX(GroupVertices[Group],MATCH(Vertices[[#This Row],[Vertex]],GroupVertices[Vertex],0)),1,1,"")</f>
        <v>10</v>
      </c>
      <c r="BA257" s="48"/>
      <c r="BB257" s="49"/>
      <c r="BC257" s="48"/>
      <c r="BD257" s="49"/>
      <c r="BE257" s="48"/>
      <c r="BF257" s="49"/>
      <c r="BG257" s="48"/>
      <c r="BH257" s="49"/>
      <c r="BI257" s="48"/>
      <c r="BJ257" s="48"/>
      <c r="BK257" s="48"/>
      <c r="BL257" s="48"/>
      <c r="BM257" s="48"/>
      <c r="BN257" s="48"/>
      <c r="BO257" s="48"/>
      <c r="BP257" s="48"/>
      <c r="BQ257" s="48"/>
      <c r="BR257" s="48"/>
      <c r="BS257" s="48"/>
      <c r="BT257" s="2"/>
      <c r="BU257" s="3"/>
      <c r="BV257" s="3"/>
      <c r="BW257" s="3"/>
      <c r="BX257" s="3"/>
    </row>
    <row r="258" spans="1:76" ht="15">
      <c r="A258" s="65" t="s">
        <v>1254</v>
      </c>
      <c r="B258" s="66"/>
      <c r="C258" s="66" t="s">
        <v>64</v>
      </c>
      <c r="D258" s="67">
        <v>900</v>
      </c>
      <c r="E258" s="91"/>
      <c r="F258" s="66" t="s">
        <v>1254</v>
      </c>
      <c r="G258" s="92"/>
      <c r="H258" s="70"/>
      <c r="I258" s="71"/>
      <c r="J258" s="93" t="s">
        <v>75</v>
      </c>
      <c r="K258" s="70"/>
      <c r="L258" s="94">
        <v>1</v>
      </c>
      <c r="M258" s="75">
        <v>4673.099609375</v>
      </c>
      <c r="N258" s="75">
        <v>4868.01025390625</v>
      </c>
      <c r="O258" s="76"/>
      <c r="P258" s="77"/>
      <c r="Q258" s="77"/>
      <c r="R258" s="87"/>
      <c r="S258" s="48">
        <v>1</v>
      </c>
      <c r="T258" s="48">
        <v>0</v>
      </c>
      <c r="U258" s="49">
        <v>0</v>
      </c>
      <c r="V258" s="49">
        <v>0.028571</v>
      </c>
      <c r="W258" s="49">
        <v>0</v>
      </c>
      <c r="X258" s="49">
        <v>0.566065</v>
      </c>
      <c r="Y258" s="49">
        <v>0</v>
      </c>
      <c r="Z258" s="49">
        <v>0</v>
      </c>
      <c r="AA258" s="72">
        <v>258</v>
      </c>
      <c r="AB258" s="72"/>
      <c r="AC258" s="73"/>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79" t="str">
        <f>REPLACE(INDEX(GroupVertices[Group],MATCH(Vertices[[#This Row],[Vertex]],GroupVertices[Vertex],0)),1,1,"")</f>
        <v>9</v>
      </c>
      <c r="BA258" s="48"/>
      <c r="BB258" s="49"/>
      <c r="BC258" s="48"/>
      <c r="BD258" s="49"/>
      <c r="BE258" s="48"/>
      <c r="BF258" s="49"/>
      <c r="BG258" s="48"/>
      <c r="BH258" s="49"/>
      <c r="BI258" s="48"/>
      <c r="BJ258" s="48"/>
      <c r="BK258" s="48"/>
      <c r="BL258" s="48"/>
      <c r="BM258" s="48"/>
      <c r="BN258" s="48"/>
      <c r="BO258" s="48"/>
      <c r="BP258" s="48"/>
      <c r="BQ258" s="48"/>
      <c r="BR258" s="48"/>
      <c r="BS258" s="48"/>
      <c r="BT258" s="2"/>
      <c r="BU258" s="3"/>
      <c r="BV258" s="3"/>
      <c r="BW258" s="3"/>
      <c r="BX258" s="3"/>
    </row>
    <row r="259" spans="1:76" ht="15">
      <c r="A259" s="65" t="s">
        <v>1012</v>
      </c>
      <c r="B259" s="66"/>
      <c r="C259" s="66" t="s">
        <v>64</v>
      </c>
      <c r="D259" s="67">
        <v>900</v>
      </c>
      <c r="E259" s="91"/>
      <c r="F259" s="66" t="s">
        <v>1012</v>
      </c>
      <c r="G259" s="92"/>
      <c r="H259" s="70"/>
      <c r="I259" s="71"/>
      <c r="J259" s="93" t="s">
        <v>75</v>
      </c>
      <c r="K259" s="70"/>
      <c r="L259" s="94">
        <v>1</v>
      </c>
      <c r="M259" s="75">
        <v>4378.54296875</v>
      </c>
      <c r="N259" s="75">
        <v>8276.62890625</v>
      </c>
      <c r="O259" s="76"/>
      <c r="P259" s="77"/>
      <c r="Q259" s="77"/>
      <c r="R259" s="87"/>
      <c r="S259" s="48">
        <v>1</v>
      </c>
      <c r="T259" s="48">
        <v>0</v>
      </c>
      <c r="U259" s="49">
        <v>0</v>
      </c>
      <c r="V259" s="49">
        <v>0.025</v>
      </c>
      <c r="W259" s="49">
        <v>0</v>
      </c>
      <c r="X259" s="49">
        <v>0.561247</v>
      </c>
      <c r="Y259" s="49">
        <v>0</v>
      </c>
      <c r="Z259" s="49">
        <v>0</v>
      </c>
      <c r="AA259" s="72">
        <v>259</v>
      </c>
      <c r="AB259" s="72"/>
      <c r="AC259" s="73"/>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79" t="str">
        <f>REPLACE(INDEX(GroupVertices[Group],MATCH(Vertices[[#This Row],[Vertex]],GroupVertices[Vertex],0)),1,1,"")</f>
        <v>8</v>
      </c>
      <c r="BA259" s="48"/>
      <c r="BB259" s="49"/>
      <c r="BC259" s="48"/>
      <c r="BD259" s="49"/>
      <c r="BE259" s="48"/>
      <c r="BF259" s="49"/>
      <c r="BG259" s="48"/>
      <c r="BH259" s="49"/>
      <c r="BI259" s="48"/>
      <c r="BJ259" s="48"/>
      <c r="BK259" s="48"/>
      <c r="BL259" s="48"/>
      <c r="BM259" s="48"/>
      <c r="BN259" s="48"/>
      <c r="BO259" s="48"/>
      <c r="BP259" s="48"/>
      <c r="BQ259" s="48"/>
      <c r="BR259" s="48"/>
      <c r="BS259" s="48"/>
      <c r="BT259" s="2"/>
      <c r="BU259" s="3"/>
      <c r="BV259" s="3"/>
      <c r="BW259" s="3"/>
      <c r="BX259" s="3"/>
    </row>
    <row r="260" spans="1:76" ht="15">
      <c r="A260" s="65" t="s">
        <v>1164</v>
      </c>
      <c r="B260" s="66"/>
      <c r="C260" s="66" t="s">
        <v>64</v>
      </c>
      <c r="D260" s="67">
        <v>900</v>
      </c>
      <c r="E260" s="91"/>
      <c r="F260" s="66" t="s">
        <v>1164</v>
      </c>
      <c r="G260" s="92"/>
      <c r="H260" s="70"/>
      <c r="I260" s="71"/>
      <c r="J260" s="93" t="s">
        <v>75</v>
      </c>
      <c r="K260" s="70"/>
      <c r="L260" s="94">
        <v>1</v>
      </c>
      <c r="M260" s="75">
        <v>1694.3634033203125</v>
      </c>
      <c r="N260" s="75">
        <v>1754.4010009765625</v>
      </c>
      <c r="O260" s="76"/>
      <c r="P260" s="77"/>
      <c r="Q260" s="77"/>
      <c r="R260" s="87"/>
      <c r="S260" s="48">
        <v>1</v>
      </c>
      <c r="T260" s="48">
        <v>0</v>
      </c>
      <c r="U260" s="49">
        <v>0</v>
      </c>
      <c r="V260" s="49">
        <v>0.021739</v>
      </c>
      <c r="W260" s="49">
        <v>0</v>
      </c>
      <c r="X260" s="49">
        <v>0.558259</v>
      </c>
      <c r="Y260" s="49">
        <v>0</v>
      </c>
      <c r="Z260" s="49">
        <v>0</v>
      </c>
      <c r="AA260" s="72">
        <v>260</v>
      </c>
      <c r="AB260" s="72"/>
      <c r="AC260" s="73"/>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79" t="str">
        <f>REPLACE(INDEX(GroupVertices[Group],MATCH(Vertices[[#This Row],[Vertex]],GroupVertices[Vertex],0)),1,1,"")</f>
        <v>3</v>
      </c>
      <c r="BA260" s="48"/>
      <c r="BB260" s="49"/>
      <c r="BC260" s="48"/>
      <c r="BD260" s="49"/>
      <c r="BE260" s="48"/>
      <c r="BF260" s="49"/>
      <c r="BG260" s="48"/>
      <c r="BH260" s="49"/>
      <c r="BI260" s="48"/>
      <c r="BJ260" s="48"/>
      <c r="BK260" s="48"/>
      <c r="BL260" s="48"/>
      <c r="BM260" s="48"/>
      <c r="BN260" s="48"/>
      <c r="BO260" s="48"/>
      <c r="BP260" s="48"/>
      <c r="BQ260" s="48"/>
      <c r="BR260" s="48"/>
      <c r="BS260" s="48"/>
      <c r="BT260" s="2"/>
      <c r="BU260" s="3"/>
      <c r="BV260" s="3"/>
      <c r="BW260" s="3"/>
      <c r="BX260" s="3"/>
    </row>
    <row r="261" spans="1:76" ht="15">
      <c r="A261" s="65" t="s">
        <v>1117</v>
      </c>
      <c r="B261" s="66"/>
      <c r="C261" s="66" t="s">
        <v>64</v>
      </c>
      <c r="D261" s="67">
        <v>900</v>
      </c>
      <c r="E261" s="91"/>
      <c r="F261" s="66" t="s">
        <v>1117</v>
      </c>
      <c r="G261" s="92"/>
      <c r="H261" s="70"/>
      <c r="I261" s="71"/>
      <c r="J261" s="93" t="s">
        <v>75</v>
      </c>
      <c r="K261" s="70"/>
      <c r="L261" s="94">
        <v>1</v>
      </c>
      <c r="M261" s="75">
        <v>6837.1611328125</v>
      </c>
      <c r="N261" s="75">
        <v>8276.62890625</v>
      </c>
      <c r="O261" s="76"/>
      <c r="P261" s="77"/>
      <c r="Q261" s="77"/>
      <c r="R261" s="87"/>
      <c r="S261" s="48">
        <v>1</v>
      </c>
      <c r="T261" s="48">
        <v>0</v>
      </c>
      <c r="U261" s="49">
        <v>0</v>
      </c>
      <c r="V261" s="49">
        <v>0.028571</v>
      </c>
      <c r="W261" s="49">
        <v>0</v>
      </c>
      <c r="X261" s="49">
        <v>0.566065</v>
      </c>
      <c r="Y261" s="49">
        <v>0</v>
      </c>
      <c r="Z261" s="49">
        <v>0</v>
      </c>
      <c r="AA261" s="72">
        <v>261</v>
      </c>
      <c r="AB261" s="72"/>
      <c r="AC261" s="73"/>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79" t="str">
        <f>REPLACE(INDEX(GroupVertices[Group],MATCH(Vertices[[#This Row],[Vertex]],GroupVertices[Vertex],0)),1,1,"")</f>
        <v>11</v>
      </c>
      <c r="BA261" s="48"/>
      <c r="BB261" s="49"/>
      <c r="BC261" s="48"/>
      <c r="BD261" s="49"/>
      <c r="BE261" s="48"/>
      <c r="BF261" s="49"/>
      <c r="BG261" s="48"/>
      <c r="BH261" s="49"/>
      <c r="BI261" s="48"/>
      <c r="BJ261" s="48"/>
      <c r="BK261" s="48"/>
      <c r="BL261" s="48"/>
      <c r="BM261" s="48"/>
      <c r="BN261" s="48"/>
      <c r="BO261" s="48"/>
      <c r="BP261" s="48"/>
      <c r="BQ261" s="48"/>
      <c r="BR261" s="48"/>
      <c r="BS261" s="48"/>
      <c r="BT261" s="2"/>
      <c r="BU261" s="3"/>
      <c r="BV261" s="3"/>
      <c r="BW261" s="3"/>
      <c r="BX261" s="3"/>
    </row>
    <row r="262" spans="1:76" ht="15">
      <c r="A262" s="65" t="s">
        <v>1272</v>
      </c>
      <c r="B262" s="66"/>
      <c r="C262" s="66" t="s">
        <v>64</v>
      </c>
      <c r="D262" s="67">
        <v>900</v>
      </c>
      <c r="E262" s="91"/>
      <c r="F262" s="66" t="s">
        <v>1272</v>
      </c>
      <c r="G262" s="92"/>
      <c r="H262" s="70"/>
      <c r="I262" s="71"/>
      <c r="J262" s="93" t="s">
        <v>75</v>
      </c>
      <c r="K262" s="70"/>
      <c r="L262" s="94">
        <v>1</v>
      </c>
      <c r="M262" s="75">
        <v>3832.9501953125</v>
      </c>
      <c r="N262" s="75">
        <v>8669.6533203125</v>
      </c>
      <c r="O262" s="76"/>
      <c r="P262" s="77"/>
      <c r="Q262" s="77"/>
      <c r="R262" s="87"/>
      <c r="S262" s="48">
        <v>1</v>
      </c>
      <c r="T262" s="48">
        <v>0</v>
      </c>
      <c r="U262" s="49">
        <v>0</v>
      </c>
      <c r="V262" s="49">
        <v>0.022727</v>
      </c>
      <c r="W262" s="49">
        <v>0</v>
      </c>
      <c r="X262" s="49">
        <v>0.559154</v>
      </c>
      <c r="Y262" s="49">
        <v>0</v>
      </c>
      <c r="Z262" s="49">
        <v>0</v>
      </c>
      <c r="AA262" s="72">
        <v>262</v>
      </c>
      <c r="AB262" s="72"/>
      <c r="AC262" s="73"/>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79" t="str">
        <f>REPLACE(INDEX(GroupVertices[Group],MATCH(Vertices[[#This Row],[Vertex]],GroupVertices[Vertex],0)),1,1,"")</f>
        <v>5</v>
      </c>
      <c r="BA262" s="48"/>
      <c r="BB262" s="49"/>
      <c r="BC262" s="48"/>
      <c r="BD262" s="49"/>
      <c r="BE262" s="48"/>
      <c r="BF262" s="49"/>
      <c r="BG262" s="48"/>
      <c r="BH262" s="49"/>
      <c r="BI262" s="48"/>
      <c r="BJ262" s="48"/>
      <c r="BK262" s="48"/>
      <c r="BL262" s="48"/>
      <c r="BM262" s="48"/>
      <c r="BN262" s="48"/>
      <c r="BO262" s="48"/>
      <c r="BP262" s="48"/>
      <c r="BQ262" s="48"/>
      <c r="BR262" s="48"/>
      <c r="BS262" s="48"/>
      <c r="BT262" s="2"/>
      <c r="BU262" s="3"/>
      <c r="BV262" s="3"/>
      <c r="BW262" s="3"/>
      <c r="BX262" s="3"/>
    </row>
    <row r="263" spans="1:76" ht="15">
      <c r="A263" s="65" t="s">
        <v>1016</v>
      </c>
      <c r="B263" s="66"/>
      <c r="C263" s="66" t="s">
        <v>64</v>
      </c>
      <c r="D263" s="67">
        <v>900</v>
      </c>
      <c r="E263" s="91"/>
      <c r="F263" s="66" t="s">
        <v>1016</v>
      </c>
      <c r="G263" s="92"/>
      <c r="H263" s="70"/>
      <c r="I263" s="71"/>
      <c r="J263" s="93" t="s">
        <v>75</v>
      </c>
      <c r="K263" s="70"/>
      <c r="L263" s="94">
        <v>1</v>
      </c>
      <c r="M263" s="75">
        <v>7290.9375</v>
      </c>
      <c r="N263" s="75">
        <v>8727.451171875</v>
      </c>
      <c r="O263" s="76"/>
      <c r="P263" s="77"/>
      <c r="Q263" s="77"/>
      <c r="R263" s="87"/>
      <c r="S263" s="48">
        <v>1</v>
      </c>
      <c r="T263" s="48">
        <v>0</v>
      </c>
      <c r="U263" s="49">
        <v>0</v>
      </c>
      <c r="V263" s="49">
        <v>0.028571</v>
      </c>
      <c r="W263" s="49">
        <v>0</v>
      </c>
      <c r="X263" s="49">
        <v>0.566065</v>
      </c>
      <c r="Y263" s="49">
        <v>0</v>
      </c>
      <c r="Z263" s="49">
        <v>0</v>
      </c>
      <c r="AA263" s="72">
        <v>263</v>
      </c>
      <c r="AB263" s="72"/>
      <c r="AC263" s="73"/>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79" t="str">
        <f>REPLACE(INDEX(GroupVertices[Group],MATCH(Vertices[[#This Row],[Vertex]],GroupVertices[Vertex],0)),1,1,"")</f>
        <v>11</v>
      </c>
      <c r="BA263" s="48"/>
      <c r="BB263" s="49"/>
      <c r="BC263" s="48"/>
      <c r="BD263" s="49"/>
      <c r="BE263" s="48"/>
      <c r="BF263" s="49"/>
      <c r="BG263" s="48"/>
      <c r="BH263" s="49"/>
      <c r="BI263" s="48"/>
      <c r="BJ263" s="48"/>
      <c r="BK263" s="48"/>
      <c r="BL263" s="48"/>
      <c r="BM263" s="48"/>
      <c r="BN263" s="48"/>
      <c r="BO263" s="48"/>
      <c r="BP263" s="48"/>
      <c r="BQ263" s="48"/>
      <c r="BR263" s="48"/>
      <c r="BS263" s="48"/>
      <c r="BT263" s="2"/>
      <c r="BU263" s="3"/>
      <c r="BV263" s="3"/>
      <c r="BW263" s="3"/>
      <c r="BX263" s="3"/>
    </row>
    <row r="264" spans="1:76" ht="15">
      <c r="A264" s="65" t="s">
        <v>1056</v>
      </c>
      <c r="B264" s="66"/>
      <c r="C264" s="66" t="s">
        <v>64</v>
      </c>
      <c r="D264" s="67">
        <v>900</v>
      </c>
      <c r="E264" s="91"/>
      <c r="F264" s="66" t="s">
        <v>1056</v>
      </c>
      <c r="G264" s="92"/>
      <c r="H264" s="70"/>
      <c r="I264" s="71"/>
      <c r="J264" s="93" t="s">
        <v>75</v>
      </c>
      <c r="K264" s="70"/>
      <c r="L264" s="94">
        <v>1</v>
      </c>
      <c r="M264" s="75">
        <v>7539.05517578125</v>
      </c>
      <c r="N264" s="75">
        <v>5310.16259765625</v>
      </c>
      <c r="O264" s="76"/>
      <c r="P264" s="77"/>
      <c r="Q264" s="77"/>
      <c r="R264" s="87"/>
      <c r="S264" s="48">
        <v>1</v>
      </c>
      <c r="T264" s="48">
        <v>0</v>
      </c>
      <c r="U264" s="49">
        <v>0</v>
      </c>
      <c r="V264" s="49">
        <v>0.166667</v>
      </c>
      <c r="W264" s="49">
        <v>0</v>
      </c>
      <c r="X264" s="49">
        <v>0.701753</v>
      </c>
      <c r="Y264" s="49">
        <v>0</v>
      </c>
      <c r="Z264" s="49">
        <v>0</v>
      </c>
      <c r="AA264" s="72">
        <v>264</v>
      </c>
      <c r="AB264" s="72"/>
      <c r="AC264" s="73"/>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79" t="str">
        <f>REPLACE(INDEX(GroupVertices[Group],MATCH(Vertices[[#This Row],[Vertex]],GroupVertices[Vertex],0)),1,1,"")</f>
        <v>19</v>
      </c>
      <c r="BA264" s="48"/>
      <c r="BB264" s="49"/>
      <c r="BC264" s="48"/>
      <c r="BD264" s="49"/>
      <c r="BE264" s="48"/>
      <c r="BF264" s="49"/>
      <c r="BG264" s="48"/>
      <c r="BH264" s="49"/>
      <c r="BI264" s="48"/>
      <c r="BJ264" s="48"/>
      <c r="BK264" s="48"/>
      <c r="BL264" s="48"/>
      <c r="BM264" s="48"/>
      <c r="BN264" s="48"/>
      <c r="BO264" s="48"/>
      <c r="BP264" s="48"/>
      <c r="BQ264" s="48"/>
      <c r="BR264" s="48"/>
      <c r="BS264" s="48"/>
      <c r="BT264" s="2"/>
      <c r="BU264" s="3"/>
      <c r="BV264" s="3"/>
      <c r="BW264" s="3"/>
      <c r="BX264" s="3"/>
    </row>
    <row r="265" spans="1:76" ht="15">
      <c r="A265" s="65" t="s">
        <v>1215</v>
      </c>
      <c r="B265" s="66"/>
      <c r="C265" s="66" t="s">
        <v>64</v>
      </c>
      <c r="D265" s="67">
        <v>900</v>
      </c>
      <c r="E265" s="91"/>
      <c r="F265" s="66" t="s">
        <v>1215</v>
      </c>
      <c r="G265" s="92"/>
      <c r="H265" s="70"/>
      <c r="I265" s="71"/>
      <c r="J265" s="93" t="s">
        <v>75</v>
      </c>
      <c r="K265" s="70"/>
      <c r="L265" s="94">
        <v>1</v>
      </c>
      <c r="M265" s="75">
        <v>3030.482421875</v>
      </c>
      <c r="N265" s="75">
        <v>6148.22900390625</v>
      </c>
      <c r="O265" s="76"/>
      <c r="P265" s="77"/>
      <c r="Q265" s="77"/>
      <c r="R265" s="87"/>
      <c r="S265" s="48">
        <v>1</v>
      </c>
      <c r="T265" s="48">
        <v>0</v>
      </c>
      <c r="U265" s="49">
        <v>0</v>
      </c>
      <c r="V265" s="49">
        <v>0.02439</v>
      </c>
      <c r="W265" s="49">
        <v>0</v>
      </c>
      <c r="X265" s="49">
        <v>0.562419</v>
      </c>
      <c r="Y265" s="49">
        <v>0</v>
      </c>
      <c r="Z265" s="49">
        <v>0</v>
      </c>
      <c r="AA265" s="72">
        <v>265</v>
      </c>
      <c r="AB265" s="72"/>
      <c r="AC265" s="73"/>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79" t="str">
        <f>REPLACE(INDEX(GroupVertices[Group],MATCH(Vertices[[#This Row],[Vertex]],GroupVertices[Vertex],0)),1,1,"")</f>
        <v>4</v>
      </c>
      <c r="BA265" s="48"/>
      <c r="BB265" s="49"/>
      <c r="BC265" s="48"/>
      <c r="BD265" s="49"/>
      <c r="BE265" s="48"/>
      <c r="BF265" s="49"/>
      <c r="BG265" s="48"/>
      <c r="BH265" s="49"/>
      <c r="BI265" s="48"/>
      <c r="BJ265" s="48"/>
      <c r="BK265" s="48"/>
      <c r="BL265" s="48"/>
      <c r="BM265" s="48"/>
      <c r="BN265" s="48"/>
      <c r="BO265" s="48"/>
      <c r="BP265" s="48"/>
      <c r="BQ265" s="48"/>
      <c r="BR265" s="48"/>
      <c r="BS265" s="48"/>
      <c r="BT265" s="2"/>
      <c r="BU265" s="3"/>
      <c r="BV265" s="3"/>
      <c r="BW265" s="3"/>
      <c r="BX265" s="3"/>
    </row>
    <row r="266" spans="1:76" ht="15">
      <c r="A266" s="65" t="s">
        <v>1214</v>
      </c>
      <c r="B266" s="66"/>
      <c r="C266" s="66" t="s">
        <v>64</v>
      </c>
      <c r="D266" s="67">
        <v>900</v>
      </c>
      <c r="E266" s="91"/>
      <c r="F266" s="66" t="s">
        <v>1214</v>
      </c>
      <c r="G266" s="92"/>
      <c r="H266" s="70"/>
      <c r="I266" s="71"/>
      <c r="J266" s="93" t="s">
        <v>75</v>
      </c>
      <c r="K266" s="70"/>
      <c r="L266" s="94">
        <v>1</v>
      </c>
      <c r="M266" s="75">
        <v>2629.248779296875</v>
      </c>
      <c r="N266" s="75">
        <v>6148.22900390625</v>
      </c>
      <c r="O266" s="76"/>
      <c r="P266" s="77"/>
      <c r="Q266" s="77"/>
      <c r="R266" s="87"/>
      <c r="S266" s="48">
        <v>1</v>
      </c>
      <c r="T266" s="48">
        <v>0</v>
      </c>
      <c r="U266" s="49">
        <v>0</v>
      </c>
      <c r="V266" s="49">
        <v>0.02439</v>
      </c>
      <c r="W266" s="49">
        <v>0</v>
      </c>
      <c r="X266" s="49">
        <v>0.562419</v>
      </c>
      <c r="Y266" s="49">
        <v>0</v>
      </c>
      <c r="Z266" s="49">
        <v>0</v>
      </c>
      <c r="AA266" s="72">
        <v>266</v>
      </c>
      <c r="AB266" s="72"/>
      <c r="AC266" s="73"/>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79" t="str">
        <f>REPLACE(INDEX(GroupVertices[Group],MATCH(Vertices[[#This Row],[Vertex]],GroupVertices[Vertex],0)),1,1,"")</f>
        <v>4</v>
      </c>
      <c r="BA266" s="48"/>
      <c r="BB266" s="49"/>
      <c r="BC266" s="48"/>
      <c r="BD266" s="49"/>
      <c r="BE266" s="48"/>
      <c r="BF266" s="49"/>
      <c r="BG266" s="48"/>
      <c r="BH266" s="49"/>
      <c r="BI266" s="48"/>
      <c r="BJ266" s="48"/>
      <c r="BK266" s="48"/>
      <c r="BL266" s="48"/>
      <c r="BM266" s="48"/>
      <c r="BN266" s="48"/>
      <c r="BO266" s="48"/>
      <c r="BP266" s="48"/>
      <c r="BQ266" s="48"/>
      <c r="BR266" s="48"/>
      <c r="BS266" s="48"/>
      <c r="BT266" s="2"/>
      <c r="BU266" s="3"/>
      <c r="BV266" s="3"/>
      <c r="BW266" s="3"/>
      <c r="BX266" s="3"/>
    </row>
    <row r="267" spans="1:76" ht="15">
      <c r="A267" s="65" t="s">
        <v>1279</v>
      </c>
      <c r="B267" s="66"/>
      <c r="C267" s="66" t="s">
        <v>64</v>
      </c>
      <c r="D267" s="67">
        <v>900</v>
      </c>
      <c r="E267" s="91"/>
      <c r="F267" s="66" t="s">
        <v>1279</v>
      </c>
      <c r="G267" s="92"/>
      <c r="H267" s="70"/>
      <c r="I267" s="71"/>
      <c r="J267" s="93" t="s">
        <v>75</v>
      </c>
      <c r="K267" s="70"/>
      <c r="L267" s="94">
        <v>1</v>
      </c>
      <c r="M267" s="75">
        <v>2629.248779296875</v>
      </c>
      <c r="N267" s="75">
        <v>8669.6533203125</v>
      </c>
      <c r="O267" s="76"/>
      <c r="P267" s="77"/>
      <c r="Q267" s="77"/>
      <c r="R267" s="87"/>
      <c r="S267" s="48">
        <v>1</v>
      </c>
      <c r="T267" s="48">
        <v>0</v>
      </c>
      <c r="U267" s="49">
        <v>0</v>
      </c>
      <c r="V267" s="49">
        <v>0.022727</v>
      </c>
      <c r="W267" s="49">
        <v>0</v>
      </c>
      <c r="X267" s="49">
        <v>0.559154</v>
      </c>
      <c r="Y267" s="49">
        <v>0</v>
      </c>
      <c r="Z267" s="49">
        <v>0</v>
      </c>
      <c r="AA267" s="72">
        <v>267</v>
      </c>
      <c r="AB267" s="72"/>
      <c r="AC267" s="73"/>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79" t="str">
        <f>REPLACE(INDEX(GroupVertices[Group],MATCH(Vertices[[#This Row],[Vertex]],GroupVertices[Vertex],0)),1,1,"")</f>
        <v>5</v>
      </c>
      <c r="BA267" s="48"/>
      <c r="BB267" s="49"/>
      <c r="BC267" s="48"/>
      <c r="BD267" s="49"/>
      <c r="BE267" s="48"/>
      <c r="BF267" s="49"/>
      <c r="BG267" s="48"/>
      <c r="BH267" s="49"/>
      <c r="BI267" s="48"/>
      <c r="BJ267" s="48"/>
      <c r="BK267" s="48"/>
      <c r="BL267" s="48"/>
      <c r="BM267" s="48"/>
      <c r="BN267" s="48"/>
      <c r="BO267" s="48"/>
      <c r="BP267" s="48"/>
      <c r="BQ267" s="48"/>
      <c r="BR267" s="48"/>
      <c r="BS267" s="48"/>
      <c r="BT267" s="2"/>
      <c r="BU267" s="3"/>
      <c r="BV267" s="3"/>
      <c r="BW267" s="3"/>
      <c r="BX267" s="3"/>
    </row>
    <row r="268" spans="1:76" ht="15">
      <c r="A268" s="65" t="s">
        <v>1125</v>
      </c>
      <c r="B268" s="66"/>
      <c r="C268" s="66" t="s">
        <v>64</v>
      </c>
      <c r="D268" s="67">
        <v>900</v>
      </c>
      <c r="E268" s="91"/>
      <c r="F268" s="66" t="s">
        <v>1125</v>
      </c>
      <c r="G268" s="92"/>
      <c r="H268" s="70"/>
      <c r="I268" s="71"/>
      <c r="J268" s="93" t="s">
        <v>75</v>
      </c>
      <c r="K268" s="70"/>
      <c r="L268" s="94">
        <v>1</v>
      </c>
      <c r="M268" s="75">
        <v>8680.1298828125</v>
      </c>
      <c r="N268" s="75">
        <v>6794.8408203125</v>
      </c>
      <c r="O268" s="76"/>
      <c r="P268" s="77"/>
      <c r="Q268" s="77"/>
      <c r="R268" s="87"/>
      <c r="S268" s="48">
        <v>1</v>
      </c>
      <c r="T268" s="48">
        <v>0</v>
      </c>
      <c r="U268" s="49">
        <v>0</v>
      </c>
      <c r="V268" s="49">
        <v>0.043478</v>
      </c>
      <c r="W268" s="49">
        <v>0</v>
      </c>
      <c r="X268" s="49">
        <v>0.578828</v>
      </c>
      <c r="Y268" s="49">
        <v>0</v>
      </c>
      <c r="Z268" s="49">
        <v>0</v>
      </c>
      <c r="AA268" s="72">
        <v>268</v>
      </c>
      <c r="AB268" s="72"/>
      <c r="AC268" s="73"/>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79" t="str">
        <f>REPLACE(INDEX(GroupVertices[Group],MATCH(Vertices[[#This Row],[Vertex]],GroupVertices[Vertex],0)),1,1,"")</f>
        <v>14</v>
      </c>
      <c r="BA268" s="48"/>
      <c r="BB268" s="49"/>
      <c r="BC268" s="48"/>
      <c r="BD268" s="49"/>
      <c r="BE268" s="48"/>
      <c r="BF268" s="49"/>
      <c r="BG268" s="48"/>
      <c r="BH268" s="49"/>
      <c r="BI268" s="48"/>
      <c r="BJ268" s="48"/>
      <c r="BK268" s="48"/>
      <c r="BL268" s="48"/>
      <c r="BM268" s="48"/>
      <c r="BN268" s="48"/>
      <c r="BO268" s="48"/>
      <c r="BP268" s="48"/>
      <c r="BQ268" s="48"/>
      <c r="BR268" s="48"/>
      <c r="BS268" s="48"/>
      <c r="BT268" s="2"/>
      <c r="BU268" s="3"/>
      <c r="BV268" s="3"/>
      <c r="BW268" s="3"/>
      <c r="BX268" s="3"/>
    </row>
    <row r="269" spans="1:76" ht="15">
      <c r="A269" s="65" t="s">
        <v>1170</v>
      </c>
      <c r="B269" s="66"/>
      <c r="C269" s="66" t="s">
        <v>64</v>
      </c>
      <c r="D269" s="67">
        <v>900</v>
      </c>
      <c r="E269" s="91"/>
      <c r="F269" s="66" t="s">
        <v>1170</v>
      </c>
      <c r="G269" s="92"/>
      <c r="H269" s="70"/>
      <c r="I269" s="71"/>
      <c r="J269" s="93" t="s">
        <v>75</v>
      </c>
      <c r="K269" s="70"/>
      <c r="L269" s="94">
        <v>1</v>
      </c>
      <c r="M269" s="75">
        <v>9675.2529296875</v>
      </c>
      <c r="N269" s="75">
        <v>1593.048828125</v>
      </c>
      <c r="O269" s="76"/>
      <c r="P269" s="77"/>
      <c r="Q269" s="77"/>
      <c r="R269" s="87"/>
      <c r="S269" s="48">
        <v>1</v>
      </c>
      <c r="T269" s="48">
        <v>0</v>
      </c>
      <c r="U269" s="49">
        <v>0</v>
      </c>
      <c r="V269" s="49">
        <v>1</v>
      </c>
      <c r="W269" s="49">
        <v>0</v>
      </c>
      <c r="X269" s="49">
        <v>0.999999</v>
      </c>
      <c r="Y269" s="49">
        <v>0</v>
      </c>
      <c r="Z269" s="49">
        <v>0</v>
      </c>
      <c r="AA269" s="72">
        <v>269</v>
      </c>
      <c r="AB269" s="72"/>
      <c r="AC269" s="73"/>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79" t="str">
        <f>REPLACE(INDEX(GroupVertices[Group],MATCH(Vertices[[#This Row],[Vertex]],GroupVertices[Vertex],0)),1,1,"")</f>
        <v>36</v>
      </c>
      <c r="BA269" s="48"/>
      <c r="BB269" s="49"/>
      <c r="BC269" s="48"/>
      <c r="BD269" s="49"/>
      <c r="BE269" s="48"/>
      <c r="BF269" s="49"/>
      <c r="BG269" s="48"/>
      <c r="BH269" s="49"/>
      <c r="BI269" s="48"/>
      <c r="BJ269" s="48"/>
      <c r="BK269" s="48"/>
      <c r="BL269" s="48"/>
      <c r="BM269" s="48"/>
      <c r="BN269" s="48"/>
      <c r="BO269" s="48"/>
      <c r="BP269" s="48"/>
      <c r="BQ269" s="48"/>
      <c r="BR269" s="48"/>
      <c r="BS269" s="48"/>
      <c r="BT269" s="2"/>
      <c r="BU269" s="3"/>
      <c r="BV269" s="3"/>
      <c r="BW269" s="3"/>
      <c r="BX269" s="3"/>
    </row>
    <row r="270" spans="1:76" ht="15">
      <c r="A270" s="65" t="s">
        <v>1287</v>
      </c>
      <c r="B270" s="66"/>
      <c r="C270" s="66" t="s">
        <v>64</v>
      </c>
      <c r="D270" s="67">
        <v>900</v>
      </c>
      <c r="E270" s="91"/>
      <c r="F270" s="66" t="s">
        <v>1287</v>
      </c>
      <c r="G270" s="92"/>
      <c r="H270" s="70"/>
      <c r="I270" s="71"/>
      <c r="J270" s="93" t="s">
        <v>75</v>
      </c>
      <c r="K270" s="70"/>
      <c r="L270" s="94">
        <v>1</v>
      </c>
      <c r="M270" s="75">
        <v>2228.014892578125</v>
      </c>
      <c r="N270" s="75">
        <v>8669.6533203125</v>
      </c>
      <c r="O270" s="76"/>
      <c r="P270" s="77"/>
      <c r="Q270" s="77"/>
      <c r="R270" s="87"/>
      <c r="S270" s="48">
        <v>1</v>
      </c>
      <c r="T270" s="48">
        <v>0</v>
      </c>
      <c r="U270" s="49">
        <v>0</v>
      </c>
      <c r="V270" s="49">
        <v>0.022727</v>
      </c>
      <c r="W270" s="49">
        <v>0</v>
      </c>
      <c r="X270" s="49">
        <v>0.559154</v>
      </c>
      <c r="Y270" s="49">
        <v>0</v>
      </c>
      <c r="Z270" s="49">
        <v>0</v>
      </c>
      <c r="AA270" s="72">
        <v>270</v>
      </c>
      <c r="AB270" s="72"/>
      <c r="AC270" s="73"/>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79" t="str">
        <f>REPLACE(INDEX(GroupVertices[Group],MATCH(Vertices[[#This Row],[Vertex]],GroupVertices[Vertex],0)),1,1,"")</f>
        <v>5</v>
      </c>
      <c r="BA270" s="48"/>
      <c r="BB270" s="49"/>
      <c r="BC270" s="48"/>
      <c r="BD270" s="49"/>
      <c r="BE270" s="48"/>
      <c r="BF270" s="49"/>
      <c r="BG270" s="48"/>
      <c r="BH270" s="49"/>
      <c r="BI270" s="48"/>
      <c r="BJ270" s="48"/>
      <c r="BK270" s="48"/>
      <c r="BL270" s="48"/>
      <c r="BM270" s="48"/>
      <c r="BN270" s="48"/>
      <c r="BO270" s="48"/>
      <c r="BP270" s="48"/>
      <c r="BQ270" s="48"/>
      <c r="BR270" s="48"/>
      <c r="BS270" s="48"/>
      <c r="BT270" s="2"/>
      <c r="BU270" s="3"/>
      <c r="BV270" s="3"/>
      <c r="BW270" s="3"/>
      <c r="BX270" s="3"/>
    </row>
    <row r="271" spans="1:76" ht="15">
      <c r="A271" s="65" t="s">
        <v>1113</v>
      </c>
      <c r="B271" s="66"/>
      <c r="C271" s="66" t="s">
        <v>64</v>
      </c>
      <c r="D271" s="67">
        <v>900</v>
      </c>
      <c r="E271" s="91"/>
      <c r="F271" s="66" t="s">
        <v>1113</v>
      </c>
      <c r="G271" s="92"/>
      <c r="H271" s="70"/>
      <c r="I271" s="71"/>
      <c r="J271" s="93" t="s">
        <v>75</v>
      </c>
      <c r="K271" s="70"/>
      <c r="L271" s="94">
        <v>1</v>
      </c>
      <c r="M271" s="75">
        <v>6837.1611328125</v>
      </c>
      <c r="N271" s="75">
        <v>8727.451171875</v>
      </c>
      <c r="O271" s="76"/>
      <c r="P271" s="77"/>
      <c r="Q271" s="77"/>
      <c r="R271" s="87"/>
      <c r="S271" s="48">
        <v>1</v>
      </c>
      <c r="T271" s="48">
        <v>0</v>
      </c>
      <c r="U271" s="49">
        <v>0</v>
      </c>
      <c r="V271" s="49">
        <v>0.028571</v>
      </c>
      <c r="W271" s="49">
        <v>0</v>
      </c>
      <c r="X271" s="49">
        <v>0.566065</v>
      </c>
      <c r="Y271" s="49">
        <v>0</v>
      </c>
      <c r="Z271" s="49">
        <v>0</v>
      </c>
      <c r="AA271" s="72">
        <v>271</v>
      </c>
      <c r="AB271" s="72"/>
      <c r="AC271" s="73"/>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79" t="str">
        <f>REPLACE(INDEX(GroupVertices[Group],MATCH(Vertices[[#This Row],[Vertex]],GroupVertices[Vertex],0)),1,1,"")</f>
        <v>11</v>
      </c>
      <c r="BA271" s="48"/>
      <c r="BB271" s="49"/>
      <c r="BC271" s="48"/>
      <c r="BD271" s="49"/>
      <c r="BE271" s="48"/>
      <c r="BF271" s="49"/>
      <c r="BG271" s="48"/>
      <c r="BH271" s="49"/>
      <c r="BI271" s="48"/>
      <c r="BJ271" s="48"/>
      <c r="BK271" s="48"/>
      <c r="BL271" s="48"/>
      <c r="BM271" s="48"/>
      <c r="BN271" s="48"/>
      <c r="BO271" s="48"/>
      <c r="BP271" s="48"/>
      <c r="BQ271" s="48"/>
      <c r="BR271" s="48"/>
      <c r="BS271" s="48"/>
      <c r="BT271" s="2"/>
      <c r="BU271" s="3"/>
      <c r="BV271" s="3"/>
      <c r="BW271" s="3"/>
      <c r="BX271" s="3"/>
    </row>
    <row r="272" spans="1:76" ht="15">
      <c r="A272" s="65" t="s">
        <v>1188</v>
      </c>
      <c r="B272" s="66"/>
      <c r="C272" s="66" t="s">
        <v>64</v>
      </c>
      <c r="D272" s="67">
        <v>900</v>
      </c>
      <c r="E272" s="91"/>
      <c r="F272" s="66" t="s">
        <v>1188</v>
      </c>
      <c r="G272" s="92"/>
      <c r="H272" s="70"/>
      <c r="I272" s="71"/>
      <c r="J272" s="93" t="s">
        <v>75</v>
      </c>
      <c r="K272" s="70"/>
      <c r="L272" s="94">
        <v>1</v>
      </c>
      <c r="M272" s="75">
        <v>1739.740966796875</v>
      </c>
      <c r="N272" s="75">
        <v>3832.709228515625</v>
      </c>
      <c r="O272" s="76"/>
      <c r="P272" s="77"/>
      <c r="Q272" s="77"/>
      <c r="R272" s="87"/>
      <c r="S272" s="48">
        <v>1</v>
      </c>
      <c r="T272" s="48">
        <v>0</v>
      </c>
      <c r="U272" s="49">
        <v>0</v>
      </c>
      <c r="V272" s="49">
        <v>0.020408</v>
      </c>
      <c r="W272" s="49">
        <v>0.000119</v>
      </c>
      <c r="X272" s="49">
        <v>0.558918</v>
      </c>
      <c r="Y272" s="49">
        <v>0</v>
      </c>
      <c r="Z272" s="49">
        <v>0</v>
      </c>
      <c r="AA272" s="72">
        <v>272</v>
      </c>
      <c r="AB272" s="72"/>
      <c r="AC272" s="73"/>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79" t="str">
        <f>REPLACE(INDEX(GroupVertices[Group],MATCH(Vertices[[#This Row],[Vertex]],GroupVertices[Vertex],0)),1,1,"")</f>
        <v>2</v>
      </c>
      <c r="BA272" s="48"/>
      <c r="BB272" s="49"/>
      <c r="BC272" s="48"/>
      <c r="BD272" s="49"/>
      <c r="BE272" s="48"/>
      <c r="BF272" s="49"/>
      <c r="BG272" s="48"/>
      <c r="BH272" s="49"/>
      <c r="BI272" s="48"/>
      <c r="BJ272" s="48"/>
      <c r="BK272" s="48"/>
      <c r="BL272" s="48"/>
      <c r="BM272" s="48"/>
      <c r="BN272" s="48"/>
      <c r="BO272" s="48"/>
      <c r="BP272" s="48"/>
      <c r="BQ272" s="48"/>
      <c r="BR272" s="48"/>
      <c r="BS272" s="48"/>
      <c r="BT272" s="2"/>
      <c r="BU272" s="3"/>
      <c r="BV272" s="3"/>
      <c r="BW272" s="3"/>
      <c r="BX272" s="3"/>
    </row>
    <row r="273" spans="1:76" ht="15">
      <c r="A273" s="65" t="s">
        <v>1000</v>
      </c>
      <c r="B273" s="66"/>
      <c r="C273" s="66" t="s">
        <v>64</v>
      </c>
      <c r="D273" s="67">
        <v>900</v>
      </c>
      <c r="E273" s="91"/>
      <c r="F273" s="66" t="s">
        <v>1000</v>
      </c>
      <c r="G273" s="92"/>
      <c r="H273" s="70"/>
      <c r="I273" s="71"/>
      <c r="J273" s="93" t="s">
        <v>75</v>
      </c>
      <c r="K273" s="70"/>
      <c r="L273" s="94">
        <v>1</v>
      </c>
      <c r="M273" s="75">
        <v>6177.72607421875</v>
      </c>
      <c r="N273" s="75">
        <v>4847.78125</v>
      </c>
      <c r="O273" s="76"/>
      <c r="P273" s="77"/>
      <c r="Q273" s="77"/>
      <c r="R273" s="87"/>
      <c r="S273" s="48">
        <v>1</v>
      </c>
      <c r="T273" s="48">
        <v>0</v>
      </c>
      <c r="U273" s="49">
        <v>0</v>
      </c>
      <c r="V273" s="49">
        <v>0.142857</v>
      </c>
      <c r="W273" s="49">
        <v>0</v>
      </c>
      <c r="X273" s="49">
        <v>0.655405</v>
      </c>
      <c r="Y273" s="49">
        <v>0</v>
      </c>
      <c r="Z273" s="49">
        <v>0</v>
      </c>
      <c r="AA273" s="72">
        <v>273</v>
      </c>
      <c r="AB273" s="72"/>
      <c r="AC273" s="73"/>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79" t="str">
        <f>REPLACE(INDEX(GroupVertices[Group],MATCH(Vertices[[#This Row],[Vertex]],GroupVertices[Vertex],0)),1,1,"")</f>
        <v>18</v>
      </c>
      <c r="BA273" s="48"/>
      <c r="BB273" s="49"/>
      <c r="BC273" s="48"/>
      <c r="BD273" s="49"/>
      <c r="BE273" s="48"/>
      <c r="BF273" s="49"/>
      <c r="BG273" s="48"/>
      <c r="BH273" s="49"/>
      <c r="BI273" s="48"/>
      <c r="BJ273" s="48"/>
      <c r="BK273" s="48"/>
      <c r="BL273" s="48"/>
      <c r="BM273" s="48"/>
      <c r="BN273" s="48"/>
      <c r="BO273" s="48"/>
      <c r="BP273" s="48"/>
      <c r="BQ273" s="48"/>
      <c r="BR273" s="48"/>
      <c r="BS273" s="48"/>
      <c r="BT273" s="2"/>
      <c r="BU273" s="3"/>
      <c r="BV273" s="3"/>
      <c r="BW273" s="3"/>
      <c r="BX273" s="3"/>
    </row>
    <row r="274" spans="1:76" ht="15">
      <c r="A274" s="65" t="s">
        <v>1004</v>
      </c>
      <c r="B274" s="66"/>
      <c r="C274" s="66" t="s">
        <v>64</v>
      </c>
      <c r="D274" s="67">
        <v>900</v>
      </c>
      <c r="E274" s="91"/>
      <c r="F274" s="66" t="s">
        <v>1004</v>
      </c>
      <c r="G274" s="92"/>
      <c r="H274" s="70"/>
      <c r="I274" s="71"/>
      <c r="J274" s="93" t="s">
        <v>75</v>
      </c>
      <c r="K274" s="70"/>
      <c r="L274" s="94">
        <v>1</v>
      </c>
      <c r="M274" s="75">
        <v>8758.4130859375</v>
      </c>
      <c r="N274" s="75">
        <v>8276.62890625</v>
      </c>
      <c r="O274" s="76"/>
      <c r="P274" s="77"/>
      <c r="Q274" s="77"/>
      <c r="R274" s="87"/>
      <c r="S274" s="48">
        <v>1</v>
      </c>
      <c r="T274" s="48">
        <v>0</v>
      </c>
      <c r="U274" s="49">
        <v>0</v>
      </c>
      <c r="V274" s="49">
        <v>0.028571</v>
      </c>
      <c r="W274" s="49">
        <v>0</v>
      </c>
      <c r="X274" s="49">
        <v>0.566065</v>
      </c>
      <c r="Y274" s="49">
        <v>0</v>
      </c>
      <c r="Z274" s="49">
        <v>0</v>
      </c>
      <c r="AA274" s="72">
        <v>274</v>
      </c>
      <c r="AB274" s="72"/>
      <c r="AC274" s="73"/>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79" t="str">
        <f>REPLACE(INDEX(GroupVertices[Group],MATCH(Vertices[[#This Row],[Vertex]],GroupVertices[Vertex],0)),1,1,"")</f>
        <v>10</v>
      </c>
      <c r="BA274" s="48"/>
      <c r="BB274" s="49"/>
      <c r="BC274" s="48"/>
      <c r="BD274" s="49"/>
      <c r="BE274" s="48"/>
      <c r="BF274" s="49"/>
      <c r="BG274" s="48"/>
      <c r="BH274" s="49"/>
      <c r="BI274" s="48"/>
      <c r="BJ274" s="48"/>
      <c r="BK274" s="48"/>
      <c r="BL274" s="48"/>
      <c r="BM274" s="48"/>
      <c r="BN274" s="48"/>
      <c r="BO274" s="48"/>
      <c r="BP274" s="48"/>
      <c r="BQ274" s="48"/>
      <c r="BR274" s="48"/>
      <c r="BS274" s="48"/>
      <c r="BT274" s="2"/>
      <c r="BU274" s="3"/>
      <c r="BV274" s="3"/>
      <c r="BW274" s="3"/>
      <c r="BX274" s="3"/>
    </row>
    <row r="275" spans="1:76" ht="15">
      <c r="A275" s="65" t="s">
        <v>985</v>
      </c>
      <c r="B275" s="66"/>
      <c r="C275" s="66" t="s">
        <v>64</v>
      </c>
      <c r="D275" s="67">
        <v>900</v>
      </c>
      <c r="E275" s="91"/>
      <c r="F275" s="66" t="s">
        <v>985</v>
      </c>
      <c r="G275" s="92"/>
      <c r="H275" s="70"/>
      <c r="I275" s="71"/>
      <c r="J275" s="93" t="s">
        <v>75</v>
      </c>
      <c r="K275" s="70"/>
      <c r="L275" s="94">
        <v>1</v>
      </c>
      <c r="M275" s="75">
        <v>8040.59716796875</v>
      </c>
      <c r="N275" s="75">
        <v>708.0216674804688</v>
      </c>
      <c r="O275" s="76"/>
      <c r="P275" s="77"/>
      <c r="Q275" s="77"/>
      <c r="R275" s="87"/>
      <c r="S275" s="48">
        <v>1</v>
      </c>
      <c r="T275" s="48">
        <v>0</v>
      </c>
      <c r="U275" s="49">
        <v>0</v>
      </c>
      <c r="V275" s="49">
        <v>1</v>
      </c>
      <c r="W275" s="49">
        <v>0</v>
      </c>
      <c r="X275" s="49">
        <v>0.999999</v>
      </c>
      <c r="Y275" s="49">
        <v>0</v>
      </c>
      <c r="Z275" s="49">
        <v>0</v>
      </c>
      <c r="AA275" s="72">
        <v>275</v>
      </c>
      <c r="AB275" s="72"/>
      <c r="AC275" s="73"/>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79" t="str">
        <f>REPLACE(INDEX(GroupVertices[Group],MATCH(Vertices[[#This Row],[Vertex]],GroupVertices[Vertex],0)),1,1,"")</f>
        <v>35</v>
      </c>
      <c r="BA275" s="48"/>
      <c r="BB275" s="49"/>
      <c r="BC275" s="48"/>
      <c r="BD275" s="49"/>
      <c r="BE275" s="48"/>
      <c r="BF275" s="49"/>
      <c r="BG275" s="48"/>
      <c r="BH275" s="49"/>
      <c r="BI275" s="48"/>
      <c r="BJ275" s="48"/>
      <c r="BK275" s="48"/>
      <c r="BL275" s="48"/>
      <c r="BM275" s="48"/>
      <c r="BN275" s="48"/>
      <c r="BO275" s="48"/>
      <c r="BP275" s="48"/>
      <c r="BQ275" s="48"/>
      <c r="BR275" s="48"/>
      <c r="BS275" s="48"/>
      <c r="BT275" s="2"/>
      <c r="BU275" s="3"/>
      <c r="BV275" s="3"/>
      <c r="BW275" s="3"/>
      <c r="BX275" s="3"/>
    </row>
    <row r="276" spans="1:76" ht="15">
      <c r="A276" s="65" t="s">
        <v>993</v>
      </c>
      <c r="B276" s="66"/>
      <c r="C276" s="66" t="s">
        <v>64</v>
      </c>
      <c r="D276" s="67">
        <v>900</v>
      </c>
      <c r="E276" s="91"/>
      <c r="F276" s="66" t="s">
        <v>993</v>
      </c>
      <c r="G276" s="92"/>
      <c r="H276" s="70"/>
      <c r="I276" s="71"/>
      <c r="J276" s="93" t="s">
        <v>75</v>
      </c>
      <c r="K276" s="70"/>
      <c r="L276" s="94">
        <v>1</v>
      </c>
      <c r="M276" s="75">
        <v>8040.59716796875</v>
      </c>
      <c r="N276" s="75">
        <v>1593.048828125</v>
      </c>
      <c r="O276" s="76"/>
      <c r="P276" s="77"/>
      <c r="Q276" s="77"/>
      <c r="R276" s="87"/>
      <c r="S276" s="48">
        <v>1</v>
      </c>
      <c r="T276" s="48">
        <v>0</v>
      </c>
      <c r="U276" s="49">
        <v>0</v>
      </c>
      <c r="V276" s="49">
        <v>1</v>
      </c>
      <c r="W276" s="49">
        <v>0</v>
      </c>
      <c r="X276" s="49">
        <v>0.999999</v>
      </c>
      <c r="Y276" s="49">
        <v>0</v>
      </c>
      <c r="Z276" s="49">
        <v>0</v>
      </c>
      <c r="AA276" s="72">
        <v>276</v>
      </c>
      <c r="AB276" s="72"/>
      <c r="AC276" s="73"/>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79" t="str">
        <f>REPLACE(INDEX(GroupVertices[Group],MATCH(Vertices[[#This Row],[Vertex]],GroupVertices[Vertex],0)),1,1,"")</f>
        <v>34</v>
      </c>
      <c r="BA276" s="48"/>
      <c r="BB276" s="49"/>
      <c r="BC276" s="48"/>
      <c r="BD276" s="49"/>
      <c r="BE276" s="48"/>
      <c r="BF276" s="49"/>
      <c r="BG276" s="48"/>
      <c r="BH276" s="49"/>
      <c r="BI276" s="48"/>
      <c r="BJ276" s="48"/>
      <c r="BK276" s="48"/>
      <c r="BL276" s="48"/>
      <c r="BM276" s="48"/>
      <c r="BN276" s="48"/>
      <c r="BO276" s="48"/>
      <c r="BP276" s="48"/>
      <c r="BQ276" s="48"/>
      <c r="BR276" s="48"/>
      <c r="BS276" s="48"/>
      <c r="BT276" s="2"/>
      <c r="BU276" s="3"/>
      <c r="BV276" s="3"/>
      <c r="BW276" s="3"/>
      <c r="BX276" s="3"/>
    </row>
    <row r="277" spans="1:76" ht="15">
      <c r="A277" s="65" t="s">
        <v>1042</v>
      </c>
      <c r="B277" s="66"/>
      <c r="C277" s="66" t="s">
        <v>64</v>
      </c>
      <c r="D277" s="67">
        <v>900</v>
      </c>
      <c r="E277" s="91"/>
      <c r="F277" s="66" t="s">
        <v>1042</v>
      </c>
      <c r="G277" s="92"/>
      <c r="H277" s="70"/>
      <c r="I277" s="71"/>
      <c r="J277" s="93" t="s">
        <v>75</v>
      </c>
      <c r="K277" s="70"/>
      <c r="L277" s="94">
        <v>1</v>
      </c>
      <c r="M277" s="75">
        <v>4317.5087890625</v>
      </c>
      <c r="N277" s="75">
        <v>404.58380126953125</v>
      </c>
      <c r="O277" s="76"/>
      <c r="P277" s="77"/>
      <c r="Q277" s="77"/>
      <c r="R277" s="87"/>
      <c r="S277" s="48">
        <v>1</v>
      </c>
      <c r="T277" s="48">
        <v>0</v>
      </c>
      <c r="U277" s="49">
        <v>0</v>
      </c>
      <c r="V277" s="49">
        <v>0.04</v>
      </c>
      <c r="W277" s="49">
        <v>0</v>
      </c>
      <c r="X277" s="49">
        <v>0.575883</v>
      </c>
      <c r="Y277" s="49">
        <v>0</v>
      </c>
      <c r="Z277" s="49">
        <v>0</v>
      </c>
      <c r="AA277" s="72">
        <v>277</v>
      </c>
      <c r="AB277" s="72"/>
      <c r="AC277" s="73"/>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79" t="str">
        <f>REPLACE(INDEX(GroupVertices[Group],MATCH(Vertices[[#This Row],[Vertex]],GroupVertices[Vertex],0)),1,1,"")</f>
        <v>12</v>
      </c>
      <c r="BA277" s="48"/>
      <c r="BB277" s="49"/>
      <c r="BC277" s="48"/>
      <c r="BD277" s="49"/>
      <c r="BE277" s="48"/>
      <c r="BF277" s="49"/>
      <c r="BG277" s="48"/>
      <c r="BH277" s="49"/>
      <c r="BI277" s="48"/>
      <c r="BJ277" s="48"/>
      <c r="BK277" s="48"/>
      <c r="BL277" s="48"/>
      <c r="BM277" s="48"/>
      <c r="BN277" s="48"/>
      <c r="BO277" s="48"/>
      <c r="BP277" s="48"/>
      <c r="BQ277" s="48"/>
      <c r="BR277" s="48"/>
      <c r="BS277" s="48"/>
      <c r="BT277" s="2"/>
      <c r="BU277" s="3"/>
      <c r="BV277" s="3"/>
      <c r="BW277" s="3"/>
      <c r="BX277" s="3"/>
    </row>
    <row r="278" spans="1:76" ht="15">
      <c r="A278" s="65" t="s">
        <v>1031</v>
      </c>
      <c r="B278" s="66"/>
      <c r="C278" s="66" t="s">
        <v>64</v>
      </c>
      <c r="D278" s="67">
        <v>900</v>
      </c>
      <c r="E278" s="91"/>
      <c r="F278" s="66" t="s">
        <v>1031</v>
      </c>
      <c r="G278" s="92"/>
      <c r="H278" s="70"/>
      <c r="I278" s="71"/>
      <c r="J278" s="93" t="s">
        <v>75</v>
      </c>
      <c r="K278" s="70"/>
      <c r="L278" s="94">
        <v>1</v>
      </c>
      <c r="M278" s="75">
        <v>9212.1884765625</v>
      </c>
      <c r="N278" s="75">
        <v>8727.451171875</v>
      </c>
      <c r="O278" s="76"/>
      <c r="P278" s="77"/>
      <c r="Q278" s="77"/>
      <c r="R278" s="87"/>
      <c r="S278" s="48">
        <v>1</v>
      </c>
      <c r="T278" s="48">
        <v>0</v>
      </c>
      <c r="U278" s="49">
        <v>0</v>
      </c>
      <c r="V278" s="49">
        <v>0.028571</v>
      </c>
      <c r="W278" s="49">
        <v>0</v>
      </c>
      <c r="X278" s="49">
        <v>0.566065</v>
      </c>
      <c r="Y278" s="49">
        <v>0</v>
      </c>
      <c r="Z278" s="49">
        <v>0</v>
      </c>
      <c r="AA278" s="72">
        <v>278</v>
      </c>
      <c r="AB278" s="72"/>
      <c r="AC278" s="73"/>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79" t="str">
        <f>REPLACE(INDEX(GroupVertices[Group],MATCH(Vertices[[#This Row],[Vertex]],GroupVertices[Vertex],0)),1,1,"")</f>
        <v>10</v>
      </c>
      <c r="BA278" s="48"/>
      <c r="BB278" s="49"/>
      <c r="BC278" s="48"/>
      <c r="BD278" s="49"/>
      <c r="BE278" s="48"/>
      <c r="BF278" s="49"/>
      <c r="BG278" s="48"/>
      <c r="BH278" s="49"/>
      <c r="BI278" s="48"/>
      <c r="BJ278" s="48"/>
      <c r="BK278" s="48"/>
      <c r="BL278" s="48"/>
      <c r="BM278" s="48"/>
      <c r="BN278" s="48"/>
      <c r="BO278" s="48"/>
      <c r="BP278" s="48"/>
      <c r="BQ278" s="48"/>
      <c r="BR278" s="48"/>
      <c r="BS278" s="48"/>
      <c r="BT278" s="2"/>
      <c r="BU278" s="3"/>
      <c r="BV278" s="3"/>
      <c r="BW278" s="3"/>
      <c r="BX278" s="3"/>
    </row>
    <row r="279" spans="1:76" ht="15">
      <c r="A279" s="65" t="s">
        <v>1165</v>
      </c>
      <c r="B279" s="66"/>
      <c r="C279" s="66" t="s">
        <v>64</v>
      </c>
      <c r="D279" s="67">
        <v>900</v>
      </c>
      <c r="E279" s="91"/>
      <c r="F279" s="66" t="s">
        <v>1165</v>
      </c>
      <c r="G279" s="92"/>
      <c r="H279" s="70"/>
      <c r="I279" s="71"/>
      <c r="J279" s="93" t="s">
        <v>75</v>
      </c>
      <c r="K279" s="70"/>
      <c r="L279" s="94">
        <v>1</v>
      </c>
      <c r="M279" s="75">
        <v>1240.587158203125</v>
      </c>
      <c r="N279" s="75">
        <v>1754.4010009765625</v>
      </c>
      <c r="O279" s="76"/>
      <c r="P279" s="77"/>
      <c r="Q279" s="77"/>
      <c r="R279" s="87"/>
      <c r="S279" s="48">
        <v>1</v>
      </c>
      <c r="T279" s="48">
        <v>0</v>
      </c>
      <c r="U279" s="49">
        <v>0</v>
      </c>
      <c r="V279" s="49">
        <v>0.021739</v>
      </c>
      <c r="W279" s="49">
        <v>0</v>
      </c>
      <c r="X279" s="49">
        <v>0.558259</v>
      </c>
      <c r="Y279" s="49">
        <v>0</v>
      </c>
      <c r="Z279" s="49">
        <v>0</v>
      </c>
      <c r="AA279" s="72">
        <v>279</v>
      </c>
      <c r="AB279" s="72"/>
      <c r="AC279" s="73"/>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79" t="str">
        <f>REPLACE(INDEX(GroupVertices[Group],MATCH(Vertices[[#This Row],[Vertex]],GroupVertices[Vertex],0)),1,1,"")</f>
        <v>3</v>
      </c>
      <c r="BA279" s="48"/>
      <c r="BB279" s="49"/>
      <c r="BC279" s="48"/>
      <c r="BD279" s="49"/>
      <c r="BE279" s="48"/>
      <c r="BF279" s="49"/>
      <c r="BG279" s="48"/>
      <c r="BH279" s="49"/>
      <c r="BI279" s="48"/>
      <c r="BJ279" s="48"/>
      <c r="BK279" s="48"/>
      <c r="BL279" s="48"/>
      <c r="BM279" s="48"/>
      <c r="BN279" s="48"/>
      <c r="BO279" s="48"/>
      <c r="BP279" s="48"/>
      <c r="BQ279" s="48"/>
      <c r="BR279" s="48"/>
      <c r="BS279" s="48"/>
      <c r="BT279" s="2"/>
      <c r="BU279" s="3"/>
      <c r="BV279" s="3"/>
      <c r="BW279" s="3"/>
      <c r="BX279" s="3"/>
    </row>
    <row r="280" spans="1:76" ht="15">
      <c r="A280" s="65" t="s">
        <v>1258</v>
      </c>
      <c r="B280" s="66"/>
      <c r="C280" s="66" t="s">
        <v>64</v>
      </c>
      <c r="D280" s="67">
        <v>900</v>
      </c>
      <c r="E280" s="91"/>
      <c r="F280" s="66" t="s">
        <v>1258</v>
      </c>
      <c r="G280" s="92"/>
      <c r="H280" s="70"/>
      <c r="I280" s="71"/>
      <c r="J280" s="93" t="s">
        <v>75</v>
      </c>
      <c r="K280" s="70"/>
      <c r="L280" s="94">
        <v>1</v>
      </c>
      <c r="M280" s="75">
        <v>4317.5087890625</v>
      </c>
      <c r="N280" s="75">
        <v>4868.01025390625</v>
      </c>
      <c r="O280" s="76"/>
      <c r="P280" s="77"/>
      <c r="Q280" s="77"/>
      <c r="R280" s="87"/>
      <c r="S280" s="48">
        <v>1</v>
      </c>
      <c r="T280" s="48">
        <v>0</v>
      </c>
      <c r="U280" s="49">
        <v>0</v>
      </c>
      <c r="V280" s="49">
        <v>0.028571</v>
      </c>
      <c r="W280" s="49">
        <v>0</v>
      </c>
      <c r="X280" s="49">
        <v>0.566065</v>
      </c>
      <c r="Y280" s="49">
        <v>0</v>
      </c>
      <c r="Z280" s="49">
        <v>0</v>
      </c>
      <c r="AA280" s="72">
        <v>280</v>
      </c>
      <c r="AB280" s="72"/>
      <c r="AC280" s="73"/>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79" t="str">
        <f>REPLACE(INDEX(GroupVertices[Group],MATCH(Vertices[[#This Row],[Vertex]],GroupVertices[Vertex],0)),1,1,"")</f>
        <v>9</v>
      </c>
      <c r="BA280" s="48"/>
      <c r="BB280" s="49"/>
      <c r="BC280" s="48"/>
      <c r="BD280" s="49"/>
      <c r="BE280" s="48"/>
      <c r="BF280" s="49"/>
      <c r="BG280" s="48"/>
      <c r="BH280" s="49"/>
      <c r="BI280" s="48"/>
      <c r="BJ280" s="48"/>
      <c r="BK280" s="48"/>
      <c r="BL280" s="48"/>
      <c r="BM280" s="48"/>
      <c r="BN280" s="48"/>
      <c r="BO280" s="48"/>
      <c r="BP280" s="48"/>
      <c r="BQ280" s="48"/>
      <c r="BR280" s="48"/>
      <c r="BS280" s="48"/>
      <c r="BT280" s="2"/>
      <c r="BU280" s="3"/>
      <c r="BV280" s="3"/>
      <c r="BW280" s="3"/>
      <c r="BX280" s="3"/>
    </row>
    <row r="281" spans="1:76" ht="15">
      <c r="A281" s="65" t="s">
        <v>1007</v>
      </c>
      <c r="B281" s="66"/>
      <c r="C281" s="66" t="s">
        <v>64</v>
      </c>
      <c r="D281" s="67">
        <v>900</v>
      </c>
      <c r="E281" s="91"/>
      <c r="F281" s="66" t="s">
        <v>1007</v>
      </c>
      <c r="G281" s="92"/>
      <c r="H281" s="70"/>
      <c r="I281" s="71"/>
      <c r="J281" s="93" t="s">
        <v>75</v>
      </c>
      <c r="K281" s="70"/>
      <c r="L281" s="94">
        <v>1</v>
      </c>
      <c r="M281" s="75">
        <v>4317.5087890625</v>
      </c>
      <c r="N281" s="75">
        <v>2627.988525390625</v>
      </c>
      <c r="O281" s="76"/>
      <c r="P281" s="77"/>
      <c r="Q281" s="77"/>
      <c r="R281" s="87"/>
      <c r="S281" s="48">
        <v>1</v>
      </c>
      <c r="T281" s="48">
        <v>0</v>
      </c>
      <c r="U281" s="49">
        <v>0</v>
      </c>
      <c r="V281" s="49">
        <v>0.04</v>
      </c>
      <c r="W281" s="49">
        <v>0</v>
      </c>
      <c r="X281" s="49">
        <v>0.575883</v>
      </c>
      <c r="Y281" s="49">
        <v>0</v>
      </c>
      <c r="Z281" s="49">
        <v>0</v>
      </c>
      <c r="AA281" s="72">
        <v>281</v>
      </c>
      <c r="AB281" s="72"/>
      <c r="AC281" s="73"/>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79" t="str">
        <f>REPLACE(INDEX(GroupVertices[Group],MATCH(Vertices[[#This Row],[Vertex]],GroupVertices[Vertex],0)),1,1,"")</f>
        <v>13</v>
      </c>
      <c r="BA281" s="48"/>
      <c r="BB281" s="49"/>
      <c r="BC281" s="48"/>
      <c r="BD281" s="49"/>
      <c r="BE281" s="48"/>
      <c r="BF281" s="49"/>
      <c r="BG281" s="48"/>
      <c r="BH281" s="49"/>
      <c r="BI281" s="48"/>
      <c r="BJ281" s="48"/>
      <c r="BK281" s="48"/>
      <c r="BL281" s="48"/>
      <c r="BM281" s="48"/>
      <c r="BN281" s="48"/>
      <c r="BO281" s="48"/>
      <c r="BP281" s="48"/>
      <c r="BQ281" s="48"/>
      <c r="BR281" s="48"/>
      <c r="BS281" s="48"/>
      <c r="BT281" s="2"/>
      <c r="BU281" s="3"/>
      <c r="BV281" s="3"/>
      <c r="BW281" s="3"/>
      <c r="BX281" s="3"/>
    </row>
    <row r="282" spans="1:76" ht="15">
      <c r="A282" s="65" t="s">
        <v>1140</v>
      </c>
      <c r="B282" s="66"/>
      <c r="C282" s="66" t="s">
        <v>64</v>
      </c>
      <c r="D282" s="67">
        <v>900</v>
      </c>
      <c r="E282" s="91"/>
      <c r="F282" s="66" t="s">
        <v>1140</v>
      </c>
      <c r="G282" s="92"/>
      <c r="H282" s="70"/>
      <c r="I282" s="71"/>
      <c r="J282" s="93" t="s">
        <v>75</v>
      </c>
      <c r="K282" s="70"/>
      <c r="L282" s="94">
        <v>1</v>
      </c>
      <c r="M282" s="75">
        <v>8758.4130859375</v>
      </c>
      <c r="N282" s="75">
        <v>8727.451171875</v>
      </c>
      <c r="O282" s="76"/>
      <c r="P282" s="77"/>
      <c r="Q282" s="77"/>
      <c r="R282" s="87"/>
      <c r="S282" s="48">
        <v>1</v>
      </c>
      <c r="T282" s="48">
        <v>0</v>
      </c>
      <c r="U282" s="49">
        <v>0</v>
      </c>
      <c r="V282" s="49">
        <v>0.028571</v>
      </c>
      <c r="W282" s="49">
        <v>0</v>
      </c>
      <c r="X282" s="49">
        <v>0.566065</v>
      </c>
      <c r="Y282" s="49">
        <v>0</v>
      </c>
      <c r="Z282" s="49">
        <v>0</v>
      </c>
      <c r="AA282" s="72">
        <v>282</v>
      </c>
      <c r="AB282" s="72"/>
      <c r="AC282" s="73"/>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79" t="str">
        <f>REPLACE(INDEX(GroupVertices[Group],MATCH(Vertices[[#This Row],[Vertex]],GroupVertices[Vertex],0)),1,1,"")</f>
        <v>10</v>
      </c>
      <c r="BA282" s="48"/>
      <c r="BB282" s="49"/>
      <c r="BC282" s="48"/>
      <c r="BD282" s="49"/>
      <c r="BE282" s="48"/>
      <c r="BF282" s="49"/>
      <c r="BG282" s="48"/>
      <c r="BH282" s="49"/>
      <c r="BI282" s="48"/>
      <c r="BJ282" s="48"/>
      <c r="BK282" s="48"/>
      <c r="BL282" s="48"/>
      <c r="BM282" s="48"/>
      <c r="BN282" s="48"/>
      <c r="BO282" s="48"/>
      <c r="BP282" s="48"/>
      <c r="BQ282" s="48"/>
      <c r="BR282" s="48"/>
      <c r="BS282" s="48"/>
      <c r="BT282" s="2"/>
      <c r="BU282" s="3"/>
      <c r="BV282" s="3"/>
      <c r="BW282" s="3"/>
      <c r="BX282" s="3"/>
    </row>
    <row r="283" spans="1:76" ht="15">
      <c r="A283" s="65" t="s">
        <v>1052</v>
      </c>
      <c r="B283" s="66"/>
      <c r="C283" s="66" t="s">
        <v>64</v>
      </c>
      <c r="D283" s="67">
        <v>900</v>
      </c>
      <c r="E283" s="91"/>
      <c r="F283" s="66" t="s">
        <v>1052</v>
      </c>
      <c r="G283" s="92"/>
      <c r="H283" s="70"/>
      <c r="I283" s="71"/>
      <c r="J283" s="93" t="s">
        <v>75</v>
      </c>
      <c r="K283" s="70"/>
      <c r="L283" s="94">
        <v>1</v>
      </c>
      <c r="M283" s="75">
        <v>2228.014892578125</v>
      </c>
      <c r="N283" s="75">
        <v>3684.6025390625</v>
      </c>
      <c r="O283" s="76"/>
      <c r="P283" s="77"/>
      <c r="Q283" s="77"/>
      <c r="R283" s="87"/>
      <c r="S283" s="48">
        <v>1</v>
      </c>
      <c r="T283" s="48">
        <v>0</v>
      </c>
      <c r="U283" s="49">
        <v>0</v>
      </c>
      <c r="V283" s="49">
        <v>0.025641</v>
      </c>
      <c r="W283" s="49">
        <v>0</v>
      </c>
      <c r="X283" s="49">
        <v>0.563513</v>
      </c>
      <c r="Y283" s="49">
        <v>0</v>
      </c>
      <c r="Z283" s="49">
        <v>0</v>
      </c>
      <c r="AA283" s="72">
        <v>283</v>
      </c>
      <c r="AB283" s="72"/>
      <c r="AC283" s="73"/>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79" t="str">
        <f>REPLACE(INDEX(GroupVertices[Group],MATCH(Vertices[[#This Row],[Vertex]],GroupVertices[Vertex],0)),1,1,"")</f>
        <v>7</v>
      </c>
      <c r="BA283" s="48"/>
      <c r="BB283" s="49"/>
      <c r="BC283" s="48"/>
      <c r="BD283" s="49"/>
      <c r="BE283" s="48"/>
      <c r="BF283" s="49"/>
      <c r="BG283" s="48"/>
      <c r="BH283" s="49"/>
      <c r="BI283" s="48"/>
      <c r="BJ283" s="48"/>
      <c r="BK283" s="48"/>
      <c r="BL283" s="48"/>
      <c r="BM283" s="48"/>
      <c r="BN283" s="48"/>
      <c r="BO283" s="48"/>
      <c r="BP283" s="48"/>
      <c r="BQ283" s="48"/>
      <c r="BR283" s="48"/>
      <c r="BS283" s="48"/>
      <c r="BT283" s="2"/>
      <c r="BU283" s="3"/>
      <c r="BV283" s="3"/>
      <c r="BW283" s="3"/>
      <c r="BX283" s="3"/>
    </row>
    <row r="284" spans="1:76" ht="15">
      <c r="A284" s="65" t="s">
        <v>1194</v>
      </c>
      <c r="B284" s="66"/>
      <c r="C284" s="66" t="s">
        <v>64</v>
      </c>
      <c r="D284" s="67">
        <v>900</v>
      </c>
      <c r="E284" s="91"/>
      <c r="F284" s="66" t="s">
        <v>1194</v>
      </c>
      <c r="G284" s="92"/>
      <c r="H284" s="70"/>
      <c r="I284" s="71"/>
      <c r="J284" s="93" t="s">
        <v>75</v>
      </c>
      <c r="K284" s="70"/>
      <c r="L284" s="94">
        <v>1</v>
      </c>
      <c r="M284" s="75">
        <v>5384.28125</v>
      </c>
      <c r="N284" s="75">
        <v>1444.942138671875</v>
      </c>
      <c r="O284" s="76"/>
      <c r="P284" s="77"/>
      <c r="Q284" s="77"/>
      <c r="R284" s="87"/>
      <c r="S284" s="48">
        <v>1</v>
      </c>
      <c r="T284" s="48">
        <v>0</v>
      </c>
      <c r="U284" s="49">
        <v>0</v>
      </c>
      <c r="V284" s="49">
        <v>0.04</v>
      </c>
      <c r="W284" s="49">
        <v>0</v>
      </c>
      <c r="X284" s="49">
        <v>0.575883</v>
      </c>
      <c r="Y284" s="49">
        <v>0</v>
      </c>
      <c r="Z284" s="49">
        <v>0</v>
      </c>
      <c r="AA284" s="72">
        <v>284</v>
      </c>
      <c r="AB284" s="72"/>
      <c r="AC284" s="73"/>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79" t="str">
        <f>REPLACE(INDEX(GroupVertices[Group],MATCH(Vertices[[#This Row],[Vertex]],GroupVertices[Vertex],0)),1,1,"")</f>
        <v>12</v>
      </c>
      <c r="BA284" s="48"/>
      <c r="BB284" s="49"/>
      <c r="BC284" s="48"/>
      <c r="BD284" s="49"/>
      <c r="BE284" s="48"/>
      <c r="BF284" s="49"/>
      <c r="BG284" s="48"/>
      <c r="BH284" s="49"/>
      <c r="BI284" s="48"/>
      <c r="BJ284" s="48"/>
      <c r="BK284" s="48"/>
      <c r="BL284" s="48"/>
      <c r="BM284" s="48"/>
      <c r="BN284" s="48"/>
      <c r="BO284" s="48"/>
      <c r="BP284" s="48"/>
      <c r="BQ284" s="48"/>
      <c r="BR284" s="48"/>
      <c r="BS284" s="48"/>
      <c r="BT284" s="2"/>
      <c r="BU284" s="3"/>
      <c r="BV284" s="3"/>
      <c r="BW284" s="3"/>
      <c r="BX284" s="3"/>
    </row>
    <row r="285" spans="1:76" ht="15">
      <c r="A285" s="65" t="s">
        <v>1191</v>
      </c>
      <c r="B285" s="66"/>
      <c r="C285" s="66" t="s">
        <v>64</v>
      </c>
      <c r="D285" s="67">
        <v>900</v>
      </c>
      <c r="E285" s="91"/>
      <c r="F285" s="66" t="s">
        <v>1191</v>
      </c>
      <c r="G285" s="92"/>
      <c r="H285" s="70"/>
      <c r="I285" s="71"/>
      <c r="J285" s="93" t="s">
        <v>75</v>
      </c>
      <c r="K285" s="70"/>
      <c r="L285" s="94">
        <v>1</v>
      </c>
      <c r="M285" s="75">
        <v>3030.482421875</v>
      </c>
      <c r="N285" s="75">
        <v>3684.6025390625</v>
      </c>
      <c r="O285" s="76"/>
      <c r="P285" s="77"/>
      <c r="Q285" s="77"/>
      <c r="R285" s="87"/>
      <c r="S285" s="48">
        <v>1</v>
      </c>
      <c r="T285" s="48">
        <v>0</v>
      </c>
      <c r="U285" s="49">
        <v>0</v>
      </c>
      <c r="V285" s="49">
        <v>0.025641</v>
      </c>
      <c r="W285" s="49">
        <v>0</v>
      </c>
      <c r="X285" s="49">
        <v>0.563513</v>
      </c>
      <c r="Y285" s="49">
        <v>0</v>
      </c>
      <c r="Z285" s="49">
        <v>0</v>
      </c>
      <c r="AA285" s="72">
        <v>285</v>
      </c>
      <c r="AB285" s="72"/>
      <c r="AC285" s="73"/>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79" t="str">
        <f>REPLACE(INDEX(GroupVertices[Group],MATCH(Vertices[[#This Row],[Vertex]],GroupVertices[Vertex],0)),1,1,"")</f>
        <v>7</v>
      </c>
      <c r="BA285" s="48"/>
      <c r="BB285" s="49"/>
      <c r="BC285" s="48"/>
      <c r="BD285" s="49"/>
      <c r="BE285" s="48"/>
      <c r="BF285" s="49"/>
      <c r="BG285" s="48"/>
      <c r="BH285" s="49"/>
      <c r="BI285" s="48"/>
      <c r="BJ285" s="48"/>
      <c r="BK285" s="48"/>
      <c r="BL285" s="48"/>
      <c r="BM285" s="48"/>
      <c r="BN285" s="48"/>
      <c r="BO285" s="48"/>
      <c r="BP285" s="48"/>
      <c r="BQ285" s="48"/>
      <c r="BR285" s="48"/>
      <c r="BS285" s="48"/>
      <c r="BT285" s="2"/>
      <c r="BU285" s="3"/>
      <c r="BV285" s="3"/>
      <c r="BW285" s="3"/>
      <c r="BX285" s="3"/>
    </row>
    <row r="286" spans="1:76" ht="15">
      <c r="A286" s="65" t="s">
        <v>1219</v>
      </c>
      <c r="B286" s="66"/>
      <c r="C286" s="66" t="s">
        <v>64</v>
      </c>
      <c r="D286" s="67">
        <v>900</v>
      </c>
      <c r="E286" s="91"/>
      <c r="F286" s="66" t="s">
        <v>1219</v>
      </c>
      <c r="G286" s="92"/>
      <c r="H286" s="70"/>
      <c r="I286" s="71"/>
      <c r="J286" s="93" t="s">
        <v>75</v>
      </c>
      <c r="K286" s="70"/>
      <c r="L286" s="94">
        <v>1</v>
      </c>
      <c r="M286" s="75">
        <v>3030.482421875</v>
      </c>
      <c r="N286" s="75">
        <v>1278.7738037109375</v>
      </c>
      <c r="O286" s="76"/>
      <c r="P286" s="77"/>
      <c r="Q286" s="77"/>
      <c r="R286" s="87"/>
      <c r="S286" s="48">
        <v>1</v>
      </c>
      <c r="T286" s="48">
        <v>0</v>
      </c>
      <c r="U286" s="49">
        <v>0</v>
      </c>
      <c r="V286" s="49">
        <v>0.025641</v>
      </c>
      <c r="W286" s="49">
        <v>0</v>
      </c>
      <c r="X286" s="49">
        <v>0.563513</v>
      </c>
      <c r="Y286" s="49">
        <v>0</v>
      </c>
      <c r="Z286" s="49">
        <v>0</v>
      </c>
      <c r="AA286" s="72">
        <v>286</v>
      </c>
      <c r="AB286" s="72"/>
      <c r="AC286" s="73"/>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79" t="str">
        <f>REPLACE(INDEX(GroupVertices[Group],MATCH(Vertices[[#This Row],[Vertex]],GroupVertices[Vertex],0)),1,1,"")</f>
        <v>6</v>
      </c>
      <c r="BA286" s="48"/>
      <c r="BB286" s="49"/>
      <c r="BC286" s="48"/>
      <c r="BD286" s="49"/>
      <c r="BE286" s="48"/>
      <c r="BF286" s="49"/>
      <c r="BG286" s="48"/>
      <c r="BH286" s="49"/>
      <c r="BI286" s="48"/>
      <c r="BJ286" s="48"/>
      <c r="BK286" s="48"/>
      <c r="BL286" s="48"/>
      <c r="BM286" s="48"/>
      <c r="BN286" s="48"/>
      <c r="BO286" s="48"/>
      <c r="BP286" s="48"/>
      <c r="BQ286" s="48"/>
      <c r="BR286" s="48"/>
      <c r="BS286" s="48"/>
      <c r="BT286" s="2"/>
      <c r="BU286" s="3"/>
      <c r="BV286" s="3"/>
      <c r="BW286" s="3"/>
      <c r="BX286" s="3"/>
    </row>
    <row r="287" spans="1:76" ht="15">
      <c r="A287" s="65" t="s">
        <v>1176</v>
      </c>
      <c r="B287" s="66"/>
      <c r="C287" s="66" t="s">
        <v>64</v>
      </c>
      <c r="D287" s="67">
        <v>900</v>
      </c>
      <c r="E287" s="91"/>
      <c r="F287" s="66" t="s">
        <v>1176</v>
      </c>
      <c r="G287" s="92"/>
      <c r="H287" s="70"/>
      <c r="I287" s="71"/>
      <c r="J287" s="93" t="s">
        <v>75</v>
      </c>
      <c r="K287" s="70"/>
      <c r="L287" s="94">
        <v>1</v>
      </c>
      <c r="M287" s="75">
        <v>1376.719970703125</v>
      </c>
      <c r="N287" s="75">
        <v>3832.709228515625</v>
      </c>
      <c r="O287" s="76"/>
      <c r="P287" s="77"/>
      <c r="Q287" s="77"/>
      <c r="R287" s="87"/>
      <c r="S287" s="48">
        <v>1</v>
      </c>
      <c r="T287" s="48">
        <v>0</v>
      </c>
      <c r="U287" s="49">
        <v>0</v>
      </c>
      <c r="V287" s="49">
        <v>0.020408</v>
      </c>
      <c r="W287" s="49">
        <v>0.000119</v>
      </c>
      <c r="X287" s="49">
        <v>0.558918</v>
      </c>
      <c r="Y287" s="49">
        <v>0</v>
      </c>
      <c r="Z287" s="49">
        <v>0</v>
      </c>
      <c r="AA287" s="72">
        <v>287</v>
      </c>
      <c r="AB287" s="72"/>
      <c r="AC287" s="73"/>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79" t="str">
        <f>REPLACE(INDEX(GroupVertices[Group],MATCH(Vertices[[#This Row],[Vertex]],GroupVertices[Vertex],0)),1,1,"")</f>
        <v>2</v>
      </c>
      <c r="BA287" s="48"/>
      <c r="BB287" s="49"/>
      <c r="BC287" s="48"/>
      <c r="BD287" s="49"/>
      <c r="BE287" s="48"/>
      <c r="BF287" s="49"/>
      <c r="BG287" s="48"/>
      <c r="BH287" s="49"/>
      <c r="BI287" s="48"/>
      <c r="BJ287" s="48"/>
      <c r="BK287" s="48"/>
      <c r="BL287" s="48"/>
      <c r="BM287" s="48"/>
      <c r="BN287" s="48"/>
      <c r="BO287" s="48"/>
      <c r="BP287" s="48"/>
      <c r="BQ287" s="48"/>
      <c r="BR287" s="48"/>
      <c r="BS287" s="48"/>
      <c r="BT287" s="2"/>
      <c r="BU287" s="3"/>
      <c r="BV287" s="3"/>
      <c r="BW287" s="3"/>
      <c r="BX287" s="3"/>
    </row>
    <row r="288" spans="1:76" ht="15">
      <c r="A288" s="65" t="s">
        <v>1114</v>
      </c>
      <c r="B288" s="66"/>
      <c r="C288" s="66" t="s">
        <v>64</v>
      </c>
      <c r="D288" s="67">
        <v>900</v>
      </c>
      <c r="E288" s="91"/>
      <c r="F288" s="66" t="s">
        <v>1114</v>
      </c>
      <c r="G288" s="92"/>
      <c r="H288" s="70"/>
      <c r="I288" s="71"/>
      <c r="J288" s="93" t="s">
        <v>75</v>
      </c>
      <c r="K288" s="70"/>
      <c r="L288" s="94">
        <v>1</v>
      </c>
      <c r="M288" s="75">
        <v>6383.384765625</v>
      </c>
      <c r="N288" s="75">
        <v>8276.62890625</v>
      </c>
      <c r="O288" s="76"/>
      <c r="P288" s="77"/>
      <c r="Q288" s="77"/>
      <c r="R288" s="87"/>
      <c r="S288" s="48">
        <v>1</v>
      </c>
      <c r="T288" s="48">
        <v>0</v>
      </c>
      <c r="U288" s="49">
        <v>0</v>
      </c>
      <c r="V288" s="49">
        <v>0.028571</v>
      </c>
      <c r="W288" s="49">
        <v>0</v>
      </c>
      <c r="X288" s="49">
        <v>0.566065</v>
      </c>
      <c r="Y288" s="49">
        <v>0</v>
      </c>
      <c r="Z288" s="49">
        <v>0</v>
      </c>
      <c r="AA288" s="72">
        <v>288</v>
      </c>
      <c r="AB288" s="72"/>
      <c r="AC288" s="73"/>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79" t="str">
        <f>REPLACE(INDEX(GroupVertices[Group],MATCH(Vertices[[#This Row],[Vertex]],GroupVertices[Vertex],0)),1,1,"")</f>
        <v>11</v>
      </c>
      <c r="BA288" s="48"/>
      <c r="BB288" s="49"/>
      <c r="BC288" s="48"/>
      <c r="BD288" s="49"/>
      <c r="BE288" s="48"/>
      <c r="BF288" s="49"/>
      <c r="BG288" s="48"/>
      <c r="BH288" s="49"/>
      <c r="BI288" s="48"/>
      <c r="BJ288" s="48"/>
      <c r="BK288" s="48"/>
      <c r="BL288" s="48"/>
      <c r="BM288" s="48"/>
      <c r="BN288" s="48"/>
      <c r="BO288" s="48"/>
      <c r="BP288" s="48"/>
      <c r="BQ288" s="48"/>
      <c r="BR288" s="48"/>
      <c r="BS288" s="48"/>
      <c r="BT288" s="2"/>
      <c r="BU288" s="3"/>
      <c r="BV288" s="3"/>
      <c r="BW288" s="3"/>
      <c r="BX288" s="3"/>
    </row>
    <row r="289" spans="1:76" ht="15">
      <c r="A289" s="65" t="s">
        <v>1242</v>
      </c>
      <c r="B289" s="66"/>
      <c r="C289" s="66" t="s">
        <v>64</v>
      </c>
      <c r="D289" s="67">
        <v>900</v>
      </c>
      <c r="E289" s="91"/>
      <c r="F289" s="66" t="s">
        <v>1242</v>
      </c>
      <c r="G289" s="92"/>
      <c r="H289" s="70"/>
      <c r="I289" s="71"/>
      <c r="J289" s="93" t="s">
        <v>75</v>
      </c>
      <c r="K289" s="70"/>
      <c r="L289" s="94">
        <v>1</v>
      </c>
      <c r="M289" s="75">
        <v>5384.28125</v>
      </c>
      <c r="N289" s="75">
        <v>3661.1220703125</v>
      </c>
      <c r="O289" s="76"/>
      <c r="P289" s="77"/>
      <c r="Q289" s="77"/>
      <c r="R289" s="87"/>
      <c r="S289" s="48">
        <v>1</v>
      </c>
      <c r="T289" s="48">
        <v>0</v>
      </c>
      <c r="U289" s="49">
        <v>0</v>
      </c>
      <c r="V289" s="49">
        <v>0.04</v>
      </c>
      <c r="W289" s="49">
        <v>0</v>
      </c>
      <c r="X289" s="49">
        <v>0.575883</v>
      </c>
      <c r="Y289" s="49">
        <v>0</v>
      </c>
      <c r="Z289" s="49">
        <v>0</v>
      </c>
      <c r="AA289" s="72">
        <v>289</v>
      </c>
      <c r="AB289" s="72"/>
      <c r="AC289" s="73"/>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79" t="str">
        <f>REPLACE(INDEX(GroupVertices[Group],MATCH(Vertices[[#This Row],[Vertex]],GroupVertices[Vertex],0)),1,1,"")</f>
        <v>13</v>
      </c>
      <c r="BA289" s="48"/>
      <c r="BB289" s="49"/>
      <c r="BC289" s="48"/>
      <c r="BD289" s="49"/>
      <c r="BE289" s="48"/>
      <c r="BF289" s="49"/>
      <c r="BG289" s="48"/>
      <c r="BH289" s="49"/>
      <c r="BI289" s="48"/>
      <c r="BJ289" s="48"/>
      <c r="BK289" s="48"/>
      <c r="BL289" s="48"/>
      <c r="BM289" s="48"/>
      <c r="BN289" s="48"/>
      <c r="BO289" s="48"/>
      <c r="BP289" s="48"/>
      <c r="BQ289" s="48"/>
      <c r="BR289" s="48"/>
      <c r="BS289" s="48"/>
      <c r="BT289" s="2"/>
      <c r="BU289" s="3"/>
      <c r="BV289" s="3"/>
      <c r="BW289" s="3"/>
      <c r="BX289" s="3"/>
    </row>
    <row r="290" spans="1:76" ht="15">
      <c r="A290" s="65" t="s">
        <v>1190</v>
      </c>
      <c r="B290" s="66"/>
      <c r="C290" s="66" t="s">
        <v>64</v>
      </c>
      <c r="D290" s="67">
        <v>900</v>
      </c>
      <c r="E290" s="91"/>
      <c r="F290" s="66" t="s">
        <v>1190</v>
      </c>
      <c r="G290" s="92"/>
      <c r="H290" s="70"/>
      <c r="I290" s="71"/>
      <c r="J290" s="93" t="s">
        <v>75</v>
      </c>
      <c r="K290" s="70"/>
      <c r="L290" s="94">
        <v>1</v>
      </c>
      <c r="M290" s="75">
        <v>1013.6990356445312</v>
      </c>
      <c r="N290" s="75">
        <v>3832.709228515625</v>
      </c>
      <c r="O290" s="76"/>
      <c r="P290" s="77"/>
      <c r="Q290" s="77"/>
      <c r="R290" s="87"/>
      <c r="S290" s="48">
        <v>1</v>
      </c>
      <c r="T290" s="48">
        <v>0</v>
      </c>
      <c r="U290" s="49">
        <v>0</v>
      </c>
      <c r="V290" s="49">
        <v>0.020408</v>
      </c>
      <c r="W290" s="49">
        <v>0.000119</v>
      </c>
      <c r="X290" s="49">
        <v>0.558918</v>
      </c>
      <c r="Y290" s="49">
        <v>0</v>
      </c>
      <c r="Z290" s="49">
        <v>0</v>
      </c>
      <c r="AA290" s="72">
        <v>290</v>
      </c>
      <c r="AB290" s="72"/>
      <c r="AC290" s="73"/>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79" t="str">
        <f>REPLACE(INDEX(GroupVertices[Group],MATCH(Vertices[[#This Row],[Vertex]],GroupVertices[Vertex],0)),1,1,"")</f>
        <v>2</v>
      </c>
      <c r="BA290" s="48"/>
      <c r="BB290" s="49"/>
      <c r="BC290" s="48"/>
      <c r="BD290" s="49"/>
      <c r="BE290" s="48"/>
      <c r="BF290" s="49"/>
      <c r="BG290" s="48"/>
      <c r="BH290" s="49"/>
      <c r="BI290" s="48"/>
      <c r="BJ290" s="48"/>
      <c r="BK290" s="48"/>
      <c r="BL290" s="48"/>
      <c r="BM290" s="48"/>
      <c r="BN290" s="48"/>
      <c r="BO290" s="48"/>
      <c r="BP290" s="48"/>
      <c r="BQ290" s="48"/>
      <c r="BR290" s="48"/>
      <c r="BS290" s="48"/>
      <c r="BT290" s="2"/>
      <c r="BU290" s="3"/>
      <c r="BV290" s="3"/>
      <c r="BW290" s="3"/>
      <c r="BX290" s="3"/>
    </row>
    <row r="291" spans="1:76" ht="15">
      <c r="A291" s="65" t="s">
        <v>1166</v>
      </c>
      <c r="B291" s="66"/>
      <c r="C291" s="66" t="s">
        <v>64</v>
      </c>
      <c r="D291" s="67">
        <v>900</v>
      </c>
      <c r="E291" s="91"/>
      <c r="F291" s="66" t="s">
        <v>1166</v>
      </c>
      <c r="G291" s="92"/>
      <c r="H291" s="70"/>
      <c r="I291" s="71"/>
      <c r="J291" s="93" t="s">
        <v>75</v>
      </c>
      <c r="K291" s="70"/>
      <c r="L291" s="94">
        <v>1</v>
      </c>
      <c r="M291" s="75">
        <v>333.0346374511719</v>
      </c>
      <c r="N291" s="75">
        <v>1294.4271240234375</v>
      </c>
      <c r="O291" s="76"/>
      <c r="P291" s="77"/>
      <c r="Q291" s="77"/>
      <c r="R291" s="87"/>
      <c r="S291" s="48">
        <v>1</v>
      </c>
      <c r="T291" s="48">
        <v>0</v>
      </c>
      <c r="U291" s="49">
        <v>0</v>
      </c>
      <c r="V291" s="49">
        <v>0.021739</v>
      </c>
      <c r="W291" s="49">
        <v>0</v>
      </c>
      <c r="X291" s="49">
        <v>0.558259</v>
      </c>
      <c r="Y291" s="49">
        <v>0</v>
      </c>
      <c r="Z291" s="49">
        <v>0</v>
      </c>
      <c r="AA291" s="72">
        <v>291</v>
      </c>
      <c r="AB291" s="72"/>
      <c r="AC291" s="73"/>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79" t="str">
        <f>REPLACE(INDEX(GroupVertices[Group],MATCH(Vertices[[#This Row],[Vertex]],GroupVertices[Vertex],0)),1,1,"")</f>
        <v>3</v>
      </c>
      <c r="BA291" s="48"/>
      <c r="BB291" s="49"/>
      <c r="BC291" s="48"/>
      <c r="BD291" s="49"/>
      <c r="BE291" s="48"/>
      <c r="BF291" s="49"/>
      <c r="BG291" s="48"/>
      <c r="BH291" s="49"/>
      <c r="BI291" s="48"/>
      <c r="BJ291" s="48"/>
      <c r="BK291" s="48"/>
      <c r="BL291" s="48"/>
      <c r="BM291" s="48"/>
      <c r="BN291" s="48"/>
      <c r="BO291" s="48"/>
      <c r="BP291" s="48"/>
      <c r="BQ291" s="48"/>
      <c r="BR291" s="48"/>
      <c r="BS291" s="48"/>
      <c r="BT291" s="2"/>
      <c r="BU291" s="3"/>
      <c r="BV291" s="3"/>
      <c r="BW291" s="3"/>
      <c r="BX291" s="3"/>
    </row>
    <row r="292" spans="1:76" ht="15">
      <c r="A292" s="65" t="s">
        <v>1002</v>
      </c>
      <c r="B292" s="66"/>
      <c r="C292" s="66" t="s">
        <v>64</v>
      </c>
      <c r="D292" s="67">
        <v>900</v>
      </c>
      <c r="E292" s="91"/>
      <c r="F292" s="66" t="s">
        <v>1002</v>
      </c>
      <c r="G292" s="92"/>
      <c r="H292" s="70"/>
      <c r="I292" s="71"/>
      <c r="J292" s="93" t="s">
        <v>75</v>
      </c>
      <c r="K292" s="70"/>
      <c r="L292" s="94">
        <v>1</v>
      </c>
      <c r="M292" s="75">
        <v>8304.63671875</v>
      </c>
      <c r="N292" s="75">
        <v>8276.62890625</v>
      </c>
      <c r="O292" s="76"/>
      <c r="P292" s="77"/>
      <c r="Q292" s="77"/>
      <c r="R292" s="87"/>
      <c r="S292" s="48">
        <v>1</v>
      </c>
      <c r="T292" s="48">
        <v>0</v>
      </c>
      <c r="U292" s="49">
        <v>0</v>
      </c>
      <c r="V292" s="49">
        <v>0.028571</v>
      </c>
      <c r="W292" s="49">
        <v>0</v>
      </c>
      <c r="X292" s="49">
        <v>0.566065</v>
      </c>
      <c r="Y292" s="49">
        <v>0</v>
      </c>
      <c r="Z292" s="49">
        <v>0</v>
      </c>
      <c r="AA292" s="72">
        <v>292</v>
      </c>
      <c r="AB292" s="72"/>
      <c r="AC292" s="73"/>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79" t="str">
        <f>REPLACE(INDEX(GroupVertices[Group],MATCH(Vertices[[#This Row],[Vertex]],GroupVertices[Vertex],0)),1,1,"")</f>
        <v>10</v>
      </c>
      <c r="BA292" s="48"/>
      <c r="BB292" s="49"/>
      <c r="BC292" s="48"/>
      <c r="BD292" s="49"/>
      <c r="BE292" s="48"/>
      <c r="BF292" s="49"/>
      <c r="BG292" s="48"/>
      <c r="BH292" s="49"/>
      <c r="BI292" s="48"/>
      <c r="BJ292" s="48"/>
      <c r="BK292" s="48"/>
      <c r="BL292" s="48"/>
      <c r="BM292" s="48"/>
      <c r="BN292" s="48"/>
      <c r="BO292" s="48"/>
      <c r="BP292" s="48"/>
      <c r="BQ292" s="48"/>
      <c r="BR292" s="48"/>
      <c r="BS292" s="48"/>
      <c r="BT292" s="2"/>
      <c r="BU292" s="3"/>
      <c r="BV292" s="3"/>
      <c r="BW292" s="3"/>
      <c r="BX292" s="3"/>
    </row>
    <row r="293" spans="1:76" ht="15">
      <c r="A293" s="65" t="s">
        <v>1280</v>
      </c>
      <c r="B293" s="66"/>
      <c r="C293" s="66" t="s">
        <v>64</v>
      </c>
      <c r="D293" s="67">
        <v>900</v>
      </c>
      <c r="E293" s="91"/>
      <c r="F293" s="66" t="s">
        <v>1280</v>
      </c>
      <c r="G293" s="92"/>
      <c r="H293" s="70"/>
      <c r="I293" s="71"/>
      <c r="J293" s="93" t="s">
        <v>75</v>
      </c>
      <c r="K293" s="70"/>
      <c r="L293" s="94">
        <v>1</v>
      </c>
      <c r="M293" s="75">
        <v>3431.716064453125</v>
      </c>
      <c r="N293" s="75">
        <v>8669.6533203125</v>
      </c>
      <c r="O293" s="76"/>
      <c r="P293" s="77"/>
      <c r="Q293" s="77"/>
      <c r="R293" s="87"/>
      <c r="S293" s="48">
        <v>1</v>
      </c>
      <c r="T293" s="48">
        <v>0</v>
      </c>
      <c r="U293" s="49">
        <v>0</v>
      </c>
      <c r="V293" s="49">
        <v>0.022727</v>
      </c>
      <c r="W293" s="49">
        <v>0</v>
      </c>
      <c r="X293" s="49">
        <v>0.559154</v>
      </c>
      <c r="Y293" s="49">
        <v>0</v>
      </c>
      <c r="Z293" s="49">
        <v>0</v>
      </c>
      <c r="AA293" s="72">
        <v>293</v>
      </c>
      <c r="AB293" s="72"/>
      <c r="AC293" s="73"/>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79" t="str">
        <f>REPLACE(INDEX(GroupVertices[Group],MATCH(Vertices[[#This Row],[Vertex]],GroupVertices[Vertex],0)),1,1,"")</f>
        <v>5</v>
      </c>
      <c r="BA293" s="48"/>
      <c r="BB293" s="49"/>
      <c r="BC293" s="48"/>
      <c r="BD293" s="49"/>
      <c r="BE293" s="48"/>
      <c r="BF293" s="49"/>
      <c r="BG293" s="48"/>
      <c r="BH293" s="49"/>
      <c r="BI293" s="48"/>
      <c r="BJ293" s="48"/>
      <c r="BK293" s="48"/>
      <c r="BL293" s="48"/>
      <c r="BM293" s="48"/>
      <c r="BN293" s="48"/>
      <c r="BO293" s="48"/>
      <c r="BP293" s="48"/>
      <c r="BQ293" s="48"/>
      <c r="BR293" s="48"/>
      <c r="BS293" s="48"/>
      <c r="BT293" s="2"/>
      <c r="BU293" s="3"/>
      <c r="BV293" s="3"/>
      <c r="BW293" s="3"/>
      <c r="BX293" s="3"/>
    </row>
    <row r="294" spans="1:76" ht="15">
      <c r="A294" s="65" t="s">
        <v>1255</v>
      </c>
      <c r="B294" s="66"/>
      <c r="C294" s="66" t="s">
        <v>64</v>
      </c>
      <c r="D294" s="67">
        <v>900</v>
      </c>
      <c r="E294" s="91"/>
      <c r="F294" s="66" t="s">
        <v>1255</v>
      </c>
      <c r="G294" s="92"/>
      <c r="H294" s="70"/>
      <c r="I294" s="71"/>
      <c r="J294" s="93" t="s">
        <v>75</v>
      </c>
      <c r="K294" s="70"/>
      <c r="L294" s="94">
        <v>1</v>
      </c>
      <c r="M294" s="75">
        <v>4673.099609375</v>
      </c>
      <c r="N294" s="75">
        <v>5443.09765625</v>
      </c>
      <c r="O294" s="76"/>
      <c r="P294" s="77"/>
      <c r="Q294" s="77"/>
      <c r="R294" s="87"/>
      <c r="S294" s="48">
        <v>1</v>
      </c>
      <c r="T294" s="48">
        <v>0</v>
      </c>
      <c r="U294" s="49">
        <v>0</v>
      </c>
      <c r="V294" s="49">
        <v>0.028571</v>
      </c>
      <c r="W294" s="49">
        <v>0</v>
      </c>
      <c r="X294" s="49">
        <v>0.566065</v>
      </c>
      <c r="Y294" s="49">
        <v>0</v>
      </c>
      <c r="Z294" s="49">
        <v>0</v>
      </c>
      <c r="AA294" s="72">
        <v>294</v>
      </c>
      <c r="AB294" s="72"/>
      <c r="AC294" s="73"/>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79" t="str">
        <f>REPLACE(INDEX(GroupVertices[Group],MATCH(Vertices[[#This Row],[Vertex]],GroupVertices[Vertex],0)),1,1,"")</f>
        <v>9</v>
      </c>
      <c r="BA294" s="48"/>
      <c r="BB294" s="49"/>
      <c r="BC294" s="48"/>
      <c r="BD294" s="49"/>
      <c r="BE294" s="48"/>
      <c r="BF294" s="49"/>
      <c r="BG294" s="48"/>
      <c r="BH294" s="49"/>
      <c r="BI294" s="48"/>
      <c r="BJ294" s="48"/>
      <c r="BK294" s="48"/>
      <c r="BL294" s="48"/>
      <c r="BM294" s="48"/>
      <c r="BN294" s="48"/>
      <c r="BO294" s="48"/>
      <c r="BP294" s="48"/>
      <c r="BQ294" s="48"/>
      <c r="BR294" s="48"/>
      <c r="BS294" s="48"/>
      <c r="BT294" s="2"/>
      <c r="BU294" s="3"/>
      <c r="BV294" s="3"/>
      <c r="BW294" s="3"/>
      <c r="BX294" s="3"/>
    </row>
    <row r="295" spans="1:76" ht="15">
      <c r="A295" s="65" t="s">
        <v>1008</v>
      </c>
      <c r="B295" s="66"/>
      <c r="C295" s="66" t="s">
        <v>64</v>
      </c>
      <c r="D295" s="67">
        <v>900</v>
      </c>
      <c r="E295" s="91"/>
      <c r="F295" s="66" t="s">
        <v>1008</v>
      </c>
      <c r="G295" s="92"/>
      <c r="H295" s="70"/>
      <c r="I295" s="71"/>
      <c r="J295" s="93" t="s">
        <v>75</v>
      </c>
      <c r="K295" s="70"/>
      <c r="L295" s="94">
        <v>1</v>
      </c>
      <c r="M295" s="75">
        <v>8040.59716796875</v>
      </c>
      <c r="N295" s="75">
        <v>2485.300537109375</v>
      </c>
      <c r="O295" s="76"/>
      <c r="P295" s="77"/>
      <c r="Q295" s="77"/>
      <c r="R295" s="87"/>
      <c r="S295" s="48">
        <v>1</v>
      </c>
      <c r="T295" s="48">
        <v>0</v>
      </c>
      <c r="U295" s="49">
        <v>0</v>
      </c>
      <c r="V295" s="49">
        <v>1</v>
      </c>
      <c r="W295" s="49">
        <v>0</v>
      </c>
      <c r="X295" s="49">
        <v>0.999999</v>
      </c>
      <c r="Y295" s="49">
        <v>0</v>
      </c>
      <c r="Z295" s="49">
        <v>0</v>
      </c>
      <c r="AA295" s="72">
        <v>295</v>
      </c>
      <c r="AB295" s="72"/>
      <c r="AC295" s="73"/>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79" t="str">
        <f>REPLACE(INDEX(GroupVertices[Group],MATCH(Vertices[[#This Row],[Vertex]],GroupVertices[Vertex],0)),1,1,"")</f>
        <v>33</v>
      </c>
      <c r="BA295" s="48"/>
      <c r="BB295" s="49"/>
      <c r="BC295" s="48"/>
      <c r="BD295" s="49"/>
      <c r="BE295" s="48"/>
      <c r="BF295" s="49"/>
      <c r="BG295" s="48"/>
      <c r="BH295" s="49"/>
      <c r="BI295" s="48"/>
      <c r="BJ295" s="48"/>
      <c r="BK295" s="48"/>
      <c r="BL295" s="48"/>
      <c r="BM295" s="48"/>
      <c r="BN295" s="48"/>
      <c r="BO295" s="48"/>
      <c r="BP295" s="48"/>
      <c r="BQ295" s="48"/>
      <c r="BR295" s="48"/>
      <c r="BS295" s="48"/>
      <c r="BT295" s="2"/>
      <c r="BU295" s="3"/>
      <c r="BV295" s="3"/>
      <c r="BW295" s="3"/>
      <c r="BX295" s="3"/>
    </row>
    <row r="296" spans="1:76" ht="15">
      <c r="A296" s="65" t="s">
        <v>1217</v>
      </c>
      <c r="B296" s="66"/>
      <c r="C296" s="66" t="s">
        <v>64</v>
      </c>
      <c r="D296" s="67">
        <v>900</v>
      </c>
      <c r="E296" s="91"/>
      <c r="F296" s="66" t="s">
        <v>1217</v>
      </c>
      <c r="G296" s="92"/>
      <c r="H296" s="70"/>
      <c r="I296" s="71"/>
      <c r="J296" s="93" t="s">
        <v>75</v>
      </c>
      <c r="K296" s="70"/>
      <c r="L296" s="94">
        <v>1</v>
      </c>
      <c r="M296" s="75">
        <v>3431.716064453125</v>
      </c>
      <c r="N296" s="75">
        <v>6148.22900390625</v>
      </c>
      <c r="O296" s="76"/>
      <c r="P296" s="77"/>
      <c r="Q296" s="77"/>
      <c r="R296" s="87"/>
      <c r="S296" s="48">
        <v>1</v>
      </c>
      <c r="T296" s="48">
        <v>0</v>
      </c>
      <c r="U296" s="49">
        <v>0</v>
      </c>
      <c r="V296" s="49">
        <v>0.02439</v>
      </c>
      <c r="W296" s="49">
        <v>0</v>
      </c>
      <c r="X296" s="49">
        <v>0.562419</v>
      </c>
      <c r="Y296" s="49">
        <v>0</v>
      </c>
      <c r="Z296" s="49">
        <v>0</v>
      </c>
      <c r="AA296" s="72">
        <v>296</v>
      </c>
      <c r="AB296" s="72"/>
      <c r="AC296" s="73"/>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79" t="str">
        <f>REPLACE(INDEX(GroupVertices[Group],MATCH(Vertices[[#This Row],[Vertex]],GroupVertices[Vertex],0)),1,1,"")</f>
        <v>4</v>
      </c>
      <c r="BA296" s="48"/>
      <c r="BB296" s="49"/>
      <c r="BC296" s="48"/>
      <c r="BD296" s="49"/>
      <c r="BE296" s="48"/>
      <c r="BF296" s="49"/>
      <c r="BG296" s="48"/>
      <c r="BH296" s="49"/>
      <c r="BI296" s="48"/>
      <c r="BJ296" s="48"/>
      <c r="BK296" s="48"/>
      <c r="BL296" s="48"/>
      <c r="BM296" s="48"/>
      <c r="BN296" s="48"/>
      <c r="BO296" s="48"/>
      <c r="BP296" s="48"/>
      <c r="BQ296" s="48"/>
      <c r="BR296" s="48"/>
      <c r="BS296" s="48"/>
      <c r="BT296" s="2"/>
      <c r="BU296" s="3"/>
      <c r="BV296" s="3"/>
      <c r="BW296" s="3"/>
      <c r="BX296" s="3"/>
    </row>
    <row r="297" spans="1:76" ht="15">
      <c r="A297" s="65" t="s">
        <v>1036</v>
      </c>
      <c r="B297" s="66"/>
      <c r="C297" s="66" t="s">
        <v>64</v>
      </c>
      <c r="D297" s="67">
        <v>900</v>
      </c>
      <c r="E297" s="91"/>
      <c r="F297" s="66" t="s">
        <v>1036</v>
      </c>
      <c r="G297" s="92"/>
      <c r="H297" s="70"/>
      <c r="I297" s="71"/>
      <c r="J297" s="93" t="s">
        <v>75</v>
      </c>
      <c r="K297" s="70"/>
      <c r="L297" s="94">
        <v>1</v>
      </c>
      <c r="M297" s="75">
        <v>287.6570129394531</v>
      </c>
      <c r="N297" s="75">
        <v>4355.29638671875</v>
      </c>
      <c r="O297" s="76"/>
      <c r="P297" s="77"/>
      <c r="Q297" s="77"/>
      <c r="R297" s="87"/>
      <c r="S297" s="48">
        <v>1</v>
      </c>
      <c r="T297" s="48">
        <v>0</v>
      </c>
      <c r="U297" s="49">
        <v>0</v>
      </c>
      <c r="V297" s="49">
        <v>0.020408</v>
      </c>
      <c r="W297" s="49">
        <v>0.000119</v>
      </c>
      <c r="X297" s="49">
        <v>0.558918</v>
      </c>
      <c r="Y297" s="49">
        <v>0</v>
      </c>
      <c r="Z297" s="49">
        <v>0</v>
      </c>
      <c r="AA297" s="72">
        <v>297</v>
      </c>
      <c r="AB297" s="72"/>
      <c r="AC297" s="73"/>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79" t="str">
        <f>REPLACE(INDEX(GroupVertices[Group],MATCH(Vertices[[#This Row],[Vertex]],GroupVertices[Vertex],0)),1,1,"")</f>
        <v>2</v>
      </c>
      <c r="BA297" s="48"/>
      <c r="BB297" s="49"/>
      <c r="BC297" s="48"/>
      <c r="BD297" s="49"/>
      <c r="BE297" s="48"/>
      <c r="BF297" s="49"/>
      <c r="BG297" s="48"/>
      <c r="BH297" s="49"/>
      <c r="BI297" s="48"/>
      <c r="BJ297" s="48"/>
      <c r="BK297" s="48"/>
      <c r="BL297" s="48"/>
      <c r="BM297" s="48"/>
      <c r="BN297" s="48"/>
      <c r="BO297" s="48"/>
      <c r="BP297" s="48"/>
      <c r="BQ297" s="48"/>
      <c r="BR297" s="48"/>
      <c r="BS297" s="48"/>
      <c r="BT297" s="2"/>
      <c r="BU297" s="3"/>
      <c r="BV297" s="3"/>
      <c r="BW297" s="3"/>
      <c r="BX297" s="3"/>
    </row>
    <row r="298" spans="1:76" ht="15">
      <c r="A298" s="65" t="s">
        <v>1256</v>
      </c>
      <c r="B298" s="66"/>
      <c r="C298" s="66" t="s">
        <v>64</v>
      </c>
      <c r="D298" s="67">
        <v>900</v>
      </c>
      <c r="E298" s="91"/>
      <c r="F298" s="66" t="s">
        <v>1256</v>
      </c>
      <c r="G298" s="92"/>
      <c r="H298" s="70"/>
      <c r="I298" s="71"/>
      <c r="J298" s="93" t="s">
        <v>75</v>
      </c>
      <c r="K298" s="70"/>
      <c r="L298" s="94">
        <v>1</v>
      </c>
      <c r="M298" s="75">
        <v>5028.68994140625</v>
      </c>
      <c r="N298" s="75">
        <v>6018.18408203125</v>
      </c>
      <c r="O298" s="76"/>
      <c r="P298" s="77"/>
      <c r="Q298" s="77"/>
      <c r="R298" s="87"/>
      <c r="S298" s="48">
        <v>1</v>
      </c>
      <c r="T298" s="48">
        <v>0</v>
      </c>
      <c r="U298" s="49">
        <v>0</v>
      </c>
      <c r="V298" s="49">
        <v>0.028571</v>
      </c>
      <c r="W298" s="49">
        <v>0</v>
      </c>
      <c r="X298" s="49">
        <v>0.566065</v>
      </c>
      <c r="Y298" s="49">
        <v>0</v>
      </c>
      <c r="Z298" s="49">
        <v>0</v>
      </c>
      <c r="AA298" s="72">
        <v>298</v>
      </c>
      <c r="AB298" s="72"/>
      <c r="AC298" s="73"/>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79" t="str">
        <f>REPLACE(INDEX(GroupVertices[Group],MATCH(Vertices[[#This Row],[Vertex]],GroupVertices[Vertex],0)),1,1,"")</f>
        <v>9</v>
      </c>
      <c r="BA298" s="48"/>
      <c r="BB298" s="49"/>
      <c r="BC298" s="48"/>
      <c r="BD298" s="49"/>
      <c r="BE298" s="48"/>
      <c r="BF298" s="49"/>
      <c r="BG298" s="48"/>
      <c r="BH298" s="49"/>
      <c r="BI298" s="48"/>
      <c r="BJ298" s="48"/>
      <c r="BK298" s="48"/>
      <c r="BL298" s="48"/>
      <c r="BM298" s="48"/>
      <c r="BN298" s="48"/>
      <c r="BO298" s="48"/>
      <c r="BP298" s="48"/>
      <c r="BQ298" s="48"/>
      <c r="BR298" s="48"/>
      <c r="BS298" s="48"/>
      <c r="BT298" s="2"/>
      <c r="BU298" s="3"/>
      <c r="BV298" s="3"/>
      <c r="BW298" s="3"/>
      <c r="BX298" s="3"/>
    </row>
    <row r="299" spans="1:76" ht="15">
      <c r="A299" s="65" t="s">
        <v>1259</v>
      </c>
      <c r="B299" s="66"/>
      <c r="C299" s="66" t="s">
        <v>64</v>
      </c>
      <c r="D299" s="67">
        <v>900</v>
      </c>
      <c r="E299" s="91"/>
      <c r="F299" s="66" t="s">
        <v>1259</v>
      </c>
      <c r="G299" s="92"/>
      <c r="H299" s="70"/>
      <c r="I299" s="71"/>
      <c r="J299" s="93" t="s">
        <v>75</v>
      </c>
      <c r="K299" s="70"/>
      <c r="L299" s="94">
        <v>1</v>
      </c>
      <c r="M299" s="75">
        <v>4673.099609375</v>
      </c>
      <c r="N299" s="75">
        <v>6018.18408203125</v>
      </c>
      <c r="O299" s="76"/>
      <c r="P299" s="77"/>
      <c r="Q299" s="77"/>
      <c r="R299" s="87"/>
      <c r="S299" s="48">
        <v>1</v>
      </c>
      <c r="T299" s="48">
        <v>0</v>
      </c>
      <c r="U299" s="49">
        <v>0</v>
      </c>
      <c r="V299" s="49">
        <v>0.028571</v>
      </c>
      <c r="W299" s="49">
        <v>0</v>
      </c>
      <c r="X299" s="49">
        <v>0.566065</v>
      </c>
      <c r="Y299" s="49">
        <v>0</v>
      </c>
      <c r="Z299" s="49">
        <v>0</v>
      </c>
      <c r="AA299" s="72">
        <v>299</v>
      </c>
      <c r="AB299" s="72"/>
      <c r="AC299" s="73"/>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79" t="str">
        <f>REPLACE(INDEX(GroupVertices[Group],MATCH(Vertices[[#This Row],[Vertex]],GroupVertices[Vertex],0)),1,1,"")</f>
        <v>9</v>
      </c>
      <c r="BA299" s="48"/>
      <c r="BB299" s="49"/>
      <c r="BC299" s="48"/>
      <c r="BD299" s="49"/>
      <c r="BE299" s="48"/>
      <c r="BF299" s="49"/>
      <c r="BG299" s="48"/>
      <c r="BH299" s="49"/>
      <c r="BI299" s="48"/>
      <c r="BJ299" s="48"/>
      <c r="BK299" s="48"/>
      <c r="BL299" s="48"/>
      <c r="BM299" s="48"/>
      <c r="BN299" s="48"/>
      <c r="BO299" s="48"/>
      <c r="BP299" s="48"/>
      <c r="BQ299" s="48"/>
      <c r="BR299" s="48"/>
      <c r="BS299" s="48"/>
      <c r="BT299" s="2"/>
      <c r="BU299" s="3"/>
      <c r="BV299" s="3"/>
      <c r="BW299" s="3"/>
      <c r="BX299" s="3"/>
    </row>
    <row r="300" spans="1:76" ht="15">
      <c r="A300" s="65" t="s">
        <v>1019</v>
      </c>
      <c r="B300" s="66"/>
      <c r="C300" s="66" t="s">
        <v>64</v>
      </c>
      <c r="D300" s="67">
        <v>900</v>
      </c>
      <c r="E300" s="91"/>
      <c r="F300" s="66" t="s">
        <v>1019</v>
      </c>
      <c r="G300" s="92"/>
      <c r="H300" s="70"/>
      <c r="I300" s="71"/>
      <c r="J300" s="93" t="s">
        <v>75</v>
      </c>
      <c r="K300" s="70"/>
      <c r="L300" s="94">
        <v>1</v>
      </c>
      <c r="M300" s="75">
        <v>9675.2529296875</v>
      </c>
      <c r="N300" s="75">
        <v>2485.300537109375</v>
      </c>
      <c r="O300" s="76"/>
      <c r="P300" s="77"/>
      <c r="Q300" s="77"/>
      <c r="R300" s="87"/>
      <c r="S300" s="48">
        <v>1</v>
      </c>
      <c r="T300" s="48">
        <v>0</v>
      </c>
      <c r="U300" s="49">
        <v>0</v>
      </c>
      <c r="V300" s="49">
        <v>1</v>
      </c>
      <c r="W300" s="49">
        <v>0</v>
      </c>
      <c r="X300" s="49">
        <v>0.999999</v>
      </c>
      <c r="Y300" s="49">
        <v>0</v>
      </c>
      <c r="Z300" s="49">
        <v>0</v>
      </c>
      <c r="AA300" s="72">
        <v>300</v>
      </c>
      <c r="AB300" s="72"/>
      <c r="AC300" s="73"/>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79" t="str">
        <f>REPLACE(INDEX(GroupVertices[Group],MATCH(Vertices[[#This Row],[Vertex]],GroupVertices[Vertex],0)),1,1,"")</f>
        <v>32</v>
      </c>
      <c r="BA300" s="48"/>
      <c r="BB300" s="49"/>
      <c r="BC300" s="48"/>
      <c r="BD300" s="49"/>
      <c r="BE300" s="48"/>
      <c r="BF300" s="49"/>
      <c r="BG300" s="48"/>
      <c r="BH300" s="49"/>
      <c r="BI300" s="48"/>
      <c r="BJ300" s="48"/>
      <c r="BK300" s="48"/>
      <c r="BL300" s="48"/>
      <c r="BM300" s="48"/>
      <c r="BN300" s="48"/>
      <c r="BO300" s="48"/>
      <c r="BP300" s="48"/>
      <c r="BQ300" s="48"/>
      <c r="BR300" s="48"/>
      <c r="BS300" s="48"/>
      <c r="BT300" s="2"/>
      <c r="BU300" s="3"/>
      <c r="BV300" s="3"/>
      <c r="BW300" s="3"/>
      <c r="BX300" s="3"/>
    </row>
    <row r="301" spans="1:76" ht="15">
      <c r="A301" s="65" t="s">
        <v>1189</v>
      </c>
      <c r="B301" s="66"/>
      <c r="C301" s="66" t="s">
        <v>64</v>
      </c>
      <c r="D301" s="67">
        <v>900</v>
      </c>
      <c r="E301" s="91"/>
      <c r="F301" s="66" t="s">
        <v>1189</v>
      </c>
      <c r="G301" s="92"/>
      <c r="H301" s="70"/>
      <c r="I301" s="71"/>
      <c r="J301" s="93" t="s">
        <v>75</v>
      </c>
      <c r="K301" s="70"/>
      <c r="L301" s="94">
        <v>1</v>
      </c>
      <c r="M301" s="75">
        <v>1739.740966796875</v>
      </c>
      <c r="N301" s="75">
        <v>4877.8837890625</v>
      </c>
      <c r="O301" s="76"/>
      <c r="P301" s="77"/>
      <c r="Q301" s="77"/>
      <c r="R301" s="87"/>
      <c r="S301" s="48">
        <v>1</v>
      </c>
      <c r="T301" s="48">
        <v>0</v>
      </c>
      <c r="U301" s="49">
        <v>0</v>
      </c>
      <c r="V301" s="49">
        <v>0.020408</v>
      </c>
      <c r="W301" s="49">
        <v>0.000119</v>
      </c>
      <c r="X301" s="49">
        <v>0.558918</v>
      </c>
      <c r="Y301" s="49">
        <v>0</v>
      </c>
      <c r="Z301" s="49">
        <v>0</v>
      </c>
      <c r="AA301" s="72">
        <v>301</v>
      </c>
      <c r="AB301" s="72"/>
      <c r="AC301" s="73"/>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79" t="str">
        <f>REPLACE(INDEX(GroupVertices[Group],MATCH(Vertices[[#This Row],[Vertex]],GroupVertices[Vertex],0)),1,1,"")</f>
        <v>2</v>
      </c>
      <c r="BA301" s="48"/>
      <c r="BB301" s="49"/>
      <c r="BC301" s="48"/>
      <c r="BD301" s="49"/>
      <c r="BE301" s="48"/>
      <c r="BF301" s="49"/>
      <c r="BG301" s="48"/>
      <c r="BH301" s="49"/>
      <c r="BI301" s="48"/>
      <c r="BJ301" s="48"/>
      <c r="BK301" s="48"/>
      <c r="BL301" s="48"/>
      <c r="BM301" s="48"/>
      <c r="BN301" s="48"/>
      <c r="BO301" s="48"/>
      <c r="BP301" s="48"/>
      <c r="BQ301" s="48"/>
      <c r="BR301" s="48"/>
      <c r="BS301" s="48"/>
      <c r="BT301" s="2"/>
      <c r="BU301" s="3"/>
      <c r="BV301" s="3"/>
      <c r="BW301" s="3"/>
      <c r="BX301" s="3"/>
    </row>
    <row r="302" spans="1:76" ht="15">
      <c r="A302" s="65" t="s">
        <v>1099</v>
      </c>
      <c r="B302" s="66"/>
      <c r="C302" s="66" t="s">
        <v>64</v>
      </c>
      <c r="D302" s="67">
        <v>900</v>
      </c>
      <c r="E302" s="91"/>
      <c r="F302" s="66" t="s">
        <v>1099</v>
      </c>
      <c r="G302" s="92"/>
      <c r="H302" s="70"/>
      <c r="I302" s="71"/>
      <c r="J302" s="93" t="s">
        <v>75</v>
      </c>
      <c r="K302" s="70"/>
      <c r="L302" s="94">
        <v>1</v>
      </c>
      <c r="M302" s="75">
        <v>1013.6990356445312</v>
      </c>
      <c r="N302" s="75">
        <v>7797.87158203125</v>
      </c>
      <c r="O302" s="76"/>
      <c r="P302" s="77"/>
      <c r="Q302" s="77"/>
      <c r="R302" s="87"/>
      <c r="S302" s="48">
        <v>1</v>
      </c>
      <c r="T302" s="48">
        <v>0</v>
      </c>
      <c r="U302" s="49">
        <v>0</v>
      </c>
      <c r="V302" s="49">
        <v>0.018182</v>
      </c>
      <c r="W302" s="49">
        <v>0.034376</v>
      </c>
      <c r="X302" s="49">
        <v>0.556949</v>
      </c>
      <c r="Y302" s="49">
        <v>0</v>
      </c>
      <c r="Z302" s="49">
        <v>0</v>
      </c>
      <c r="AA302" s="72">
        <v>302</v>
      </c>
      <c r="AB302" s="72"/>
      <c r="AC302" s="73"/>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79" t="str">
        <f>REPLACE(INDEX(GroupVertices[Group],MATCH(Vertices[[#This Row],[Vertex]],GroupVertices[Vertex],0)),1,1,"")</f>
        <v>1</v>
      </c>
      <c r="BA302" s="48"/>
      <c r="BB302" s="49"/>
      <c r="BC302" s="48"/>
      <c r="BD302" s="49"/>
      <c r="BE302" s="48"/>
      <c r="BF302" s="49"/>
      <c r="BG302" s="48"/>
      <c r="BH302" s="49"/>
      <c r="BI302" s="48"/>
      <c r="BJ302" s="48"/>
      <c r="BK302" s="48"/>
      <c r="BL302" s="48"/>
      <c r="BM302" s="48"/>
      <c r="BN302" s="48"/>
      <c r="BO302" s="48"/>
      <c r="BP302" s="48"/>
      <c r="BQ302" s="48"/>
      <c r="BR302" s="48"/>
      <c r="BS302" s="48"/>
      <c r="BT302" s="2"/>
      <c r="BU302" s="3"/>
      <c r="BV302" s="3"/>
      <c r="BW302" s="3"/>
      <c r="BX302" s="3"/>
    </row>
    <row r="303" spans="1:76" ht="15">
      <c r="A303" s="65" t="s">
        <v>1071</v>
      </c>
      <c r="B303" s="66"/>
      <c r="C303" s="66" t="s">
        <v>64</v>
      </c>
      <c r="D303" s="67">
        <v>900</v>
      </c>
      <c r="E303" s="91"/>
      <c r="F303" s="66" t="s">
        <v>1071</v>
      </c>
      <c r="G303" s="92"/>
      <c r="H303" s="70"/>
      <c r="I303" s="71"/>
      <c r="J303" s="93" t="s">
        <v>75</v>
      </c>
      <c r="K303" s="70"/>
      <c r="L303" s="94">
        <v>1</v>
      </c>
      <c r="M303" s="75">
        <v>3832.9501953125</v>
      </c>
      <c r="N303" s="75">
        <v>3684.6025390625</v>
      </c>
      <c r="O303" s="76"/>
      <c r="P303" s="77"/>
      <c r="Q303" s="77"/>
      <c r="R303" s="87"/>
      <c r="S303" s="48">
        <v>1</v>
      </c>
      <c r="T303" s="48">
        <v>0</v>
      </c>
      <c r="U303" s="49">
        <v>0</v>
      </c>
      <c r="V303" s="49">
        <v>0.025641</v>
      </c>
      <c r="W303" s="49">
        <v>0</v>
      </c>
      <c r="X303" s="49">
        <v>0.563513</v>
      </c>
      <c r="Y303" s="49">
        <v>0</v>
      </c>
      <c r="Z303" s="49">
        <v>0</v>
      </c>
      <c r="AA303" s="72">
        <v>303</v>
      </c>
      <c r="AB303" s="72"/>
      <c r="AC303" s="73"/>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79" t="str">
        <f>REPLACE(INDEX(GroupVertices[Group],MATCH(Vertices[[#This Row],[Vertex]],GroupVertices[Vertex],0)),1,1,"")</f>
        <v>7</v>
      </c>
      <c r="BA303" s="48"/>
      <c r="BB303" s="49"/>
      <c r="BC303" s="48"/>
      <c r="BD303" s="49"/>
      <c r="BE303" s="48"/>
      <c r="BF303" s="49"/>
      <c r="BG303" s="48"/>
      <c r="BH303" s="49"/>
      <c r="BI303" s="48"/>
      <c r="BJ303" s="48"/>
      <c r="BK303" s="48"/>
      <c r="BL303" s="48"/>
      <c r="BM303" s="48"/>
      <c r="BN303" s="48"/>
      <c r="BO303" s="48"/>
      <c r="BP303" s="48"/>
      <c r="BQ303" s="48"/>
      <c r="BR303" s="48"/>
      <c r="BS303" s="48"/>
      <c r="BT303" s="2"/>
      <c r="BU303" s="3"/>
      <c r="BV303" s="3"/>
      <c r="BW303" s="3"/>
      <c r="BX303" s="3"/>
    </row>
    <row r="304" spans="1:76" ht="15">
      <c r="A304" s="65" t="s">
        <v>1028</v>
      </c>
      <c r="B304" s="66"/>
      <c r="C304" s="66" t="s">
        <v>64</v>
      </c>
      <c r="D304" s="67">
        <v>900</v>
      </c>
      <c r="E304" s="91"/>
      <c r="F304" s="66" t="s">
        <v>1028</v>
      </c>
      <c r="G304" s="92"/>
      <c r="H304" s="70"/>
      <c r="I304" s="71"/>
      <c r="J304" s="93" t="s">
        <v>75</v>
      </c>
      <c r="K304" s="70"/>
      <c r="L304" s="94">
        <v>1</v>
      </c>
      <c r="M304" s="75">
        <v>1376.719970703125</v>
      </c>
      <c r="N304" s="75">
        <v>4877.8837890625</v>
      </c>
      <c r="O304" s="76"/>
      <c r="P304" s="77"/>
      <c r="Q304" s="77"/>
      <c r="R304" s="87"/>
      <c r="S304" s="48">
        <v>1</v>
      </c>
      <c r="T304" s="48">
        <v>0</v>
      </c>
      <c r="U304" s="49">
        <v>0</v>
      </c>
      <c r="V304" s="49">
        <v>0.020408</v>
      </c>
      <c r="W304" s="49">
        <v>0.000119</v>
      </c>
      <c r="X304" s="49">
        <v>0.558918</v>
      </c>
      <c r="Y304" s="49">
        <v>0</v>
      </c>
      <c r="Z304" s="49">
        <v>0</v>
      </c>
      <c r="AA304" s="72">
        <v>304</v>
      </c>
      <c r="AB304" s="72"/>
      <c r="AC304" s="73"/>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79" t="str">
        <f>REPLACE(INDEX(GroupVertices[Group],MATCH(Vertices[[#This Row],[Vertex]],GroupVertices[Vertex],0)),1,1,"")</f>
        <v>2</v>
      </c>
      <c r="BA304" s="48"/>
      <c r="BB304" s="49"/>
      <c r="BC304" s="48"/>
      <c r="BD304" s="49"/>
      <c r="BE304" s="48"/>
      <c r="BF304" s="49"/>
      <c r="BG304" s="48"/>
      <c r="BH304" s="49"/>
      <c r="BI304" s="48"/>
      <c r="BJ304" s="48"/>
      <c r="BK304" s="48"/>
      <c r="BL304" s="48"/>
      <c r="BM304" s="48"/>
      <c r="BN304" s="48"/>
      <c r="BO304" s="48"/>
      <c r="BP304" s="48"/>
      <c r="BQ304" s="48"/>
      <c r="BR304" s="48"/>
      <c r="BS304" s="48"/>
      <c r="BT304" s="2"/>
      <c r="BU304" s="3"/>
      <c r="BV304" s="3"/>
      <c r="BW304" s="3"/>
      <c r="BX304" s="3"/>
    </row>
    <row r="305" spans="1:76" ht="15">
      <c r="A305" s="65" t="s">
        <v>989</v>
      </c>
      <c r="B305" s="66"/>
      <c r="C305" s="66" t="s">
        <v>64</v>
      </c>
      <c r="D305" s="67">
        <v>900</v>
      </c>
      <c r="E305" s="91"/>
      <c r="F305" s="66" t="s">
        <v>989</v>
      </c>
      <c r="G305" s="92"/>
      <c r="H305" s="70"/>
      <c r="I305" s="71"/>
      <c r="J305" s="93" t="s">
        <v>75</v>
      </c>
      <c r="K305" s="70"/>
      <c r="L305" s="94">
        <v>1</v>
      </c>
      <c r="M305" s="75">
        <v>8422.724609375</v>
      </c>
      <c r="N305" s="75">
        <v>4833.33154296875</v>
      </c>
      <c r="O305" s="76"/>
      <c r="P305" s="77"/>
      <c r="Q305" s="77"/>
      <c r="R305" s="87"/>
      <c r="S305" s="48">
        <v>1</v>
      </c>
      <c r="T305" s="48">
        <v>0</v>
      </c>
      <c r="U305" s="49">
        <v>0</v>
      </c>
      <c r="V305" s="49">
        <v>0.2</v>
      </c>
      <c r="W305" s="49">
        <v>0</v>
      </c>
      <c r="X305" s="49">
        <v>0.693693</v>
      </c>
      <c r="Y305" s="49">
        <v>0</v>
      </c>
      <c r="Z305" s="49">
        <v>0</v>
      </c>
      <c r="AA305" s="72">
        <v>305</v>
      </c>
      <c r="AB305" s="72"/>
      <c r="AC305" s="73"/>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79" t="str">
        <f>REPLACE(INDEX(GroupVertices[Group],MATCH(Vertices[[#This Row],[Vertex]],GroupVertices[Vertex],0)),1,1,"")</f>
        <v>20</v>
      </c>
      <c r="BA305" s="48"/>
      <c r="BB305" s="49"/>
      <c r="BC305" s="48"/>
      <c r="BD305" s="49"/>
      <c r="BE305" s="48"/>
      <c r="BF305" s="49"/>
      <c r="BG305" s="48"/>
      <c r="BH305" s="49"/>
      <c r="BI305" s="48"/>
      <c r="BJ305" s="48"/>
      <c r="BK305" s="48"/>
      <c r="BL305" s="48"/>
      <c r="BM305" s="48"/>
      <c r="BN305" s="48"/>
      <c r="BO305" s="48"/>
      <c r="BP305" s="48"/>
      <c r="BQ305" s="48"/>
      <c r="BR305" s="48"/>
      <c r="BS305" s="48"/>
      <c r="BT305" s="2"/>
      <c r="BU305" s="3"/>
      <c r="BV305" s="3"/>
      <c r="BW305" s="3"/>
      <c r="BX305" s="3"/>
    </row>
    <row r="306" spans="1:76" ht="15">
      <c r="A306" s="65" t="s">
        <v>1023</v>
      </c>
      <c r="B306" s="66"/>
      <c r="C306" s="66" t="s">
        <v>64</v>
      </c>
      <c r="D306" s="67">
        <v>900</v>
      </c>
      <c r="E306" s="91"/>
      <c r="F306" s="66" t="s">
        <v>1023</v>
      </c>
      <c r="G306" s="92"/>
      <c r="H306" s="70"/>
      <c r="I306" s="71"/>
      <c r="J306" s="93" t="s">
        <v>75</v>
      </c>
      <c r="K306" s="70"/>
      <c r="L306" s="94">
        <v>1</v>
      </c>
      <c r="M306" s="75">
        <v>1240.587158203125</v>
      </c>
      <c r="N306" s="75">
        <v>1294.4271240234375</v>
      </c>
      <c r="O306" s="76"/>
      <c r="P306" s="77"/>
      <c r="Q306" s="77"/>
      <c r="R306" s="87"/>
      <c r="S306" s="48">
        <v>1</v>
      </c>
      <c r="T306" s="48">
        <v>0</v>
      </c>
      <c r="U306" s="49">
        <v>0</v>
      </c>
      <c r="V306" s="49">
        <v>0.021739</v>
      </c>
      <c r="W306" s="49">
        <v>0</v>
      </c>
      <c r="X306" s="49">
        <v>0.558259</v>
      </c>
      <c r="Y306" s="49">
        <v>0</v>
      </c>
      <c r="Z306" s="49">
        <v>0</v>
      </c>
      <c r="AA306" s="72">
        <v>306</v>
      </c>
      <c r="AB306" s="72"/>
      <c r="AC306" s="73"/>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79" t="str">
        <f>REPLACE(INDEX(GroupVertices[Group],MATCH(Vertices[[#This Row],[Vertex]],GroupVertices[Vertex],0)),1,1,"")</f>
        <v>3</v>
      </c>
      <c r="BA306" s="48"/>
      <c r="BB306" s="49"/>
      <c r="BC306" s="48"/>
      <c r="BD306" s="49"/>
      <c r="BE306" s="48"/>
      <c r="BF306" s="49"/>
      <c r="BG306" s="48"/>
      <c r="BH306" s="49"/>
      <c r="BI306" s="48"/>
      <c r="BJ306" s="48"/>
      <c r="BK306" s="48"/>
      <c r="BL306" s="48"/>
      <c r="BM306" s="48"/>
      <c r="BN306" s="48"/>
      <c r="BO306" s="48"/>
      <c r="BP306" s="48"/>
      <c r="BQ306" s="48"/>
      <c r="BR306" s="48"/>
      <c r="BS306" s="48"/>
      <c r="BT306" s="2"/>
      <c r="BU306" s="3"/>
      <c r="BV306" s="3"/>
      <c r="BW306" s="3"/>
      <c r="BX306" s="3"/>
    </row>
    <row r="307" spans="1:76" ht="15">
      <c r="A307" s="65" t="s">
        <v>1006</v>
      </c>
      <c r="B307" s="66"/>
      <c r="C307" s="66" t="s">
        <v>64</v>
      </c>
      <c r="D307" s="67">
        <v>900</v>
      </c>
      <c r="E307" s="91"/>
      <c r="F307" s="66" t="s">
        <v>1006</v>
      </c>
      <c r="G307" s="92"/>
      <c r="H307" s="70"/>
      <c r="I307" s="71"/>
      <c r="J307" s="93" t="s">
        <v>75</v>
      </c>
      <c r="K307" s="70"/>
      <c r="L307" s="94">
        <v>1</v>
      </c>
      <c r="M307" s="75">
        <v>4317.5087890625</v>
      </c>
      <c r="N307" s="75">
        <v>3144.5556640625</v>
      </c>
      <c r="O307" s="76"/>
      <c r="P307" s="77"/>
      <c r="Q307" s="77"/>
      <c r="R307" s="87"/>
      <c r="S307" s="48">
        <v>1</v>
      </c>
      <c r="T307" s="48">
        <v>0</v>
      </c>
      <c r="U307" s="49">
        <v>0</v>
      </c>
      <c r="V307" s="49">
        <v>0.04</v>
      </c>
      <c r="W307" s="49">
        <v>0</v>
      </c>
      <c r="X307" s="49">
        <v>0.575883</v>
      </c>
      <c r="Y307" s="49">
        <v>0</v>
      </c>
      <c r="Z307" s="49">
        <v>0</v>
      </c>
      <c r="AA307" s="72">
        <v>307</v>
      </c>
      <c r="AB307" s="72"/>
      <c r="AC307" s="73"/>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79" t="str">
        <f>REPLACE(INDEX(GroupVertices[Group],MATCH(Vertices[[#This Row],[Vertex]],GroupVertices[Vertex],0)),1,1,"")</f>
        <v>13</v>
      </c>
      <c r="BA307" s="48"/>
      <c r="BB307" s="49"/>
      <c r="BC307" s="48"/>
      <c r="BD307" s="49"/>
      <c r="BE307" s="48"/>
      <c r="BF307" s="49"/>
      <c r="BG307" s="48"/>
      <c r="BH307" s="49"/>
      <c r="BI307" s="48"/>
      <c r="BJ307" s="48"/>
      <c r="BK307" s="48"/>
      <c r="BL307" s="48"/>
      <c r="BM307" s="48"/>
      <c r="BN307" s="48"/>
      <c r="BO307" s="48"/>
      <c r="BP307" s="48"/>
      <c r="BQ307" s="48"/>
      <c r="BR307" s="48"/>
      <c r="BS307" s="48"/>
      <c r="BT307" s="2"/>
      <c r="BU307" s="3"/>
      <c r="BV307" s="3"/>
      <c r="BW307" s="3"/>
      <c r="BX307" s="3"/>
    </row>
    <row r="308" spans="1:76" ht="15">
      <c r="A308" s="65" t="s">
        <v>1233</v>
      </c>
      <c r="B308" s="66"/>
      <c r="C308" s="66" t="s">
        <v>64</v>
      </c>
      <c r="D308" s="67">
        <v>900</v>
      </c>
      <c r="E308" s="91"/>
      <c r="F308" s="66" t="s">
        <v>1233</v>
      </c>
      <c r="G308" s="92"/>
      <c r="H308" s="70"/>
      <c r="I308" s="71"/>
      <c r="J308" s="93" t="s">
        <v>75</v>
      </c>
      <c r="K308" s="70"/>
      <c r="L308" s="94">
        <v>1</v>
      </c>
      <c r="M308" s="75">
        <v>3832.9501953125</v>
      </c>
      <c r="N308" s="75">
        <v>1278.7738037109375</v>
      </c>
      <c r="O308" s="76"/>
      <c r="P308" s="77"/>
      <c r="Q308" s="77"/>
      <c r="R308" s="87"/>
      <c r="S308" s="48">
        <v>1</v>
      </c>
      <c r="T308" s="48">
        <v>0</v>
      </c>
      <c r="U308" s="49">
        <v>0</v>
      </c>
      <c r="V308" s="49">
        <v>0.025641</v>
      </c>
      <c r="W308" s="49">
        <v>0</v>
      </c>
      <c r="X308" s="49">
        <v>0.563513</v>
      </c>
      <c r="Y308" s="49">
        <v>0</v>
      </c>
      <c r="Z308" s="49">
        <v>0</v>
      </c>
      <c r="AA308" s="72">
        <v>308</v>
      </c>
      <c r="AB308" s="72"/>
      <c r="AC308" s="73"/>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79" t="str">
        <f>REPLACE(INDEX(GroupVertices[Group],MATCH(Vertices[[#This Row],[Vertex]],GroupVertices[Vertex],0)),1,1,"")</f>
        <v>6</v>
      </c>
      <c r="BA308" s="48"/>
      <c r="BB308" s="49"/>
      <c r="BC308" s="48"/>
      <c r="BD308" s="49"/>
      <c r="BE308" s="48"/>
      <c r="BF308" s="49"/>
      <c r="BG308" s="48"/>
      <c r="BH308" s="49"/>
      <c r="BI308" s="48"/>
      <c r="BJ308" s="48"/>
      <c r="BK308" s="48"/>
      <c r="BL308" s="48"/>
      <c r="BM308" s="48"/>
      <c r="BN308" s="48"/>
      <c r="BO308" s="48"/>
      <c r="BP308" s="48"/>
      <c r="BQ308" s="48"/>
      <c r="BR308" s="48"/>
      <c r="BS308" s="48"/>
      <c r="BT308" s="2"/>
      <c r="BU308" s="3"/>
      <c r="BV308" s="3"/>
      <c r="BW308" s="3"/>
      <c r="BX308" s="3"/>
    </row>
    <row r="309" spans="1:76" ht="15">
      <c r="A309" s="65" t="s">
        <v>1257</v>
      </c>
      <c r="B309" s="66"/>
      <c r="C309" s="66" t="s">
        <v>64</v>
      </c>
      <c r="D309" s="67">
        <v>900</v>
      </c>
      <c r="E309" s="91"/>
      <c r="F309" s="66" t="s">
        <v>1257</v>
      </c>
      <c r="G309" s="92"/>
      <c r="H309" s="70"/>
      <c r="I309" s="71"/>
      <c r="J309" s="93" t="s">
        <v>75</v>
      </c>
      <c r="K309" s="70"/>
      <c r="L309" s="94">
        <v>1</v>
      </c>
      <c r="M309" s="75">
        <v>4317.5087890625</v>
      </c>
      <c r="N309" s="75">
        <v>5443.09765625</v>
      </c>
      <c r="O309" s="76"/>
      <c r="P309" s="77"/>
      <c r="Q309" s="77"/>
      <c r="R309" s="87"/>
      <c r="S309" s="48">
        <v>1</v>
      </c>
      <c r="T309" s="48">
        <v>0</v>
      </c>
      <c r="U309" s="49">
        <v>0</v>
      </c>
      <c r="V309" s="49">
        <v>0.028571</v>
      </c>
      <c r="W309" s="49">
        <v>0</v>
      </c>
      <c r="X309" s="49">
        <v>0.566065</v>
      </c>
      <c r="Y309" s="49">
        <v>0</v>
      </c>
      <c r="Z309" s="49">
        <v>0</v>
      </c>
      <c r="AA309" s="72">
        <v>309</v>
      </c>
      <c r="AB309" s="72"/>
      <c r="AC309" s="73"/>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79" t="str">
        <f>REPLACE(INDEX(GroupVertices[Group],MATCH(Vertices[[#This Row],[Vertex]],GroupVertices[Vertex],0)),1,1,"")</f>
        <v>9</v>
      </c>
      <c r="BA309" s="48"/>
      <c r="BB309" s="49"/>
      <c r="BC309" s="48"/>
      <c r="BD309" s="49"/>
      <c r="BE309" s="48"/>
      <c r="BF309" s="49"/>
      <c r="BG309" s="48"/>
      <c r="BH309" s="49"/>
      <c r="BI309" s="48"/>
      <c r="BJ309" s="48"/>
      <c r="BK309" s="48"/>
      <c r="BL309" s="48"/>
      <c r="BM309" s="48"/>
      <c r="BN309" s="48"/>
      <c r="BO309" s="48"/>
      <c r="BP309" s="48"/>
      <c r="BQ309" s="48"/>
      <c r="BR309" s="48"/>
      <c r="BS309" s="48"/>
      <c r="BT309" s="2"/>
      <c r="BU309" s="3"/>
      <c r="BV309" s="3"/>
      <c r="BW309" s="3"/>
      <c r="BX309" s="3"/>
    </row>
    <row r="310" spans="1:76" ht="15">
      <c r="A310" s="65" t="s">
        <v>1185</v>
      </c>
      <c r="B310" s="66"/>
      <c r="C310" s="66" t="s">
        <v>64</v>
      </c>
      <c r="D310" s="67">
        <v>900</v>
      </c>
      <c r="E310" s="91"/>
      <c r="F310" s="66" t="s">
        <v>1185</v>
      </c>
      <c r="G310" s="92"/>
      <c r="H310" s="70"/>
      <c r="I310" s="71"/>
      <c r="J310" s="93" t="s">
        <v>75</v>
      </c>
      <c r="K310" s="70"/>
      <c r="L310" s="94">
        <v>1</v>
      </c>
      <c r="M310" s="75">
        <v>1376.719970703125</v>
      </c>
      <c r="N310" s="75">
        <v>4355.29638671875</v>
      </c>
      <c r="O310" s="76"/>
      <c r="P310" s="77"/>
      <c r="Q310" s="77"/>
      <c r="R310" s="87"/>
      <c r="S310" s="48">
        <v>1</v>
      </c>
      <c r="T310" s="48">
        <v>0</v>
      </c>
      <c r="U310" s="49">
        <v>0</v>
      </c>
      <c r="V310" s="49">
        <v>0.020408</v>
      </c>
      <c r="W310" s="49">
        <v>0.000119</v>
      </c>
      <c r="X310" s="49">
        <v>0.558918</v>
      </c>
      <c r="Y310" s="49">
        <v>0</v>
      </c>
      <c r="Z310" s="49">
        <v>0</v>
      </c>
      <c r="AA310" s="72">
        <v>310</v>
      </c>
      <c r="AB310" s="72"/>
      <c r="AC310" s="73"/>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79" t="str">
        <f>REPLACE(INDEX(GroupVertices[Group],MATCH(Vertices[[#This Row],[Vertex]],GroupVertices[Vertex],0)),1,1,"")</f>
        <v>2</v>
      </c>
      <c r="BA310" s="48"/>
      <c r="BB310" s="49"/>
      <c r="BC310" s="48"/>
      <c r="BD310" s="49"/>
      <c r="BE310" s="48"/>
      <c r="BF310" s="49"/>
      <c r="BG310" s="48"/>
      <c r="BH310" s="49"/>
      <c r="BI310" s="48"/>
      <c r="BJ310" s="48"/>
      <c r="BK310" s="48"/>
      <c r="BL310" s="48"/>
      <c r="BM310" s="48"/>
      <c r="BN310" s="48"/>
      <c r="BO310" s="48"/>
      <c r="BP310" s="48"/>
      <c r="BQ310" s="48"/>
      <c r="BR310" s="48"/>
      <c r="BS310" s="48"/>
      <c r="BT310" s="2"/>
      <c r="BU310" s="3"/>
      <c r="BV310" s="3"/>
      <c r="BW310" s="3"/>
      <c r="BX310" s="3"/>
    </row>
    <row r="311" spans="1:76" ht="15">
      <c r="A311" s="65" t="s">
        <v>1202</v>
      </c>
      <c r="B311" s="66"/>
      <c r="C311" s="66" t="s">
        <v>64</v>
      </c>
      <c r="D311" s="67">
        <v>900</v>
      </c>
      <c r="E311" s="91"/>
      <c r="F311" s="66" t="s">
        <v>1202</v>
      </c>
      <c r="G311" s="92"/>
      <c r="H311" s="70"/>
      <c r="I311" s="71"/>
      <c r="J311" s="93" t="s">
        <v>75</v>
      </c>
      <c r="K311" s="70"/>
      <c r="L311" s="94">
        <v>1</v>
      </c>
      <c r="M311" s="75">
        <v>4317.5087890625</v>
      </c>
      <c r="N311" s="75">
        <v>924.7630004882812</v>
      </c>
      <c r="O311" s="76"/>
      <c r="P311" s="77"/>
      <c r="Q311" s="77"/>
      <c r="R311" s="87"/>
      <c r="S311" s="48">
        <v>1</v>
      </c>
      <c r="T311" s="48">
        <v>0</v>
      </c>
      <c r="U311" s="49">
        <v>0</v>
      </c>
      <c r="V311" s="49">
        <v>0.04</v>
      </c>
      <c r="W311" s="49">
        <v>0</v>
      </c>
      <c r="X311" s="49">
        <v>0.575883</v>
      </c>
      <c r="Y311" s="49">
        <v>0</v>
      </c>
      <c r="Z311" s="49">
        <v>0</v>
      </c>
      <c r="AA311" s="72">
        <v>311</v>
      </c>
      <c r="AB311" s="72"/>
      <c r="AC311" s="73"/>
      <c r="AD311" s="80"/>
      <c r="AE311" s="80"/>
      <c r="AF311" s="80"/>
      <c r="AG311" s="80"/>
      <c r="AH311" s="80"/>
      <c r="AI311" s="80"/>
      <c r="AJ311" s="80"/>
      <c r="AK311" s="80"/>
      <c r="AL311" s="80"/>
      <c r="AM311" s="80"/>
      <c r="AN311" s="80"/>
      <c r="AO311" s="80"/>
      <c r="AP311" s="80"/>
      <c r="AQ311" s="80"/>
      <c r="AR311" s="80"/>
      <c r="AS311" s="80"/>
      <c r="AT311" s="80"/>
      <c r="AU311" s="80"/>
      <c r="AV311" s="80"/>
      <c r="AW311" s="80"/>
      <c r="AX311" s="80"/>
      <c r="AY311" s="80"/>
      <c r="AZ311" s="79" t="str">
        <f>REPLACE(INDEX(GroupVertices[Group],MATCH(Vertices[[#This Row],[Vertex]],GroupVertices[Vertex],0)),1,1,"")</f>
        <v>12</v>
      </c>
      <c r="BA311" s="48"/>
      <c r="BB311" s="49"/>
      <c r="BC311" s="48"/>
      <c r="BD311" s="49"/>
      <c r="BE311" s="48"/>
      <c r="BF311" s="49"/>
      <c r="BG311" s="48"/>
      <c r="BH311" s="49"/>
      <c r="BI311" s="48"/>
      <c r="BJ311" s="48"/>
      <c r="BK311" s="48"/>
      <c r="BL311" s="48"/>
      <c r="BM311" s="48"/>
      <c r="BN311" s="48"/>
      <c r="BO311" s="48"/>
      <c r="BP311" s="48"/>
      <c r="BQ311" s="48"/>
      <c r="BR311" s="48"/>
      <c r="BS311" s="48"/>
      <c r="BT311" s="2"/>
      <c r="BU311" s="3"/>
      <c r="BV311" s="3"/>
      <c r="BW311" s="3"/>
      <c r="BX311" s="3"/>
    </row>
    <row r="312" spans="1:76" ht="15">
      <c r="A312" s="65" t="s">
        <v>1095</v>
      </c>
      <c r="B312" s="66"/>
      <c r="C312" s="66" t="s">
        <v>64</v>
      </c>
      <c r="D312" s="67">
        <v>900</v>
      </c>
      <c r="E312" s="91"/>
      <c r="F312" s="66" t="s">
        <v>1095</v>
      </c>
      <c r="G312" s="92"/>
      <c r="H312" s="70"/>
      <c r="I312" s="71"/>
      <c r="J312" s="93" t="s">
        <v>75</v>
      </c>
      <c r="K312" s="70"/>
      <c r="L312" s="94">
        <v>1</v>
      </c>
      <c r="M312" s="75">
        <v>287.6570129394531</v>
      </c>
      <c r="N312" s="75">
        <v>7210.26171875</v>
      </c>
      <c r="O312" s="76"/>
      <c r="P312" s="77"/>
      <c r="Q312" s="77"/>
      <c r="R312" s="87"/>
      <c r="S312" s="48">
        <v>1</v>
      </c>
      <c r="T312" s="48">
        <v>0</v>
      </c>
      <c r="U312" s="49">
        <v>0</v>
      </c>
      <c r="V312" s="49">
        <v>0.018182</v>
      </c>
      <c r="W312" s="49">
        <v>0.034376</v>
      </c>
      <c r="X312" s="49">
        <v>0.556949</v>
      </c>
      <c r="Y312" s="49">
        <v>0</v>
      </c>
      <c r="Z312" s="49">
        <v>0</v>
      </c>
      <c r="AA312" s="72">
        <v>312</v>
      </c>
      <c r="AB312" s="72"/>
      <c r="AC312" s="73"/>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79" t="str">
        <f>REPLACE(INDEX(GroupVertices[Group],MATCH(Vertices[[#This Row],[Vertex]],GroupVertices[Vertex],0)),1,1,"")</f>
        <v>1</v>
      </c>
      <c r="BA312" s="48"/>
      <c r="BB312" s="49"/>
      <c r="BC312" s="48"/>
      <c r="BD312" s="49"/>
      <c r="BE312" s="48"/>
      <c r="BF312" s="49"/>
      <c r="BG312" s="48"/>
      <c r="BH312" s="49"/>
      <c r="BI312" s="48"/>
      <c r="BJ312" s="48"/>
      <c r="BK312" s="48"/>
      <c r="BL312" s="48"/>
      <c r="BM312" s="48"/>
      <c r="BN312" s="48"/>
      <c r="BO312" s="48"/>
      <c r="BP312" s="48"/>
      <c r="BQ312" s="48"/>
      <c r="BR312" s="48"/>
      <c r="BS312" s="48"/>
      <c r="BT312" s="2"/>
      <c r="BU312" s="3"/>
      <c r="BV312" s="3"/>
      <c r="BW312" s="3"/>
      <c r="BX312" s="3"/>
    </row>
    <row r="313" spans="1:76" ht="15">
      <c r="A313" s="65" t="s">
        <v>1086</v>
      </c>
      <c r="B313" s="66"/>
      <c r="C313" s="66" t="s">
        <v>64</v>
      </c>
      <c r="D313" s="67">
        <v>900</v>
      </c>
      <c r="E313" s="91"/>
      <c r="F313" s="66" t="s">
        <v>1086</v>
      </c>
      <c r="G313" s="92"/>
      <c r="H313" s="70"/>
      <c r="I313" s="71"/>
      <c r="J313" s="93" t="s">
        <v>75</v>
      </c>
      <c r="K313" s="70"/>
      <c r="L313" s="94">
        <v>1</v>
      </c>
      <c r="M313" s="75">
        <v>1739.740966796875</v>
      </c>
      <c r="N313" s="75">
        <v>7797.87158203125</v>
      </c>
      <c r="O313" s="76"/>
      <c r="P313" s="77"/>
      <c r="Q313" s="77"/>
      <c r="R313" s="87"/>
      <c r="S313" s="48">
        <v>1</v>
      </c>
      <c r="T313" s="48">
        <v>0</v>
      </c>
      <c r="U313" s="49">
        <v>0</v>
      </c>
      <c r="V313" s="49">
        <v>0.018182</v>
      </c>
      <c r="W313" s="49">
        <v>0.034376</v>
      </c>
      <c r="X313" s="49">
        <v>0.556949</v>
      </c>
      <c r="Y313" s="49">
        <v>0</v>
      </c>
      <c r="Z313" s="49">
        <v>0</v>
      </c>
      <c r="AA313" s="72">
        <v>313</v>
      </c>
      <c r="AB313" s="72"/>
      <c r="AC313" s="73"/>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79" t="str">
        <f>REPLACE(INDEX(GroupVertices[Group],MATCH(Vertices[[#This Row],[Vertex]],GroupVertices[Vertex],0)),1,1,"")</f>
        <v>1</v>
      </c>
      <c r="BA313" s="48"/>
      <c r="BB313" s="49"/>
      <c r="BC313" s="48"/>
      <c r="BD313" s="49"/>
      <c r="BE313" s="48"/>
      <c r="BF313" s="49"/>
      <c r="BG313" s="48"/>
      <c r="BH313" s="49"/>
      <c r="BI313" s="48"/>
      <c r="BJ313" s="48"/>
      <c r="BK313" s="48"/>
      <c r="BL313" s="48"/>
      <c r="BM313" s="48"/>
      <c r="BN313" s="48"/>
      <c r="BO313" s="48"/>
      <c r="BP313" s="48"/>
      <c r="BQ313" s="48"/>
      <c r="BR313" s="48"/>
      <c r="BS313" s="48"/>
      <c r="BT313" s="2"/>
      <c r="BU313" s="3"/>
      <c r="BV313" s="3"/>
      <c r="BW313" s="3"/>
      <c r="BX313" s="3"/>
    </row>
    <row r="314" spans="1:76" ht="15">
      <c r="A314" s="65" t="s">
        <v>1205</v>
      </c>
      <c r="B314" s="66"/>
      <c r="C314" s="66" t="s">
        <v>64</v>
      </c>
      <c r="D314" s="67">
        <v>900</v>
      </c>
      <c r="E314" s="91"/>
      <c r="F314" s="66" t="s">
        <v>1205</v>
      </c>
      <c r="G314" s="92"/>
      <c r="H314" s="70"/>
      <c r="I314" s="71"/>
      <c r="J314" s="93" t="s">
        <v>75</v>
      </c>
      <c r="K314" s="70"/>
      <c r="L314" s="94">
        <v>1</v>
      </c>
      <c r="M314" s="75">
        <v>2228.014892578125</v>
      </c>
      <c r="N314" s="75">
        <v>5671.39794921875</v>
      </c>
      <c r="O314" s="76"/>
      <c r="P314" s="77"/>
      <c r="Q314" s="77"/>
      <c r="R314" s="87"/>
      <c r="S314" s="48">
        <v>1</v>
      </c>
      <c r="T314" s="48">
        <v>0</v>
      </c>
      <c r="U314" s="49">
        <v>0</v>
      </c>
      <c r="V314" s="49">
        <v>0.02439</v>
      </c>
      <c r="W314" s="49">
        <v>0</v>
      </c>
      <c r="X314" s="49">
        <v>0.562419</v>
      </c>
      <c r="Y314" s="49">
        <v>0</v>
      </c>
      <c r="Z314" s="49">
        <v>0</v>
      </c>
      <c r="AA314" s="72">
        <v>314</v>
      </c>
      <c r="AB314" s="72"/>
      <c r="AC314" s="73"/>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79" t="str">
        <f>REPLACE(INDEX(GroupVertices[Group],MATCH(Vertices[[#This Row],[Vertex]],GroupVertices[Vertex],0)),1,1,"")</f>
        <v>4</v>
      </c>
      <c r="BA314" s="48"/>
      <c r="BB314" s="49"/>
      <c r="BC314" s="48"/>
      <c r="BD314" s="49"/>
      <c r="BE314" s="48"/>
      <c r="BF314" s="49"/>
      <c r="BG314" s="48"/>
      <c r="BH314" s="49"/>
      <c r="BI314" s="48"/>
      <c r="BJ314" s="48"/>
      <c r="BK314" s="48"/>
      <c r="BL314" s="48"/>
      <c r="BM314" s="48"/>
      <c r="BN314" s="48"/>
      <c r="BO314" s="48"/>
      <c r="BP314" s="48"/>
      <c r="BQ314" s="48"/>
      <c r="BR314" s="48"/>
      <c r="BS314" s="48"/>
      <c r="BT314" s="2"/>
      <c r="BU314" s="3"/>
      <c r="BV314" s="3"/>
      <c r="BW314" s="3"/>
      <c r="BX314" s="3"/>
    </row>
    <row r="315" spans="1:76" ht="15">
      <c r="A315" s="65" t="s">
        <v>1172</v>
      </c>
      <c r="B315" s="66"/>
      <c r="C315" s="66" t="s">
        <v>64</v>
      </c>
      <c r="D315" s="67">
        <v>900</v>
      </c>
      <c r="E315" s="91"/>
      <c r="F315" s="66" t="s">
        <v>1172</v>
      </c>
      <c r="G315" s="92"/>
      <c r="H315" s="70"/>
      <c r="I315" s="71"/>
      <c r="J315" s="93" t="s">
        <v>75</v>
      </c>
      <c r="K315" s="70"/>
      <c r="L315" s="94">
        <v>1</v>
      </c>
      <c r="M315" s="75">
        <v>1013.6990356445312</v>
      </c>
      <c r="N315" s="75">
        <v>4355.29638671875</v>
      </c>
      <c r="O315" s="76"/>
      <c r="P315" s="77"/>
      <c r="Q315" s="77"/>
      <c r="R315" s="87"/>
      <c r="S315" s="48">
        <v>1</v>
      </c>
      <c r="T315" s="48">
        <v>0</v>
      </c>
      <c r="U315" s="49">
        <v>0</v>
      </c>
      <c r="V315" s="49">
        <v>0.020408</v>
      </c>
      <c r="W315" s="49">
        <v>0.000119</v>
      </c>
      <c r="X315" s="49">
        <v>0.558918</v>
      </c>
      <c r="Y315" s="49">
        <v>0</v>
      </c>
      <c r="Z315" s="49">
        <v>0</v>
      </c>
      <c r="AA315" s="72">
        <v>315</v>
      </c>
      <c r="AB315" s="72"/>
      <c r="AC315" s="73"/>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79" t="str">
        <f>REPLACE(INDEX(GroupVertices[Group],MATCH(Vertices[[#This Row],[Vertex]],GroupVertices[Vertex],0)),1,1,"")</f>
        <v>2</v>
      </c>
      <c r="BA315" s="48"/>
      <c r="BB315" s="49"/>
      <c r="BC315" s="48"/>
      <c r="BD315" s="49"/>
      <c r="BE315" s="48"/>
      <c r="BF315" s="49"/>
      <c r="BG315" s="48"/>
      <c r="BH315" s="49"/>
      <c r="BI315" s="48"/>
      <c r="BJ315" s="48"/>
      <c r="BK315" s="48"/>
      <c r="BL315" s="48"/>
      <c r="BM315" s="48"/>
      <c r="BN315" s="48"/>
      <c r="BO315" s="48"/>
      <c r="BP315" s="48"/>
      <c r="BQ315" s="48"/>
      <c r="BR315" s="48"/>
      <c r="BS315" s="48"/>
      <c r="BT315" s="2"/>
      <c r="BU315" s="3"/>
      <c r="BV315" s="3"/>
      <c r="BW315" s="3"/>
      <c r="BX315" s="3"/>
    </row>
    <row r="316" spans="1:76" ht="15">
      <c r="A316" s="65" t="s">
        <v>1024</v>
      </c>
      <c r="B316" s="66"/>
      <c r="C316" s="66" t="s">
        <v>64</v>
      </c>
      <c r="D316" s="67">
        <v>900</v>
      </c>
      <c r="E316" s="91"/>
      <c r="F316" s="66" t="s">
        <v>1024</v>
      </c>
      <c r="G316" s="92"/>
      <c r="H316" s="70"/>
      <c r="I316" s="71"/>
      <c r="J316" s="93" t="s">
        <v>75</v>
      </c>
      <c r="K316" s="70"/>
      <c r="L316" s="94">
        <v>1</v>
      </c>
      <c r="M316" s="75">
        <v>9128.5986328125</v>
      </c>
      <c r="N316" s="75">
        <v>2485.300537109375</v>
      </c>
      <c r="O316" s="76"/>
      <c r="P316" s="77"/>
      <c r="Q316" s="77"/>
      <c r="R316" s="87"/>
      <c r="S316" s="48">
        <v>1</v>
      </c>
      <c r="T316" s="48">
        <v>0</v>
      </c>
      <c r="U316" s="49">
        <v>0</v>
      </c>
      <c r="V316" s="49">
        <v>1</v>
      </c>
      <c r="W316" s="49">
        <v>0</v>
      </c>
      <c r="X316" s="49">
        <v>0.999999</v>
      </c>
      <c r="Y316" s="49">
        <v>0</v>
      </c>
      <c r="Z316" s="49">
        <v>0</v>
      </c>
      <c r="AA316" s="72">
        <v>316</v>
      </c>
      <c r="AB316" s="72"/>
      <c r="AC316" s="73"/>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79" t="str">
        <f>REPLACE(INDEX(GroupVertices[Group],MATCH(Vertices[[#This Row],[Vertex]],GroupVertices[Vertex],0)),1,1,"")</f>
        <v>31</v>
      </c>
      <c r="BA316" s="48"/>
      <c r="BB316" s="49"/>
      <c r="BC316" s="48"/>
      <c r="BD316" s="49"/>
      <c r="BE316" s="48"/>
      <c r="BF316" s="49"/>
      <c r="BG316" s="48"/>
      <c r="BH316" s="49"/>
      <c r="BI316" s="48"/>
      <c r="BJ316" s="48"/>
      <c r="BK316" s="48"/>
      <c r="BL316" s="48"/>
      <c r="BM316" s="48"/>
      <c r="BN316" s="48"/>
      <c r="BO316" s="48"/>
      <c r="BP316" s="48"/>
      <c r="BQ316" s="48"/>
      <c r="BR316" s="48"/>
      <c r="BS316" s="48"/>
      <c r="BT316" s="2"/>
      <c r="BU316" s="3"/>
      <c r="BV316" s="3"/>
      <c r="BW316" s="3"/>
      <c r="BX316" s="3"/>
    </row>
    <row r="317" spans="1:76" ht="15">
      <c r="A317" s="65" t="s">
        <v>1027</v>
      </c>
      <c r="B317" s="66"/>
      <c r="C317" s="66" t="s">
        <v>64</v>
      </c>
      <c r="D317" s="67">
        <v>900</v>
      </c>
      <c r="E317" s="91"/>
      <c r="F317" s="66" t="s">
        <v>1027</v>
      </c>
      <c r="G317" s="92"/>
      <c r="H317" s="70"/>
      <c r="I317" s="71"/>
      <c r="J317" s="93" t="s">
        <v>75</v>
      </c>
      <c r="K317" s="70"/>
      <c r="L317" s="94">
        <v>1</v>
      </c>
      <c r="M317" s="75">
        <v>8581.9443359375</v>
      </c>
      <c r="N317" s="75">
        <v>2485.300537109375</v>
      </c>
      <c r="O317" s="76"/>
      <c r="P317" s="77"/>
      <c r="Q317" s="77"/>
      <c r="R317" s="87"/>
      <c r="S317" s="48">
        <v>1</v>
      </c>
      <c r="T317" s="48">
        <v>0</v>
      </c>
      <c r="U317" s="49">
        <v>0</v>
      </c>
      <c r="V317" s="49">
        <v>1</v>
      </c>
      <c r="W317" s="49">
        <v>0</v>
      </c>
      <c r="X317" s="49">
        <v>0.999999</v>
      </c>
      <c r="Y317" s="49">
        <v>0</v>
      </c>
      <c r="Z317" s="49">
        <v>0</v>
      </c>
      <c r="AA317" s="72">
        <v>317</v>
      </c>
      <c r="AB317" s="72"/>
      <c r="AC317" s="73"/>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79" t="str">
        <f>REPLACE(INDEX(GroupVertices[Group],MATCH(Vertices[[#This Row],[Vertex]],GroupVertices[Vertex],0)),1,1,"")</f>
        <v>30</v>
      </c>
      <c r="BA317" s="48"/>
      <c r="BB317" s="49"/>
      <c r="BC317" s="48"/>
      <c r="BD317" s="49"/>
      <c r="BE317" s="48"/>
      <c r="BF317" s="49"/>
      <c r="BG317" s="48"/>
      <c r="BH317" s="49"/>
      <c r="BI317" s="48"/>
      <c r="BJ317" s="48"/>
      <c r="BK317" s="48"/>
      <c r="BL317" s="48"/>
      <c r="BM317" s="48"/>
      <c r="BN317" s="48"/>
      <c r="BO317" s="48"/>
      <c r="BP317" s="48"/>
      <c r="BQ317" s="48"/>
      <c r="BR317" s="48"/>
      <c r="BS317" s="48"/>
      <c r="BT317" s="2"/>
      <c r="BU317" s="3"/>
      <c r="BV317" s="3"/>
      <c r="BW317" s="3"/>
      <c r="BX317" s="3"/>
    </row>
    <row r="318" spans="1:76" ht="15">
      <c r="A318" s="88" t="s">
        <v>1026</v>
      </c>
      <c r="B318" s="92"/>
      <c r="C318" s="92" t="s">
        <v>64</v>
      </c>
      <c r="D318" s="120">
        <v>900</v>
      </c>
      <c r="E318" s="91"/>
      <c r="F318" s="92" t="s">
        <v>1026</v>
      </c>
      <c r="G318" s="92"/>
      <c r="H318" s="121"/>
      <c r="I318" s="93"/>
      <c r="J318" s="93" t="s">
        <v>75</v>
      </c>
      <c r="K318" s="121"/>
      <c r="L318" s="94">
        <v>1</v>
      </c>
      <c r="M318" s="122">
        <v>6177.72607421875</v>
      </c>
      <c r="N318" s="122">
        <v>3771.299072265625</v>
      </c>
      <c r="O318" s="123"/>
      <c r="P318" s="124"/>
      <c r="Q318" s="124"/>
      <c r="R318" s="125"/>
      <c r="S318" s="48">
        <v>1</v>
      </c>
      <c r="T318" s="48">
        <v>0</v>
      </c>
      <c r="U318" s="49">
        <v>0</v>
      </c>
      <c r="V318" s="49">
        <v>0.125</v>
      </c>
      <c r="W318" s="49">
        <v>0</v>
      </c>
      <c r="X318" s="49">
        <v>0.656539</v>
      </c>
      <c r="Y318" s="49">
        <v>0</v>
      </c>
      <c r="Z318" s="49">
        <v>0</v>
      </c>
      <c r="AA318" s="126">
        <v>318</v>
      </c>
      <c r="AB318" s="126"/>
      <c r="AC318" s="89"/>
      <c r="AD318" s="95"/>
      <c r="AE318" s="95"/>
      <c r="AF318" s="95"/>
      <c r="AG318" s="95"/>
      <c r="AH318" s="95"/>
      <c r="AI318" s="95"/>
      <c r="AJ318" s="95"/>
      <c r="AK318" s="95"/>
      <c r="AL318" s="95"/>
      <c r="AM318" s="95"/>
      <c r="AN318" s="95"/>
      <c r="AO318" s="95"/>
      <c r="AP318" s="95"/>
      <c r="AQ318" s="95"/>
      <c r="AR318" s="95"/>
      <c r="AS318" s="95"/>
      <c r="AT318" s="95"/>
      <c r="AU318" s="95"/>
      <c r="AV318" s="95"/>
      <c r="AW318" s="95"/>
      <c r="AX318" s="95"/>
      <c r="AY318" s="95"/>
      <c r="AZ318" s="79" t="str">
        <f>REPLACE(INDEX(GroupVertices[Group],MATCH(Vertices[[#This Row],[Vertex]],GroupVertices[Vertex],0)),1,1,"")</f>
        <v>17</v>
      </c>
      <c r="BA318" s="48"/>
      <c r="BB318" s="49"/>
      <c r="BC318" s="48"/>
      <c r="BD318" s="49"/>
      <c r="BE318" s="48"/>
      <c r="BF318" s="49"/>
      <c r="BG318" s="48"/>
      <c r="BH318" s="49"/>
      <c r="BI318" s="48"/>
      <c r="BJ318" s="48"/>
      <c r="BK318" s="48"/>
      <c r="BL318" s="48"/>
      <c r="BM318" s="48"/>
      <c r="BN318" s="48"/>
      <c r="BO318" s="48"/>
      <c r="BP318" s="48"/>
      <c r="BQ318" s="48"/>
      <c r="BR318" s="48"/>
      <c r="BS318" s="48"/>
      <c r="BT318" s="2"/>
      <c r="BU318" s="3"/>
      <c r="BV318" s="3"/>
      <c r="BW318" s="3"/>
      <c r="BX318" s="3"/>
    </row>
    <row r="319" spans="1:76" ht="15">
      <c r="A319" s="65" t="s">
        <v>970</v>
      </c>
      <c r="B319" s="66"/>
      <c r="C319" s="66" t="s">
        <v>64</v>
      </c>
      <c r="D319" s="67">
        <v>916.6666666666666</v>
      </c>
      <c r="E319" s="91"/>
      <c r="F319" s="66" t="s">
        <v>970</v>
      </c>
      <c r="G319" s="92"/>
      <c r="H319" s="70"/>
      <c r="I319" s="71"/>
      <c r="J319" s="93" t="s">
        <v>75</v>
      </c>
      <c r="K319" s="70"/>
      <c r="L319" s="94">
        <v>27.44973544973545</v>
      </c>
      <c r="M319" s="75">
        <v>6631.501953125</v>
      </c>
      <c r="N319" s="75">
        <v>3001.867431640625</v>
      </c>
      <c r="O319" s="76"/>
      <c r="P319" s="77"/>
      <c r="Q319" s="77"/>
      <c r="R319" s="87"/>
      <c r="S319" s="48">
        <v>2</v>
      </c>
      <c r="T319" s="48">
        <v>0</v>
      </c>
      <c r="U319" s="49">
        <v>2</v>
      </c>
      <c r="V319" s="49">
        <v>0.5</v>
      </c>
      <c r="W319" s="49">
        <v>0</v>
      </c>
      <c r="X319" s="49">
        <v>1.459457</v>
      </c>
      <c r="Y319" s="49">
        <v>0</v>
      </c>
      <c r="Z319" s="49">
        <v>0</v>
      </c>
      <c r="AA319" s="72">
        <v>319</v>
      </c>
      <c r="AB319" s="72"/>
      <c r="AC319" s="73"/>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79" t="str">
        <f>REPLACE(INDEX(GroupVertices[Group],MATCH(Vertices[[#This Row],[Vertex]],GroupVertices[Vertex],0)),1,1,"")</f>
        <v>29</v>
      </c>
      <c r="BA319" s="48"/>
      <c r="BB319" s="49"/>
      <c r="BC319" s="48"/>
      <c r="BD319" s="49"/>
      <c r="BE319" s="48"/>
      <c r="BF319" s="49"/>
      <c r="BG319" s="48"/>
      <c r="BH319" s="49"/>
      <c r="BI319" s="48"/>
      <c r="BJ319" s="48"/>
      <c r="BK319" s="48"/>
      <c r="BL319" s="48"/>
      <c r="BM319" s="48"/>
      <c r="BN319" s="48"/>
      <c r="BO319" s="48"/>
      <c r="BP319" s="48"/>
      <c r="BQ319" s="48"/>
      <c r="BR319" s="48"/>
      <c r="BS319" s="48"/>
      <c r="BT319" s="2"/>
      <c r="BU319" s="3"/>
      <c r="BV319" s="3"/>
      <c r="BW319" s="3"/>
      <c r="BX319" s="3"/>
    </row>
    <row r="320" spans="1:76" ht="15">
      <c r="A320" s="65" t="s">
        <v>978</v>
      </c>
      <c r="B320" s="66"/>
      <c r="C320" s="66" t="s">
        <v>64</v>
      </c>
      <c r="D320" s="67">
        <v>916.6666666666666</v>
      </c>
      <c r="E320" s="91"/>
      <c r="F320" s="66" t="s">
        <v>978</v>
      </c>
      <c r="G320" s="92"/>
      <c r="H320" s="70"/>
      <c r="I320" s="71"/>
      <c r="J320" s="93" t="s">
        <v>75</v>
      </c>
      <c r="K320" s="70"/>
      <c r="L320" s="94">
        <v>291.9470899470899</v>
      </c>
      <c r="M320" s="75">
        <v>6249.37451171875</v>
      </c>
      <c r="N320" s="75">
        <v>6354.1328125</v>
      </c>
      <c r="O320" s="76"/>
      <c r="P320" s="77"/>
      <c r="Q320" s="77"/>
      <c r="R320" s="87"/>
      <c r="S320" s="48">
        <v>2</v>
      </c>
      <c r="T320" s="48">
        <v>0</v>
      </c>
      <c r="U320" s="49">
        <v>22</v>
      </c>
      <c r="V320" s="49">
        <v>0.029412</v>
      </c>
      <c r="W320" s="49">
        <v>0</v>
      </c>
      <c r="X320" s="49">
        <v>1.135358</v>
      </c>
      <c r="Y320" s="49">
        <v>0</v>
      </c>
      <c r="Z320" s="49">
        <v>0</v>
      </c>
      <c r="AA320" s="72">
        <v>320</v>
      </c>
      <c r="AB320" s="72"/>
      <c r="AC320" s="73"/>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79" t="str">
        <f>REPLACE(INDEX(GroupVertices[Group],MATCH(Vertices[[#This Row],[Vertex]],GroupVertices[Vertex],0)),1,1,"")</f>
        <v>15</v>
      </c>
      <c r="BA320" s="48"/>
      <c r="BB320" s="49"/>
      <c r="BC320" s="48"/>
      <c r="BD320" s="49"/>
      <c r="BE320" s="48"/>
      <c r="BF320" s="49"/>
      <c r="BG320" s="48"/>
      <c r="BH320" s="49"/>
      <c r="BI320" s="48"/>
      <c r="BJ320" s="48"/>
      <c r="BK320" s="48"/>
      <c r="BL320" s="48"/>
      <c r="BM320" s="48"/>
      <c r="BN320" s="48"/>
      <c r="BO320" s="48"/>
      <c r="BP320" s="48"/>
      <c r="BQ320" s="48"/>
      <c r="BR320" s="48"/>
      <c r="BS320" s="48"/>
      <c r="BT320" s="2"/>
      <c r="BU320" s="3"/>
      <c r="BV320" s="3"/>
      <c r="BW320" s="3"/>
      <c r="BX320" s="3"/>
    </row>
    <row r="321" spans="1:76" ht="15">
      <c r="A321" s="65" t="s">
        <v>1068</v>
      </c>
      <c r="B321" s="66"/>
      <c r="C321" s="66" t="s">
        <v>64</v>
      </c>
      <c r="D321" s="67">
        <v>916.6666666666666</v>
      </c>
      <c r="E321" s="91"/>
      <c r="F321" s="66" t="s">
        <v>1068</v>
      </c>
      <c r="G321" s="92"/>
      <c r="H321" s="70"/>
      <c r="I321" s="71"/>
      <c r="J321" s="93" t="s">
        <v>75</v>
      </c>
      <c r="K321" s="70"/>
      <c r="L321" s="94">
        <v>900.2910052910053</v>
      </c>
      <c r="M321" s="75">
        <v>5333.861328125</v>
      </c>
      <c r="N321" s="75">
        <v>7825.80615234375</v>
      </c>
      <c r="O321" s="76"/>
      <c r="P321" s="77"/>
      <c r="Q321" s="77"/>
      <c r="R321" s="87"/>
      <c r="S321" s="48">
        <v>2</v>
      </c>
      <c r="T321" s="48">
        <v>0</v>
      </c>
      <c r="U321" s="49">
        <v>68</v>
      </c>
      <c r="V321" s="49">
        <v>0.027778</v>
      </c>
      <c r="W321" s="49">
        <v>0</v>
      </c>
      <c r="X321" s="49">
        <v>1.039965</v>
      </c>
      <c r="Y321" s="49">
        <v>0</v>
      </c>
      <c r="Z321" s="49">
        <v>0</v>
      </c>
      <c r="AA321" s="72">
        <v>321</v>
      </c>
      <c r="AB321" s="72"/>
      <c r="AC321" s="73"/>
      <c r="AD321" s="80"/>
      <c r="AE321" s="80"/>
      <c r="AF321" s="80"/>
      <c r="AG321" s="80"/>
      <c r="AH321" s="80"/>
      <c r="AI321" s="80"/>
      <c r="AJ321" s="80"/>
      <c r="AK321" s="80"/>
      <c r="AL321" s="80"/>
      <c r="AM321" s="80"/>
      <c r="AN321" s="80"/>
      <c r="AO321" s="80"/>
      <c r="AP321" s="80"/>
      <c r="AQ321" s="80"/>
      <c r="AR321" s="80"/>
      <c r="AS321" s="80"/>
      <c r="AT321" s="80"/>
      <c r="AU321" s="80"/>
      <c r="AV321" s="80"/>
      <c r="AW321" s="80"/>
      <c r="AX321" s="80"/>
      <c r="AY321" s="80"/>
      <c r="AZ321" s="79" t="str">
        <f>REPLACE(INDEX(GroupVertices[Group],MATCH(Vertices[[#This Row],[Vertex]],GroupVertices[Vertex],0)),1,1,"")</f>
        <v>8</v>
      </c>
      <c r="BA321" s="48"/>
      <c r="BB321" s="49"/>
      <c r="BC321" s="48"/>
      <c r="BD321" s="49"/>
      <c r="BE321" s="48"/>
      <c r="BF321" s="49"/>
      <c r="BG321" s="48"/>
      <c r="BH321" s="49"/>
      <c r="BI321" s="48"/>
      <c r="BJ321" s="48"/>
      <c r="BK321" s="48"/>
      <c r="BL321" s="48"/>
      <c r="BM321" s="48"/>
      <c r="BN321" s="48"/>
      <c r="BO321" s="48"/>
      <c r="BP321" s="48"/>
      <c r="BQ321" s="48"/>
      <c r="BR321" s="48"/>
      <c r="BS321" s="48"/>
      <c r="BT321" s="2"/>
      <c r="BU321" s="3"/>
      <c r="BV321" s="3"/>
      <c r="BW321" s="3"/>
      <c r="BX321" s="3"/>
    </row>
    <row r="322" spans="1:76" ht="15">
      <c r="A322" s="65" t="s">
        <v>976</v>
      </c>
      <c r="B322" s="66"/>
      <c r="C322" s="66" t="s">
        <v>64</v>
      </c>
      <c r="D322" s="67">
        <v>916.6666666666666</v>
      </c>
      <c r="E322" s="91"/>
      <c r="F322" s="66" t="s">
        <v>976</v>
      </c>
      <c r="G322" s="92"/>
      <c r="H322" s="70"/>
      <c r="I322" s="71"/>
      <c r="J322" s="93" t="s">
        <v>75</v>
      </c>
      <c r="K322" s="70"/>
      <c r="L322" s="94">
        <v>1006.0899470899471</v>
      </c>
      <c r="M322" s="75">
        <v>2228.014892578125</v>
      </c>
      <c r="N322" s="75">
        <v>7721.771484375</v>
      </c>
      <c r="O322" s="76"/>
      <c r="P322" s="77"/>
      <c r="Q322" s="77"/>
      <c r="R322" s="87"/>
      <c r="S322" s="48">
        <v>2</v>
      </c>
      <c r="T322" s="48">
        <v>0</v>
      </c>
      <c r="U322" s="49">
        <v>76</v>
      </c>
      <c r="V322" s="49">
        <v>0.025</v>
      </c>
      <c r="W322" s="49">
        <v>0</v>
      </c>
      <c r="X322" s="49">
        <v>1.037047</v>
      </c>
      <c r="Y322" s="49">
        <v>0</v>
      </c>
      <c r="Z322" s="49">
        <v>0</v>
      </c>
      <c r="AA322" s="72">
        <v>322</v>
      </c>
      <c r="AB322" s="72"/>
      <c r="AC322" s="73"/>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79" t="str">
        <f>REPLACE(INDEX(GroupVertices[Group],MATCH(Vertices[[#This Row],[Vertex]],GroupVertices[Vertex],0)),1,1,"")</f>
        <v>5</v>
      </c>
      <c r="BA322" s="48"/>
      <c r="BB322" s="49"/>
      <c r="BC322" s="48"/>
      <c r="BD322" s="49"/>
      <c r="BE322" s="48"/>
      <c r="BF322" s="49"/>
      <c r="BG322" s="48"/>
      <c r="BH322" s="49"/>
      <c r="BI322" s="48"/>
      <c r="BJ322" s="48"/>
      <c r="BK322" s="48"/>
      <c r="BL322" s="48"/>
      <c r="BM322" s="48"/>
      <c r="BN322" s="48"/>
      <c r="BO322" s="48"/>
      <c r="BP322" s="48"/>
      <c r="BQ322" s="48"/>
      <c r="BR322" s="48"/>
      <c r="BS322" s="48"/>
      <c r="BT322" s="2"/>
      <c r="BU322" s="3"/>
      <c r="BV322" s="3"/>
      <c r="BW322" s="3"/>
      <c r="BX322" s="3"/>
    </row>
    <row r="323" spans="1:76" ht="15">
      <c r="A323" s="65" t="s">
        <v>1041</v>
      </c>
      <c r="B323" s="66"/>
      <c r="C323" s="66" t="s">
        <v>64</v>
      </c>
      <c r="D323" s="67">
        <v>916.6666666666666</v>
      </c>
      <c r="E323" s="91"/>
      <c r="F323" s="66" t="s">
        <v>1041</v>
      </c>
      <c r="G323" s="92"/>
      <c r="H323" s="70"/>
      <c r="I323" s="71"/>
      <c r="J323" s="93" t="s">
        <v>75</v>
      </c>
      <c r="K323" s="70"/>
      <c r="L323" s="94">
        <v>1058.989417989418</v>
      </c>
      <c r="M323" s="75">
        <v>786.8109130859375</v>
      </c>
      <c r="N323" s="75">
        <v>374.48114013671875</v>
      </c>
      <c r="O323" s="76"/>
      <c r="P323" s="77"/>
      <c r="Q323" s="77"/>
      <c r="R323" s="87"/>
      <c r="S323" s="48">
        <v>2</v>
      </c>
      <c r="T323" s="48">
        <v>0</v>
      </c>
      <c r="U323" s="49">
        <v>80</v>
      </c>
      <c r="V323" s="49">
        <v>0.02381</v>
      </c>
      <c r="W323" s="49">
        <v>0</v>
      </c>
      <c r="X323" s="49">
        <v>1.035798</v>
      </c>
      <c r="Y323" s="49">
        <v>0</v>
      </c>
      <c r="Z323" s="49">
        <v>0</v>
      </c>
      <c r="AA323" s="72">
        <v>323</v>
      </c>
      <c r="AB323" s="72"/>
      <c r="AC323" s="73"/>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79" t="str">
        <f>REPLACE(INDEX(GroupVertices[Group],MATCH(Vertices[[#This Row],[Vertex]],GroupVertices[Vertex],0)),1,1,"")</f>
        <v>3</v>
      </c>
      <c r="BA323" s="48"/>
      <c r="BB323" s="49"/>
      <c r="BC323" s="48"/>
      <c r="BD323" s="49"/>
      <c r="BE323" s="48"/>
      <c r="BF323" s="49"/>
      <c r="BG323" s="48"/>
      <c r="BH323" s="49"/>
      <c r="BI323" s="48"/>
      <c r="BJ323" s="48"/>
      <c r="BK323" s="48"/>
      <c r="BL323" s="48"/>
      <c r="BM323" s="48"/>
      <c r="BN323" s="48"/>
      <c r="BO323" s="48"/>
      <c r="BP323" s="48"/>
      <c r="BQ323" s="48"/>
      <c r="BR323" s="48"/>
      <c r="BS323" s="48"/>
      <c r="BT323" s="2"/>
      <c r="BU323" s="3"/>
      <c r="BV323" s="3"/>
      <c r="BW323" s="3"/>
      <c r="BX323" s="3"/>
    </row>
    <row r="324" spans="1:76" ht="15">
      <c r="A324" s="65" t="s">
        <v>992</v>
      </c>
      <c r="B324" s="66"/>
      <c r="C324" s="66" t="s">
        <v>64</v>
      </c>
      <c r="D324" s="67">
        <v>916.6666666666666</v>
      </c>
      <c r="E324" s="91"/>
      <c r="F324" s="66" t="s">
        <v>992</v>
      </c>
      <c r="G324" s="92"/>
      <c r="H324" s="70"/>
      <c r="I324" s="71"/>
      <c r="J324" s="93" t="s">
        <v>75</v>
      </c>
      <c r="K324" s="70"/>
      <c r="L324" s="94">
        <v>80.34920634920636</v>
      </c>
      <c r="M324" s="75">
        <v>6177.72607421875</v>
      </c>
      <c r="N324" s="75">
        <v>3308.917724609375</v>
      </c>
      <c r="O324" s="76"/>
      <c r="P324" s="77"/>
      <c r="Q324" s="77"/>
      <c r="R324" s="87"/>
      <c r="S324" s="48">
        <v>2</v>
      </c>
      <c r="T324" s="48">
        <v>0</v>
      </c>
      <c r="U324" s="49">
        <v>6</v>
      </c>
      <c r="V324" s="49">
        <v>0.166667</v>
      </c>
      <c r="W324" s="49">
        <v>0</v>
      </c>
      <c r="X324" s="49">
        <v>1.227458</v>
      </c>
      <c r="Y324" s="49">
        <v>0</v>
      </c>
      <c r="Z324" s="49">
        <v>0</v>
      </c>
      <c r="AA324" s="72">
        <v>324</v>
      </c>
      <c r="AB324" s="72"/>
      <c r="AC324" s="73"/>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79" t="str">
        <f>REPLACE(INDEX(GroupVertices[Group],MATCH(Vertices[[#This Row],[Vertex]],GroupVertices[Vertex],0)),1,1,"")</f>
        <v>17</v>
      </c>
      <c r="BA324" s="48"/>
      <c r="BB324" s="49"/>
      <c r="BC324" s="48"/>
      <c r="BD324" s="49"/>
      <c r="BE324" s="48"/>
      <c r="BF324" s="49"/>
      <c r="BG324" s="48"/>
      <c r="BH324" s="49"/>
      <c r="BI324" s="48"/>
      <c r="BJ324" s="48"/>
      <c r="BK324" s="48"/>
      <c r="BL324" s="48"/>
      <c r="BM324" s="48"/>
      <c r="BN324" s="48"/>
      <c r="BO324" s="48"/>
      <c r="BP324" s="48"/>
      <c r="BQ324" s="48"/>
      <c r="BR324" s="48"/>
      <c r="BS324" s="48"/>
      <c r="BT324" s="2"/>
      <c r="BU324" s="3"/>
      <c r="BV324" s="3"/>
      <c r="BW324" s="3"/>
      <c r="BX324" s="3"/>
    </row>
    <row r="325" spans="1:76" ht="15">
      <c r="A325" s="65" t="s">
        <v>1057</v>
      </c>
      <c r="B325" s="66"/>
      <c r="C325" s="66" t="s">
        <v>64</v>
      </c>
      <c r="D325" s="67">
        <v>916.6666666666666</v>
      </c>
      <c r="E325" s="91"/>
      <c r="F325" s="66" t="s">
        <v>1057</v>
      </c>
      <c r="G325" s="92"/>
      <c r="H325" s="70"/>
      <c r="I325" s="71"/>
      <c r="J325" s="93" t="s">
        <v>75</v>
      </c>
      <c r="K325" s="70"/>
      <c r="L325" s="94">
        <v>53.8994708994709</v>
      </c>
      <c r="M325" s="75">
        <v>7539.05517578125</v>
      </c>
      <c r="N325" s="75">
        <v>4833.33154296875</v>
      </c>
      <c r="O325" s="76"/>
      <c r="P325" s="77"/>
      <c r="Q325" s="77"/>
      <c r="R325" s="87"/>
      <c r="S325" s="48">
        <v>2</v>
      </c>
      <c r="T325" s="48">
        <v>0</v>
      </c>
      <c r="U325" s="49">
        <v>4</v>
      </c>
      <c r="V325" s="49">
        <v>0.25</v>
      </c>
      <c r="W325" s="49">
        <v>0</v>
      </c>
      <c r="X325" s="49">
        <v>1.298244</v>
      </c>
      <c r="Y325" s="49">
        <v>0</v>
      </c>
      <c r="Z325" s="49">
        <v>0</v>
      </c>
      <c r="AA325" s="72">
        <v>325</v>
      </c>
      <c r="AB325" s="72"/>
      <c r="AC325" s="73"/>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79" t="str">
        <f>REPLACE(INDEX(GroupVertices[Group],MATCH(Vertices[[#This Row],[Vertex]],GroupVertices[Vertex],0)),1,1,"")</f>
        <v>19</v>
      </c>
      <c r="BA325" s="48"/>
      <c r="BB325" s="49"/>
      <c r="BC325" s="48"/>
      <c r="BD325" s="49"/>
      <c r="BE325" s="48"/>
      <c r="BF325" s="49"/>
      <c r="BG325" s="48"/>
      <c r="BH325" s="49"/>
      <c r="BI325" s="48"/>
      <c r="BJ325" s="48"/>
      <c r="BK325" s="48"/>
      <c r="BL325" s="48"/>
      <c r="BM325" s="48"/>
      <c r="BN325" s="48"/>
      <c r="BO325" s="48"/>
      <c r="BP325" s="48"/>
      <c r="BQ325" s="48"/>
      <c r="BR325" s="48"/>
      <c r="BS325" s="48"/>
      <c r="BT325" s="2"/>
      <c r="BU325" s="3"/>
      <c r="BV325" s="3"/>
      <c r="BW325" s="3"/>
      <c r="BX325" s="3"/>
    </row>
    <row r="326" spans="1:76" ht="15">
      <c r="A326" s="65" t="s">
        <v>987</v>
      </c>
      <c r="B326" s="66"/>
      <c r="C326" s="66" t="s">
        <v>64</v>
      </c>
      <c r="D326" s="67">
        <v>916.6666666666666</v>
      </c>
      <c r="E326" s="91"/>
      <c r="F326" s="66" t="s">
        <v>987</v>
      </c>
      <c r="G326" s="92"/>
      <c r="H326" s="70"/>
      <c r="I326" s="71"/>
      <c r="J326" s="93" t="s">
        <v>75</v>
      </c>
      <c r="K326" s="70"/>
      <c r="L326" s="94">
        <v>27.44973544973545</v>
      </c>
      <c r="M326" s="75">
        <v>6631.501953125</v>
      </c>
      <c r="N326" s="75">
        <v>1224.5885009765625</v>
      </c>
      <c r="O326" s="76"/>
      <c r="P326" s="77"/>
      <c r="Q326" s="77"/>
      <c r="R326" s="87"/>
      <c r="S326" s="48">
        <v>2</v>
      </c>
      <c r="T326" s="48">
        <v>0</v>
      </c>
      <c r="U326" s="49">
        <v>2</v>
      </c>
      <c r="V326" s="49">
        <v>0.5</v>
      </c>
      <c r="W326" s="49">
        <v>0</v>
      </c>
      <c r="X326" s="49">
        <v>1.459457</v>
      </c>
      <c r="Y326" s="49">
        <v>0</v>
      </c>
      <c r="Z326" s="49">
        <v>0</v>
      </c>
      <c r="AA326" s="72">
        <v>326</v>
      </c>
      <c r="AB326" s="72"/>
      <c r="AC326" s="73"/>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79" t="str">
        <f>REPLACE(INDEX(GroupVertices[Group],MATCH(Vertices[[#This Row],[Vertex]],GroupVertices[Vertex],0)),1,1,"")</f>
        <v>25</v>
      </c>
      <c r="BA326" s="48"/>
      <c r="BB326" s="49"/>
      <c r="BC326" s="48"/>
      <c r="BD326" s="49"/>
      <c r="BE326" s="48"/>
      <c r="BF326" s="49"/>
      <c r="BG326" s="48"/>
      <c r="BH326" s="49"/>
      <c r="BI326" s="48"/>
      <c r="BJ326" s="48"/>
      <c r="BK326" s="48"/>
      <c r="BL326" s="48"/>
      <c r="BM326" s="48"/>
      <c r="BN326" s="48"/>
      <c r="BO326" s="48"/>
      <c r="BP326" s="48"/>
      <c r="BQ326" s="48"/>
      <c r="BR326" s="48"/>
      <c r="BS326" s="48"/>
      <c r="BT326" s="2"/>
      <c r="BU326" s="3"/>
      <c r="BV326" s="3"/>
      <c r="BW326" s="3"/>
      <c r="BX326" s="3"/>
    </row>
    <row r="327" spans="1:76" ht="15">
      <c r="A327" s="65" t="s">
        <v>969</v>
      </c>
      <c r="B327" s="66"/>
      <c r="C327" s="66" t="s">
        <v>64</v>
      </c>
      <c r="D327" s="67">
        <v>933.3333333333334</v>
      </c>
      <c r="E327" s="91"/>
      <c r="F327" s="66" t="s">
        <v>969</v>
      </c>
      <c r="G327" s="92"/>
      <c r="H327" s="70"/>
      <c r="I327" s="71"/>
      <c r="J327" s="93" t="s">
        <v>75</v>
      </c>
      <c r="K327" s="70"/>
      <c r="L327" s="94">
        <v>80.34920634920636</v>
      </c>
      <c r="M327" s="75">
        <v>7042.81982421875</v>
      </c>
      <c r="N327" s="75">
        <v>4833.33154296875</v>
      </c>
      <c r="O327" s="76"/>
      <c r="P327" s="77"/>
      <c r="Q327" s="77"/>
      <c r="R327" s="87"/>
      <c r="S327" s="48">
        <v>3</v>
      </c>
      <c r="T327" s="48">
        <v>0</v>
      </c>
      <c r="U327" s="49">
        <v>6</v>
      </c>
      <c r="V327" s="49">
        <v>0.333333</v>
      </c>
      <c r="W327" s="49">
        <v>0</v>
      </c>
      <c r="X327" s="49">
        <v>1.918916</v>
      </c>
      <c r="Y327" s="49">
        <v>0</v>
      </c>
      <c r="Z327" s="49">
        <v>0</v>
      </c>
      <c r="AA327" s="72">
        <v>327</v>
      </c>
      <c r="AB327" s="72"/>
      <c r="AC327" s="73"/>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79" t="str">
        <f>REPLACE(INDEX(GroupVertices[Group],MATCH(Vertices[[#This Row],[Vertex]],GroupVertices[Vertex],0)),1,1,"")</f>
        <v>24</v>
      </c>
      <c r="BA327" s="48"/>
      <c r="BB327" s="49"/>
      <c r="BC327" s="48"/>
      <c r="BD327" s="49"/>
      <c r="BE327" s="48"/>
      <c r="BF327" s="49"/>
      <c r="BG327" s="48"/>
      <c r="BH327" s="49"/>
      <c r="BI327" s="48"/>
      <c r="BJ327" s="48"/>
      <c r="BK327" s="48"/>
      <c r="BL327" s="48"/>
      <c r="BM327" s="48"/>
      <c r="BN327" s="48"/>
      <c r="BO327" s="48"/>
      <c r="BP327" s="48"/>
      <c r="BQ327" s="48"/>
      <c r="BR327" s="48"/>
      <c r="BS327" s="48"/>
      <c r="BT327" s="2"/>
      <c r="BU327" s="3"/>
      <c r="BV327" s="3"/>
      <c r="BW327" s="3"/>
      <c r="BX327" s="3"/>
    </row>
    <row r="328" spans="1:76" ht="15">
      <c r="A328" s="65" t="s">
        <v>983</v>
      </c>
      <c r="B328" s="66"/>
      <c r="C328" s="66" t="s">
        <v>64</v>
      </c>
      <c r="D328" s="67">
        <v>933.3333333333334</v>
      </c>
      <c r="E328" s="91"/>
      <c r="F328" s="66" t="s">
        <v>983</v>
      </c>
      <c r="G328" s="92"/>
      <c r="H328" s="70"/>
      <c r="I328" s="71"/>
      <c r="J328" s="93" t="s">
        <v>75</v>
      </c>
      <c r="K328" s="70"/>
      <c r="L328" s="94">
        <v>80.34920634920636</v>
      </c>
      <c r="M328" s="75">
        <v>6177.72607421875</v>
      </c>
      <c r="N328" s="75">
        <v>1647.234130859375</v>
      </c>
      <c r="O328" s="76"/>
      <c r="P328" s="77"/>
      <c r="Q328" s="77"/>
      <c r="R328" s="87"/>
      <c r="S328" s="48">
        <v>3</v>
      </c>
      <c r="T328" s="48">
        <v>0</v>
      </c>
      <c r="U328" s="49">
        <v>6</v>
      </c>
      <c r="V328" s="49">
        <v>0.333333</v>
      </c>
      <c r="W328" s="49">
        <v>0</v>
      </c>
      <c r="X328" s="49">
        <v>1.918916</v>
      </c>
      <c r="Y328" s="49">
        <v>0</v>
      </c>
      <c r="Z328" s="49">
        <v>0</v>
      </c>
      <c r="AA328" s="72">
        <v>328</v>
      </c>
      <c r="AB328" s="72"/>
      <c r="AC328" s="73"/>
      <c r="AD328" s="80"/>
      <c r="AE328" s="80"/>
      <c r="AF328" s="80"/>
      <c r="AG328" s="80"/>
      <c r="AH328" s="80"/>
      <c r="AI328" s="80"/>
      <c r="AJ328" s="80"/>
      <c r="AK328" s="80"/>
      <c r="AL328" s="80"/>
      <c r="AM328" s="80"/>
      <c r="AN328" s="80"/>
      <c r="AO328" s="80"/>
      <c r="AP328" s="80"/>
      <c r="AQ328" s="80"/>
      <c r="AR328" s="80"/>
      <c r="AS328" s="80"/>
      <c r="AT328" s="80"/>
      <c r="AU328" s="80"/>
      <c r="AV328" s="80"/>
      <c r="AW328" s="80"/>
      <c r="AX328" s="80"/>
      <c r="AY328" s="80"/>
      <c r="AZ328" s="79" t="str">
        <f>REPLACE(INDEX(GroupVertices[Group],MATCH(Vertices[[#This Row],[Vertex]],GroupVertices[Vertex],0)),1,1,"")</f>
        <v>22</v>
      </c>
      <c r="BA328" s="48"/>
      <c r="BB328" s="49"/>
      <c r="BC328" s="48"/>
      <c r="BD328" s="49"/>
      <c r="BE328" s="48"/>
      <c r="BF328" s="49"/>
      <c r="BG328" s="48"/>
      <c r="BH328" s="49"/>
      <c r="BI328" s="48"/>
      <c r="BJ328" s="48"/>
      <c r="BK328" s="48"/>
      <c r="BL328" s="48"/>
      <c r="BM328" s="48"/>
      <c r="BN328" s="48"/>
      <c r="BO328" s="48"/>
      <c r="BP328" s="48"/>
      <c r="BQ328" s="48"/>
      <c r="BR328" s="48"/>
      <c r="BS328" s="48"/>
      <c r="BT328" s="2"/>
      <c r="BU328" s="3"/>
      <c r="BV328" s="3"/>
      <c r="BW328" s="3"/>
      <c r="BX328" s="3"/>
    </row>
    <row r="329" spans="1:76" ht="15">
      <c r="A329" s="65" t="s">
        <v>967</v>
      </c>
      <c r="B329" s="66"/>
      <c r="C329" s="66" t="s">
        <v>64</v>
      </c>
      <c r="D329" s="67">
        <v>933.3333333333334</v>
      </c>
      <c r="E329" s="91"/>
      <c r="F329" s="66" t="s">
        <v>967</v>
      </c>
      <c r="G329" s="92"/>
      <c r="H329" s="70"/>
      <c r="I329" s="71"/>
      <c r="J329" s="93" t="s">
        <v>75</v>
      </c>
      <c r="K329" s="70"/>
      <c r="L329" s="94">
        <v>80.34920634920636</v>
      </c>
      <c r="M329" s="75">
        <v>9699.1357421875</v>
      </c>
      <c r="N329" s="75">
        <v>4833.33154296875</v>
      </c>
      <c r="O329" s="76"/>
      <c r="P329" s="77"/>
      <c r="Q329" s="77"/>
      <c r="R329" s="87"/>
      <c r="S329" s="48">
        <v>3</v>
      </c>
      <c r="T329" s="48">
        <v>0</v>
      </c>
      <c r="U329" s="49">
        <v>6</v>
      </c>
      <c r="V329" s="49">
        <v>0.333333</v>
      </c>
      <c r="W329" s="49">
        <v>0</v>
      </c>
      <c r="X329" s="49">
        <v>1.918916</v>
      </c>
      <c r="Y329" s="49">
        <v>0</v>
      </c>
      <c r="Z329" s="49">
        <v>0</v>
      </c>
      <c r="AA329" s="72">
        <v>329</v>
      </c>
      <c r="AB329" s="72"/>
      <c r="AC329" s="73"/>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79" t="str">
        <f>REPLACE(INDEX(GroupVertices[Group],MATCH(Vertices[[#This Row],[Vertex]],GroupVertices[Vertex],0)),1,1,"")</f>
        <v>21</v>
      </c>
      <c r="BA329" s="48"/>
      <c r="BB329" s="49"/>
      <c r="BC329" s="48"/>
      <c r="BD329" s="49"/>
      <c r="BE329" s="48"/>
      <c r="BF329" s="49"/>
      <c r="BG329" s="48"/>
      <c r="BH329" s="49"/>
      <c r="BI329" s="48"/>
      <c r="BJ329" s="48"/>
      <c r="BK329" s="48"/>
      <c r="BL329" s="48"/>
      <c r="BM329" s="48"/>
      <c r="BN329" s="48"/>
      <c r="BO329" s="48"/>
      <c r="BP329" s="48"/>
      <c r="BQ329" s="48"/>
      <c r="BR329" s="48"/>
      <c r="BS329" s="48"/>
      <c r="BT329" s="2"/>
      <c r="BU329" s="3"/>
      <c r="BV329" s="3"/>
      <c r="BW329" s="3"/>
      <c r="BX329" s="3"/>
    </row>
    <row r="330" spans="1:76" ht="15">
      <c r="A330" s="65" t="s">
        <v>984</v>
      </c>
      <c r="B330" s="66"/>
      <c r="C330" s="66" t="s">
        <v>64</v>
      </c>
      <c r="D330" s="67">
        <v>1000</v>
      </c>
      <c r="E330" s="91"/>
      <c r="F330" s="66" t="s">
        <v>984</v>
      </c>
      <c r="G330" s="92"/>
      <c r="H330" s="70"/>
      <c r="I330" s="71"/>
      <c r="J330" s="93" t="s">
        <v>75</v>
      </c>
      <c r="K330" s="70"/>
      <c r="L330" s="94">
        <v>1508.6349206349207</v>
      </c>
      <c r="M330" s="75">
        <v>5861.9404296875</v>
      </c>
      <c r="N330" s="75">
        <v>5913.42578125</v>
      </c>
      <c r="O330" s="76"/>
      <c r="P330" s="77"/>
      <c r="Q330" s="77"/>
      <c r="R330" s="87"/>
      <c r="S330" s="48">
        <v>7</v>
      </c>
      <c r="T330" s="48">
        <v>0</v>
      </c>
      <c r="U330" s="49">
        <v>114</v>
      </c>
      <c r="V330" s="49">
        <v>0.055556</v>
      </c>
      <c r="W330" s="49">
        <v>0</v>
      </c>
      <c r="X330" s="49">
        <v>3.466305</v>
      </c>
      <c r="Y330" s="49">
        <v>0</v>
      </c>
      <c r="Z330" s="49">
        <v>0</v>
      </c>
      <c r="AA330" s="72">
        <v>330</v>
      </c>
      <c r="AB330" s="72"/>
      <c r="AC330" s="73"/>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79" t="str">
        <f>REPLACE(INDEX(GroupVertices[Group],MATCH(Vertices[[#This Row],[Vertex]],GroupVertices[Vertex],0)),1,1,"")</f>
        <v>15</v>
      </c>
      <c r="BA330" s="48"/>
      <c r="BB330" s="49"/>
      <c r="BC330" s="48"/>
      <c r="BD330" s="49"/>
      <c r="BE330" s="48"/>
      <c r="BF330" s="49"/>
      <c r="BG330" s="48"/>
      <c r="BH330" s="49"/>
      <c r="BI330" s="48"/>
      <c r="BJ330" s="48"/>
      <c r="BK330" s="48"/>
      <c r="BL330" s="48"/>
      <c r="BM330" s="48"/>
      <c r="BN330" s="48"/>
      <c r="BO330" s="48"/>
      <c r="BP330" s="48"/>
      <c r="BQ330" s="48"/>
      <c r="BR330" s="48"/>
      <c r="BS330" s="48"/>
      <c r="BT330" s="2"/>
      <c r="BU330" s="3"/>
      <c r="BV330" s="3"/>
      <c r="BW330" s="3"/>
      <c r="BX330" s="3"/>
    </row>
    <row r="331" spans="1:76" ht="15">
      <c r="A331" s="65" t="s">
        <v>243</v>
      </c>
      <c r="B331" s="66"/>
      <c r="C331" s="66" t="s">
        <v>64</v>
      </c>
      <c r="D331" s="67">
        <v>100</v>
      </c>
      <c r="E331" s="69"/>
      <c r="F331" s="90" t="s">
        <v>2462</v>
      </c>
      <c r="G331" s="66"/>
      <c r="H331" s="70"/>
      <c r="I331" s="71"/>
      <c r="J331" s="71" t="s">
        <v>159</v>
      </c>
      <c r="K331" s="70" t="s">
        <v>2562</v>
      </c>
      <c r="L331" s="74">
        <v>1</v>
      </c>
      <c r="M331" s="75">
        <v>7493.94287109375</v>
      </c>
      <c r="N331" s="75">
        <v>1224.5885009765625</v>
      </c>
      <c r="O331" s="76"/>
      <c r="P331" s="77"/>
      <c r="Q331" s="77"/>
      <c r="R331" s="87"/>
      <c r="S331" s="48">
        <v>0</v>
      </c>
      <c r="T331" s="48">
        <v>1</v>
      </c>
      <c r="U331" s="49">
        <v>0</v>
      </c>
      <c r="V331" s="49">
        <v>1</v>
      </c>
      <c r="W331" s="49">
        <v>0</v>
      </c>
      <c r="X331" s="49">
        <v>0.999999</v>
      </c>
      <c r="Y331" s="49">
        <v>0</v>
      </c>
      <c r="Z331" s="49">
        <v>0</v>
      </c>
      <c r="AA331" s="72">
        <v>331</v>
      </c>
      <c r="AB331" s="72"/>
      <c r="AC331" s="73"/>
      <c r="AD331" s="79" t="s">
        <v>2145</v>
      </c>
      <c r="AE331" s="79">
        <v>4609</v>
      </c>
      <c r="AF331" s="79">
        <v>5523</v>
      </c>
      <c r="AG331" s="79">
        <v>15817</v>
      </c>
      <c r="AH331" s="79">
        <v>47137</v>
      </c>
      <c r="AI331" s="79"/>
      <c r="AJ331" s="79" t="s">
        <v>2218</v>
      </c>
      <c r="AK331" s="79" t="s">
        <v>2285</v>
      </c>
      <c r="AL331" s="84" t="s">
        <v>2332</v>
      </c>
      <c r="AM331" s="79"/>
      <c r="AN331" s="81">
        <v>41513.35737268518</v>
      </c>
      <c r="AO331" s="84" t="s">
        <v>2388</v>
      </c>
      <c r="AP331" s="79" t="b">
        <v>0</v>
      </c>
      <c r="AQ331" s="79" t="b">
        <v>0</v>
      </c>
      <c r="AR331" s="79" t="b">
        <v>0</v>
      </c>
      <c r="AS331" s="79" t="s">
        <v>2451</v>
      </c>
      <c r="AT331" s="79">
        <v>36</v>
      </c>
      <c r="AU331" s="84" t="s">
        <v>2453</v>
      </c>
      <c r="AV331" s="79" t="b">
        <v>0</v>
      </c>
      <c r="AW331" s="79" t="s">
        <v>2487</v>
      </c>
      <c r="AX331" s="84" t="s">
        <v>2488</v>
      </c>
      <c r="AY331" s="79" t="s">
        <v>66</v>
      </c>
      <c r="AZ331" s="79" t="str">
        <f>REPLACE(INDEX(GroupVertices[Group],MATCH(Vertices[[#This Row],[Vertex]],GroupVertices[Vertex],0)),1,1,"")</f>
        <v>53</v>
      </c>
      <c r="BA331" s="48">
        <v>2</v>
      </c>
      <c r="BB331" s="49">
        <v>8</v>
      </c>
      <c r="BC331" s="48">
        <v>0</v>
      </c>
      <c r="BD331" s="49">
        <v>0</v>
      </c>
      <c r="BE331" s="48">
        <v>0</v>
      </c>
      <c r="BF331" s="49">
        <v>0</v>
      </c>
      <c r="BG331" s="48">
        <v>23</v>
      </c>
      <c r="BH331" s="49">
        <v>92</v>
      </c>
      <c r="BI331" s="48">
        <v>25</v>
      </c>
      <c r="BJ331" s="48"/>
      <c r="BK331" s="48"/>
      <c r="BL331" s="48"/>
      <c r="BM331" s="48"/>
      <c r="BN331" s="48"/>
      <c r="BO331" s="48"/>
      <c r="BP331" s="115" t="s">
        <v>3223</v>
      </c>
      <c r="BQ331" s="115" t="s">
        <v>3223</v>
      </c>
      <c r="BR331" s="115" t="s">
        <v>3316</v>
      </c>
      <c r="BS331" s="115" t="s">
        <v>3316</v>
      </c>
      <c r="BT331" s="2"/>
      <c r="BU331" s="3"/>
      <c r="BV331" s="3"/>
      <c r="BW331" s="3"/>
      <c r="BX331" s="3"/>
    </row>
    <row r="332" spans="1:76" ht="15">
      <c r="A332" s="65" t="s">
        <v>244</v>
      </c>
      <c r="B332" s="66"/>
      <c r="C332" s="66" t="s">
        <v>64</v>
      </c>
      <c r="D332" s="67">
        <v>100</v>
      </c>
      <c r="E332" s="69"/>
      <c r="F332" s="90" t="s">
        <v>2463</v>
      </c>
      <c r="G332" s="66"/>
      <c r="H332" s="70"/>
      <c r="I332" s="71"/>
      <c r="J332" s="71" t="s">
        <v>159</v>
      </c>
      <c r="K332" s="70" t="s">
        <v>2563</v>
      </c>
      <c r="L332" s="74">
        <v>1</v>
      </c>
      <c r="M332" s="75">
        <v>9128.5986328125</v>
      </c>
      <c r="N332" s="75">
        <v>3001.867431640625</v>
      </c>
      <c r="O332" s="76"/>
      <c r="P332" s="77"/>
      <c r="Q332" s="77"/>
      <c r="R332" s="87"/>
      <c r="S332" s="48">
        <v>0</v>
      </c>
      <c r="T332" s="48">
        <v>1</v>
      </c>
      <c r="U332" s="49">
        <v>0</v>
      </c>
      <c r="V332" s="49">
        <v>1</v>
      </c>
      <c r="W332" s="49">
        <v>0</v>
      </c>
      <c r="X332" s="49">
        <v>0.999999</v>
      </c>
      <c r="Y332" s="49">
        <v>0</v>
      </c>
      <c r="Z332" s="49">
        <v>0</v>
      </c>
      <c r="AA332" s="72">
        <v>332</v>
      </c>
      <c r="AB332" s="72"/>
      <c r="AC332" s="73"/>
      <c r="AD332" s="79" t="s">
        <v>2146</v>
      </c>
      <c r="AE332" s="79">
        <v>2460</v>
      </c>
      <c r="AF332" s="79">
        <v>5832</v>
      </c>
      <c r="AG332" s="79">
        <v>61082</v>
      </c>
      <c r="AH332" s="79">
        <v>129882</v>
      </c>
      <c r="AI332" s="79"/>
      <c r="AJ332" s="79" t="s">
        <v>2219</v>
      </c>
      <c r="AK332" s="79" t="s">
        <v>2287</v>
      </c>
      <c r="AL332" s="79"/>
      <c r="AM332" s="79"/>
      <c r="AN332" s="81">
        <v>42372.119155092594</v>
      </c>
      <c r="AO332" s="84" t="s">
        <v>2389</v>
      </c>
      <c r="AP332" s="79" t="b">
        <v>0</v>
      </c>
      <c r="AQ332" s="79" t="b">
        <v>0</v>
      </c>
      <c r="AR332" s="79" t="b">
        <v>1</v>
      </c>
      <c r="AS332" s="79" t="s">
        <v>2064</v>
      </c>
      <c r="AT332" s="79">
        <v>41</v>
      </c>
      <c r="AU332" s="84" t="s">
        <v>2453</v>
      </c>
      <c r="AV332" s="79" t="b">
        <v>0</v>
      </c>
      <c r="AW332" s="79" t="s">
        <v>2487</v>
      </c>
      <c r="AX332" s="84" t="s">
        <v>2489</v>
      </c>
      <c r="AY332" s="79" t="s">
        <v>66</v>
      </c>
      <c r="AZ332" s="79" t="str">
        <f>REPLACE(INDEX(GroupVertices[Group],MATCH(Vertices[[#This Row],[Vertex]],GroupVertices[Vertex],0)),1,1,"")</f>
        <v>51</v>
      </c>
      <c r="BA332" s="48">
        <v>1</v>
      </c>
      <c r="BB332" s="49">
        <v>2</v>
      </c>
      <c r="BC332" s="48">
        <v>0</v>
      </c>
      <c r="BD332" s="49">
        <v>0</v>
      </c>
      <c r="BE332" s="48">
        <v>0</v>
      </c>
      <c r="BF332" s="49">
        <v>0</v>
      </c>
      <c r="BG332" s="48">
        <v>49</v>
      </c>
      <c r="BH332" s="49">
        <v>98</v>
      </c>
      <c r="BI332" s="48">
        <v>50</v>
      </c>
      <c r="BJ332" s="48" t="s">
        <v>805</v>
      </c>
      <c r="BK332" s="48" t="s">
        <v>805</v>
      </c>
      <c r="BL332" s="48" t="s">
        <v>851</v>
      </c>
      <c r="BM332" s="48" t="s">
        <v>851</v>
      </c>
      <c r="BN332" s="48"/>
      <c r="BO332" s="48"/>
      <c r="BP332" s="115" t="s">
        <v>3224</v>
      </c>
      <c r="BQ332" s="115" t="s">
        <v>3224</v>
      </c>
      <c r="BR332" s="115" t="s">
        <v>3317</v>
      </c>
      <c r="BS332" s="115" t="s">
        <v>3317</v>
      </c>
      <c r="BT332" s="2"/>
      <c r="BU332" s="3"/>
      <c r="BV332" s="3"/>
      <c r="BW332" s="3"/>
      <c r="BX332" s="3"/>
    </row>
    <row r="333" spans="1:76" ht="15">
      <c r="A333" s="65" t="s">
        <v>334</v>
      </c>
      <c r="B333" s="66"/>
      <c r="C333" s="66" t="s">
        <v>64</v>
      </c>
      <c r="D333" s="67">
        <v>100</v>
      </c>
      <c r="E333" s="69"/>
      <c r="F333" s="90" t="s">
        <v>1328</v>
      </c>
      <c r="G333" s="66"/>
      <c r="H333" s="70"/>
      <c r="I333" s="71"/>
      <c r="J333" s="71" t="s">
        <v>159</v>
      </c>
      <c r="K333" s="70" t="s">
        <v>2564</v>
      </c>
      <c r="L333" s="74">
        <v>794.4920634920635</v>
      </c>
      <c r="M333" s="75">
        <v>7024.244140625</v>
      </c>
      <c r="N333" s="75">
        <v>6354.1328125</v>
      </c>
      <c r="O333" s="76"/>
      <c r="P333" s="77"/>
      <c r="Q333" s="77"/>
      <c r="R333" s="87"/>
      <c r="S333" s="48">
        <v>0</v>
      </c>
      <c r="T333" s="48">
        <v>4</v>
      </c>
      <c r="U333" s="49">
        <v>60</v>
      </c>
      <c r="V333" s="49">
        <v>0.043478</v>
      </c>
      <c r="W333" s="49">
        <v>0</v>
      </c>
      <c r="X333" s="49">
        <v>2.081108</v>
      </c>
      <c r="Y333" s="49">
        <v>0</v>
      </c>
      <c r="Z333" s="49">
        <v>0</v>
      </c>
      <c r="AA333" s="72">
        <v>333</v>
      </c>
      <c r="AB333" s="72"/>
      <c r="AC333" s="73"/>
      <c r="AD333" s="79" t="s">
        <v>2147</v>
      </c>
      <c r="AE333" s="79">
        <v>3614</v>
      </c>
      <c r="AF333" s="79">
        <v>8361</v>
      </c>
      <c r="AG333" s="79">
        <v>7952</v>
      </c>
      <c r="AH333" s="79">
        <v>27778</v>
      </c>
      <c r="AI333" s="79"/>
      <c r="AJ333" s="79" t="s">
        <v>2220</v>
      </c>
      <c r="AK333" s="84" t="s">
        <v>849</v>
      </c>
      <c r="AL333" s="84" t="s">
        <v>2333</v>
      </c>
      <c r="AM333" s="79"/>
      <c r="AN333" s="81">
        <v>40122.1453587963</v>
      </c>
      <c r="AO333" s="84" t="s">
        <v>2390</v>
      </c>
      <c r="AP333" s="79" t="b">
        <v>0</v>
      </c>
      <c r="AQ333" s="79" t="b">
        <v>0</v>
      </c>
      <c r="AR333" s="79" t="b">
        <v>1</v>
      </c>
      <c r="AS333" s="79" t="s">
        <v>2064</v>
      </c>
      <c r="AT333" s="79">
        <v>838</v>
      </c>
      <c r="AU333" s="84" t="s">
        <v>2455</v>
      </c>
      <c r="AV333" s="79" t="b">
        <v>1</v>
      </c>
      <c r="AW333" s="79" t="s">
        <v>2487</v>
      </c>
      <c r="AX333" s="84" t="s">
        <v>2490</v>
      </c>
      <c r="AY333" s="79" t="s">
        <v>66</v>
      </c>
      <c r="AZ333" s="79" t="str">
        <f>REPLACE(INDEX(GroupVertices[Group],MATCH(Vertices[[#This Row],[Vertex]],GroupVertices[Vertex],0)),1,1,"")</f>
        <v>15</v>
      </c>
      <c r="BA333" s="48">
        <v>5</v>
      </c>
      <c r="BB333" s="49">
        <v>5.747126436781609</v>
      </c>
      <c r="BC333" s="48">
        <v>0</v>
      </c>
      <c r="BD333" s="49">
        <v>0</v>
      </c>
      <c r="BE333" s="48">
        <v>0</v>
      </c>
      <c r="BF333" s="49">
        <v>0</v>
      </c>
      <c r="BG333" s="48">
        <v>82</v>
      </c>
      <c r="BH333" s="49">
        <v>94.25287356321839</v>
      </c>
      <c r="BI333" s="48">
        <v>87</v>
      </c>
      <c r="BJ333" s="48" t="s">
        <v>3175</v>
      </c>
      <c r="BK333" s="48" t="s">
        <v>3175</v>
      </c>
      <c r="BL333" s="48" t="s">
        <v>850</v>
      </c>
      <c r="BM333" s="48" t="s">
        <v>850</v>
      </c>
      <c r="BN333" s="48" t="s">
        <v>3192</v>
      </c>
      <c r="BO333" s="48" t="s">
        <v>3201</v>
      </c>
      <c r="BP333" s="115" t="s">
        <v>3225</v>
      </c>
      <c r="BQ333" s="115" t="s">
        <v>3225</v>
      </c>
      <c r="BR333" s="115" t="s">
        <v>3318</v>
      </c>
      <c r="BS333" s="115" t="s">
        <v>3318</v>
      </c>
      <c r="BT333" s="2"/>
      <c r="BU333" s="3"/>
      <c r="BV333" s="3"/>
      <c r="BW333" s="3"/>
      <c r="BX333" s="3"/>
    </row>
    <row r="334" spans="1:76" ht="15">
      <c r="A334" s="65" t="s">
        <v>330</v>
      </c>
      <c r="B334" s="66"/>
      <c r="C334" s="66" t="s">
        <v>64</v>
      </c>
      <c r="D334" s="67">
        <v>100</v>
      </c>
      <c r="E334" s="69"/>
      <c r="F334" s="90" t="s">
        <v>1326</v>
      </c>
      <c r="G334" s="66"/>
      <c r="H334" s="70"/>
      <c r="I334" s="71"/>
      <c r="J334" s="71" t="s">
        <v>159</v>
      </c>
      <c r="K334" s="70" t="s">
        <v>2565</v>
      </c>
      <c r="L334" s="74">
        <v>7935.920634920635</v>
      </c>
      <c r="M334" s="75">
        <v>287.6570129394531</v>
      </c>
      <c r="N334" s="75">
        <v>3310.121826171875</v>
      </c>
      <c r="O334" s="76"/>
      <c r="P334" s="77"/>
      <c r="Q334" s="77"/>
      <c r="R334" s="87"/>
      <c r="S334" s="48">
        <v>0</v>
      </c>
      <c r="T334" s="48">
        <v>25</v>
      </c>
      <c r="U334" s="49">
        <v>600</v>
      </c>
      <c r="V334" s="49">
        <v>0.04</v>
      </c>
      <c r="W334" s="49">
        <v>0.000119</v>
      </c>
      <c r="X334" s="49">
        <v>12.027008</v>
      </c>
      <c r="Y334" s="49">
        <v>0</v>
      </c>
      <c r="Z334" s="49">
        <v>0</v>
      </c>
      <c r="AA334" s="72">
        <v>334</v>
      </c>
      <c r="AB334" s="72"/>
      <c r="AC334" s="73"/>
      <c r="AD334" s="79" t="s">
        <v>2148</v>
      </c>
      <c r="AE334" s="79">
        <v>15353</v>
      </c>
      <c r="AF334" s="79">
        <v>13962</v>
      </c>
      <c r="AG334" s="79">
        <v>17732</v>
      </c>
      <c r="AH334" s="79">
        <v>2906</v>
      </c>
      <c r="AI334" s="79"/>
      <c r="AJ334" s="79" t="s">
        <v>2221</v>
      </c>
      <c r="AK334" s="79" t="s">
        <v>2288</v>
      </c>
      <c r="AL334" s="84" t="s">
        <v>2334</v>
      </c>
      <c r="AM334" s="79"/>
      <c r="AN334" s="81">
        <v>43174.22331018518</v>
      </c>
      <c r="AO334" s="79"/>
      <c r="AP334" s="79" t="b">
        <v>0</v>
      </c>
      <c r="AQ334" s="79" t="b">
        <v>0</v>
      </c>
      <c r="AR334" s="79" t="b">
        <v>0</v>
      </c>
      <c r="AS334" s="79" t="s">
        <v>2064</v>
      </c>
      <c r="AT334" s="79">
        <v>131</v>
      </c>
      <c r="AU334" s="84" t="s">
        <v>2453</v>
      </c>
      <c r="AV334" s="79" t="b">
        <v>0</v>
      </c>
      <c r="AW334" s="79" t="s">
        <v>2487</v>
      </c>
      <c r="AX334" s="84" t="s">
        <v>2491</v>
      </c>
      <c r="AY334" s="79" t="s">
        <v>66</v>
      </c>
      <c r="AZ334" s="79" t="str">
        <f>REPLACE(INDEX(GroupVertices[Group],MATCH(Vertices[[#This Row],[Vertex]],GroupVertices[Vertex],0)),1,1,"")</f>
        <v>2</v>
      </c>
      <c r="BA334" s="48">
        <v>3</v>
      </c>
      <c r="BB334" s="49">
        <v>0.4149377593360996</v>
      </c>
      <c r="BC334" s="48">
        <v>0</v>
      </c>
      <c r="BD334" s="49">
        <v>0</v>
      </c>
      <c r="BE334" s="48">
        <v>0</v>
      </c>
      <c r="BF334" s="49">
        <v>0</v>
      </c>
      <c r="BG334" s="48">
        <v>720</v>
      </c>
      <c r="BH334" s="49">
        <v>99.5850622406639</v>
      </c>
      <c r="BI334" s="48">
        <v>723</v>
      </c>
      <c r="BJ334" s="48" t="s">
        <v>817</v>
      </c>
      <c r="BK334" s="48" t="s">
        <v>817</v>
      </c>
      <c r="BL334" s="48" t="s">
        <v>850</v>
      </c>
      <c r="BM334" s="48" t="s">
        <v>850</v>
      </c>
      <c r="BN334" s="48" t="s">
        <v>2960</v>
      </c>
      <c r="BO334" s="48" t="s">
        <v>3202</v>
      </c>
      <c r="BP334" s="115" t="s">
        <v>3226</v>
      </c>
      <c r="BQ334" s="115" t="s">
        <v>3290</v>
      </c>
      <c r="BR334" s="115" t="s">
        <v>3057</v>
      </c>
      <c r="BS334" s="115" t="s">
        <v>3362</v>
      </c>
      <c r="BT334" s="2"/>
      <c r="BU334" s="3"/>
      <c r="BV334" s="3"/>
      <c r="BW334" s="3"/>
      <c r="BX334" s="3"/>
    </row>
    <row r="335" spans="1:76" ht="15">
      <c r="A335" s="65" t="s">
        <v>309</v>
      </c>
      <c r="B335" s="66"/>
      <c r="C335" s="66" t="s">
        <v>64</v>
      </c>
      <c r="D335" s="67">
        <v>100</v>
      </c>
      <c r="E335" s="69"/>
      <c r="F335" s="90" t="s">
        <v>1315</v>
      </c>
      <c r="G335" s="66"/>
      <c r="H335" s="70"/>
      <c r="I335" s="71"/>
      <c r="J335" s="71" t="s">
        <v>159</v>
      </c>
      <c r="K335" s="70" t="s">
        <v>2566</v>
      </c>
      <c r="L335" s="74">
        <v>2064.0793650793653</v>
      </c>
      <c r="M335" s="75">
        <v>4673.099609375</v>
      </c>
      <c r="N335" s="75">
        <v>2627.988525390625</v>
      </c>
      <c r="O335" s="76"/>
      <c r="P335" s="77"/>
      <c r="Q335" s="77"/>
      <c r="R335" s="87"/>
      <c r="S335" s="48">
        <v>0</v>
      </c>
      <c r="T335" s="48">
        <v>13</v>
      </c>
      <c r="U335" s="49">
        <v>156</v>
      </c>
      <c r="V335" s="49">
        <v>0.076923</v>
      </c>
      <c r="W335" s="49">
        <v>0</v>
      </c>
      <c r="X335" s="49">
        <v>6.513503</v>
      </c>
      <c r="Y335" s="49">
        <v>0</v>
      </c>
      <c r="Z335" s="49">
        <v>0</v>
      </c>
      <c r="AA335" s="72">
        <v>335</v>
      </c>
      <c r="AB335" s="72"/>
      <c r="AC335" s="73"/>
      <c r="AD335" s="79" t="s">
        <v>2149</v>
      </c>
      <c r="AE335" s="79">
        <v>4537</v>
      </c>
      <c r="AF335" s="79">
        <v>4055</v>
      </c>
      <c r="AG335" s="79">
        <v>9404</v>
      </c>
      <c r="AH335" s="79">
        <v>10</v>
      </c>
      <c r="AI335" s="79"/>
      <c r="AJ335" s="79" t="s">
        <v>2222</v>
      </c>
      <c r="AK335" s="79" t="s">
        <v>2289</v>
      </c>
      <c r="AL335" s="84" t="s">
        <v>2335</v>
      </c>
      <c r="AM335" s="79"/>
      <c r="AN335" s="81">
        <v>43174.17652777778</v>
      </c>
      <c r="AO335" s="84" t="s">
        <v>2391</v>
      </c>
      <c r="AP335" s="79" t="b">
        <v>1</v>
      </c>
      <c r="AQ335" s="79" t="b">
        <v>0</v>
      </c>
      <c r="AR335" s="79" t="b">
        <v>0</v>
      </c>
      <c r="AS335" s="79" t="s">
        <v>2064</v>
      </c>
      <c r="AT335" s="79">
        <v>42</v>
      </c>
      <c r="AU335" s="79"/>
      <c r="AV335" s="79" t="b">
        <v>0</v>
      </c>
      <c r="AW335" s="79" t="s">
        <v>2487</v>
      </c>
      <c r="AX335" s="84" t="s">
        <v>2492</v>
      </c>
      <c r="AY335" s="79" t="s">
        <v>66</v>
      </c>
      <c r="AZ335" s="79" t="str">
        <f>REPLACE(INDEX(GroupVertices[Group],MATCH(Vertices[[#This Row],[Vertex]],GroupVertices[Vertex],0)),1,1,"")</f>
        <v>13</v>
      </c>
      <c r="BA335" s="48">
        <v>6</v>
      </c>
      <c r="BB335" s="49">
        <v>1.643835616438356</v>
      </c>
      <c r="BC335" s="48">
        <v>0</v>
      </c>
      <c r="BD335" s="49">
        <v>0</v>
      </c>
      <c r="BE335" s="48">
        <v>0</v>
      </c>
      <c r="BF335" s="49">
        <v>0</v>
      </c>
      <c r="BG335" s="48">
        <v>359</v>
      </c>
      <c r="BH335" s="49">
        <v>98.35616438356165</v>
      </c>
      <c r="BI335" s="48">
        <v>365</v>
      </c>
      <c r="BJ335" s="48" t="s">
        <v>2923</v>
      </c>
      <c r="BK335" s="48" t="s">
        <v>2923</v>
      </c>
      <c r="BL335" s="48" t="s">
        <v>850</v>
      </c>
      <c r="BM335" s="48" t="s">
        <v>850</v>
      </c>
      <c r="BN335" s="48" t="s">
        <v>2971</v>
      </c>
      <c r="BO335" s="48" t="s">
        <v>3203</v>
      </c>
      <c r="BP335" s="115" t="s">
        <v>3227</v>
      </c>
      <c r="BQ335" s="115" t="s">
        <v>3291</v>
      </c>
      <c r="BR335" s="115" t="s">
        <v>3061</v>
      </c>
      <c r="BS335" s="115" t="s">
        <v>3363</v>
      </c>
      <c r="BT335" s="2"/>
      <c r="BU335" s="3"/>
      <c r="BV335" s="3"/>
      <c r="BW335" s="3"/>
      <c r="BX335" s="3"/>
    </row>
    <row r="336" spans="1:76" ht="15">
      <c r="A336" s="65" t="s">
        <v>345</v>
      </c>
      <c r="B336" s="66"/>
      <c r="C336" s="66" t="s">
        <v>64</v>
      </c>
      <c r="D336" s="67">
        <v>100</v>
      </c>
      <c r="E336" s="69"/>
      <c r="F336" s="90" t="s">
        <v>1334</v>
      </c>
      <c r="G336" s="66"/>
      <c r="H336" s="70"/>
      <c r="I336" s="71"/>
      <c r="J336" s="71" t="s">
        <v>159</v>
      </c>
      <c r="K336" s="70" t="s">
        <v>2567</v>
      </c>
      <c r="L336" s="74">
        <v>556.4444444444445</v>
      </c>
      <c r="M336" s="75">
        <v>9664.638671875</v>
      </c>
      <c r="N336" s="75">
        <v>5913.42578125</v>
      </c>
      <c r="O336" s="76"/>
      <c r="P336" s="77"/>
      <c r="Q336" s="77"/>
      <c r="R336" s="87"/>
      <c r="S336" s="48">
        <v>0</v>
      </c>
      <c r="T336" s="48">
        <v>7</v>
      </c>
      <c r="U336" s="49">
        <v>42</v>
      </c>
      <c r="V336" s="49">
        <v>0.142857</v>
      </c>
      <c r="W336" s="49">
        <v>0</v>
      </c>
      <c r="X336" s="49">
        <v>3.756751</v>
      </c>
      <c r="Y336" s="49">
        <v>0</v>
      </c>
      <c r="Z336" s="49">
        <v>0</v>
      </c>
      <c r="AA336" s="72">
        <v>336</v>
      </c>
      <c r="AB336" s="72"/>
      <c r="AC336" s="73"/>
      <c r="AD336" s="79" t="s">
        <v>2150</v>
      </c>
      <c r="AE336" s="79">
        <v>8883</v>
      </c>
      <c r="AF336" s="79">
        <v>8073</v>
      </c>
      <c r="AG336" s="79">
        <v>16051</v>
      </c>
      <c r="AH336" s="79">
        <v>2443</v>
      </c>
      <c r="AI336" s="79"/>
      <c r="AJ336" s="79" t="s">
        <v>2223</v>
      </c>
      <c r="AK336" s="79" t="s">
        <v>2290</v>
      </c>
      <c r="AL336" s="84" t="s">
        <v>2336</v>
      </c>
      <c r="AM336" s="79"/>
      <c r="AN336" s="81">
        <v>43173.46616898148</v>
      </c>
      <c r="AO336" s="84" t="s">
        <v>2392</v>
      </c>
      <c r="AP336" s="79" t="b">
        <v>1</v>
      </c>
      <c r="AQ336" s="79" t="b">
        <v>0</v>
      </c>
      <c r="AR336" s="79" t="b">
        <v>0</v>
      </c>
      <c r="AS336" s="79" t="s">
        <v>2064</v>
      </c>
      <c r="AT336" s="79">
        <v>96</v>
      </c>
      <c r="AU336" s="79"/>
      <c r="AV336" s="79" t="b">
        <v>0</v>
      </c>
      <c r="AW336" s="79" t="s">
        <v>2487</v>
      </c>
      <c r="AX336" s="84" t="s">
        <v>2493</v>
      </c>
      <c r="AY336" s="79" t="s">
        <v>66</v>
      </c>
      <c r="AZ336" s="79" t="str">
        <f>REPLACE(INDEX(GroupVertices[Group],MATCH(Vertices[[#This Row],[Vertex]],GroupVertices[Vertex],0)),1,1,"")</f>
        <v>16</v>
      </c>
      <c r="BA336" s="48">
        <v>0</v>
      </c>
      <c r="BB336" s="49">
        <v>0</v>
      </c>
      <c r="BC336" s="48">
        <v>0</v>
      </c>
      <c r="BD336" s="49">
        <v>0</v>
      </c>
      <c r="BE336" s="48">
        <v>0</v>
      </c>
      <c r="BF336" s="49">
        <v>0</v>
      </c>
      <c r="BG336" s="48">
        <v>206</v>
      </c>
      <c r="BH336" s="49">
        <v>100</v>
      </c>
      <c r="BI336" s="48">
        <v>206</v>
      </c>
      <c r="BJ336" s="48" t="s">
        <v>817</v>
      </c>
      <c r="BK336" s="48" t="s">
        <v>817</v>
      </c>
      <c r="BL336" s="48" t="s">
        <v>850</v>
      </c>
      <c r="BM336" s="48" t="s">
        <v>850</v>
      </c>
      <c r="BN336" s="48" t="s">
        <v>2969</v>
      </c>
      <c r="BO336" s="48" t="s">
        <v>3204</v>
      </c>
      <c r="BP336" s="115" t="s">
        <v>3228</v>
      </c>
      <c r="BQ336" s="115" t="s">
        <v>3292</v>
      </c>
      <c r="BR336" s="115" t="s">
        <v>3065</v>
      </c>
      <c r="BS336" s="115" t="s">
        <v>3364</v>
      </c>
      <c r="BT336" s="2"/>
      <c r="BU336" s="3"/>
      <c r="BV336" s="3"/>
      <c r="BW336" s="3"/>
      <c r="BX336" s="3"/>
    </row>
    <row r="337" spans="1:76" ht="15">
      <c r="A337" s="65" t="s">
        <v>344</v>
      </c>
      <c r="B337" s="66"/>
      <c r="C337" s="66" t="s">
        <v>64</v>
      </c>
      <c r="D337" s="67">
        <v>100</v>
      </c>
      <c r="E337" s="69"/>
      <c r="F337" s="90" t="s">
        <v>1333</v>
      </c>
      <c r="G337" s="66"/>
      <c r="H337" s="70"/>
      <c r="I337" s="71"/>
      <c r="J337" s="71" t="s">
        <v>159</v>
      </c>
      <c r="K337" s="70" t="s">
        <v>2568</v>
      </c>
      <c r="L337" s="74">
        <v>5026.449735449735</v>
      </c>
      <c r="M337" s="75">
        <v>2228.014892578125</v>
      </c>
      <c r="N337" s="75">
        <v>2782.958740234375</v>
      </c>
      <c r="O337" s="76"/>
      <c r="P337" s="77"/>
      <c r="Q337" s="77"/>
      <c r="R337" s="87"/>
      <c r="S337" s="48">
        <v>0</v>
      </c>
      <c r="T337" s="48">
        <v>20</v>
      </c>
      <c r="U337" s="49">
        <v>380</v>
      </c>
      <c r="V337" s="49">
        <v>0.05</v>
      </c>
      <c r="W337" s="49">
        <v>0</v>
      </c>
      <c r="X337" s="49">
        <v>9.729714</v>
      </c>
      <c r="Y337" s="49">
        <v>0</v>
      </c>
      <c r="Z337" s="49">
        <v>0</v>
      </c>
      <c r="AA337" s="72">
        <v>337</v>
      </c>
      <c r="AB337" s="72"/>
      <c r="AC337" s="73"/>
      <c r="AD337" s="79" t="s">
        <v>2151</v>
      </c>
      <c r="AE337" s="79">
        <v>23163</v>
      </c>
      <c r="AF337" s="79">
        <v>22084</v>
      </c>
      <c r="AG337" s="79">
        <v>38662</v>
      </c>
      <c r="AH337" s="79">
        <v>29871</v>
      </c>
      <c r="AI337" s="79"/>
      <c r="AJ337" s="79" t="s">
        <v>2224</v>
      </c>
      <c r="AK337" s="79" t="s">
        <v>2291</v>
      </c>
      <c r="AL337" s="84" t="s">
        <v>2337</v>
      </c>
      <c r="AM337" s="79"/>
      <c r="AN337" s="81">
        <v>41987.75891203704</v>
      </c>
      <c r="AO337" s="84" t="s">
        <v>2393</v>
      </c>
      <c r="AP337" s="79" t="b">
        <v>1</v>
      </c>
      <c r="AQ337" s="79" t="b">
        <v>0</v>
      </c>
      <c r="AR337" s="79" t="b">
        <v>0</v>
      </c>
      <c r="AS337" s="79" t="s">
        <v>2064</v>
      </c>
      <c r="AT337" s="79">
        <v>1785</v>
      </c>
      <c r="AU337" s="84" t="s">
        <v>2453</v>
      </c>
      <c r="AV337" s="79" t="b">
        <v>0</v>
      </c>
      <c r="AW337" s="79" t="s">
        <v>2487</v>
      </c>
      <c r="AX337" s="84" t="s">
        <v>2494</v>
      </c>
      <c r="AY337" s="79" t="s">
        <v>66</v>
      </c>
      <c r="AZ337" s="79" t="str">
        <f>REPLACE(INDEX(GroupVertices[Group],MATCH(Vertices[[#This Row],[Vertex]],GroupVertices[Vertex],0)),1,1,"")</f>
        <v>7</v>
      </c>
      <c r="BA337" s="48">
        <v>6</v>
      </c>
      <c r="BB337" s="49">
        <v>1.1009174311926606</v>
      </c>
      <c r="BC337" s="48">
        <v>0</v>
      </c>
      <c r="BD337" s="49">
        <v>0</v>
      </c>
      <c r="BE337" s="48">
        <v>0</v>
      </c>
      <c r="BF337" s="49">
        <v>0</v>
      </c>
      <c r="BG337" s="48">
        <v>539</v>
      </c>
      <c r="BH337" s="49">
        <v>98.89908256880734</v>
      </c>
      <c r="BI337" s="48">
        <v>545</v>
      </c>
      <c r="BJ337" s="48" t="s">
        <v>3176</v>
      </c>
      <c r="BK337" s="48" t="s">
        <v>3176</v>
      </c>
      <c r="BL337" s="48" t="s">
        <v>850</v>
      </c>
      <c r="BM337" s="48" t="s">
        <v>850</v>
      </c>
      <c r="BN337" s="48" t="s">
        <v>2965</v>
      </c>
      <c r="BO337" s="48" t="s">
        <v>3205</v>
      </c>
      <c r="BP337" s="115" t="s">
        <v>3229</v>
      </c>
      <c r="BQ337" s="115" t="s">
        <v>3293</v>
      </c>
      <c r="BR337" s="115" t="s">
        <v>3061</v>
      </c>
      <c r="BS337" s="115" t="s">
        <v>3365</v>
      </c>
      <c r="BT337" s="2"/>
      <c r="BU337" s="3"/>
      <c r="BV337" s="3"/>
      <c r="BW337" s="3"/>
      <c r="BX337" s="3"/>
    </row>
    <row r="338" spans="1:76" ht="15">
      <c r="A338" s="65" t="s">
        <v>273</v>
      </c>
      <c r="B338" s="66"/>
      <c r="C338" s="66" t="s">
        <v>64</v>
      </c>
      <c r="D338" s="67">
        <v>100</v>
      </c>
      <c r="E338" s="69"/>
      <c r="F338" s="90" t="s">
        <v>1304</v>
      </c>
      <c r="G338" s="66"/>
      <c r="H338" s="70"/>
      <c r="I338" s="71"/>
      <c r="J338" s="71" t="s">
        <v>159</v>
      </c>
      <c r="K338" s="70" t="s">
        <v>2569</v>
      </c>
      <c r="L338" s="74">
        <v>1</v>
      </c>
      <c r="M338" s="75">
        <v>5838.05712890625</v>
      </c>
      <c r="N338" s="75">
        <v>2196.312255859375</v>
      </c>
      <c r="O338" s="76"/>
      <c r="P338" s="77"/>
      <c r="Q338" s="77"/>
      <c r="R338" s="87"/>
      <c r="S338" s="48">
        <v>0</v>
      </c>
      <c r="T338" s="48">
        <v>1</v>
      </c>
      <c r="U338" s="49">
        <v>0</v>
      </c>
      <c r="V338" s="49">
        <v>0.2</v>
      </c>
      <c r="W338" s="49">
        <v>0</v>
      </c>
      <c r="X338" s="49">
        <v>0.693693</v>
      </c>
      <c r="Y338" s="49">
        <v>0</v>
      </c>
      <c r="Z338" s="49">
        <v>0</v>
      </c>
      <c r="AA338" s="72">
        <v>338</v>
      </c>
      <c r="AB338" s="72"/>
      <c r="AC338" s="73"/>
      <c r="AD338" s="79" t="s">
        <v>2152</v>
      </c>
      <c r="AE338" s="79">
        <v>4433</v>
      </c>
      <c r="AF338" s="79">
        <v>113646</v>
      </c>
      <c r="AG338" s="79">
        <v>44874</v>
      </c>
      <c r="AH338" s="79">
        <v>110532</v>
      </c>
      <c r="AI338" s="79"/>
      <c r="AJ338" s="79" t="s">
        <v>2225</v>
      </c>
      <c r="AK338" s="79" t="s">
        <v>2292</v>
      </c>
      <c r="AL338" s="84" t="s">
        <v>2338</v>
      </c>
      <c r="AM338" s="79"/>
      <c r="AN338" s="81">
        <v>41685.178564814814</v>
      </c>
      <c r="AO338" s="84" t="s">
        <v>2394</v>
      </c>
      <c r="AP338" s="79" t="b">
        <v>0</v>
      </c>
      <c r="AQ338" s="79" t="b">
        <v>0</v>
      </c>
      <c r="AR338" s="79" t="b">
        <v>1</v>
      </c>
      <c r="AS338" s="79" t="s">
        <v>2064</v>
      </c>
      <c r="AT338" s="79">
        <v>5477</v>
      </c>
      <c r="AU338" s="84" t="s">
        <v>2454</v>
      </c>
      <c r="AV338" s="79" t="b">
        <v>0</v>
      </c>
      <c r="AW338" s="79" t="s">
        <v>2487</v>
      </c>
      <c r="AX338" s="84" t="s">
        <v>2495</v>
      </c>
      <c r="AY338" s="79" t="s">
        <v>66</v>
      </c>
      <c r="AZ338" s="79" t="str">
        <f>REPLACE(INDEX(GroupVertices[Group],MATCH(Vertices[[#This Row],[Vertex]],GroupVertices[Vertex],0)),1,1,"")</f>
        <v>22</v>
      </c>
      <c r="BA338" s="48">
        <v>2</v>
      </c>
      <c r="BB338" s="49">
        <v>8.333333333333334</v>
      </c>
      <c r="BC338" s="48">
        <v>0</v>
      </c>
      <c r="BD338" s="49">
        <v>0</v>
      </c>
      <c r="BE338" s="48">
        <v>0</v>
      </c>
      <c r="BF338" s="49">
        <v>0</v>
      </c>
      <c r="BG338" s="48">
        <v>22</v>
      </c>
      <c r="BH338" s="49">
        <v>91.66666666666667</v>
      </c>
      <c r="BI338" s="48">
        <v>24</v>
      </c>
      <c r="BJ338" s="48" t="s">
        <v>826</v>
      </c>
      <c r="BK338" s="48" t="s">
        <v>826</v>
      </c>
      <c r="BL338" s="48" t="s">
        <v>850</v>
      </c>
      <c r="BM338" s="48" t="s">
        <v>850</v>
      </c>
      <c r="BN338" s="48" t="s">
        <v>2975</v>
      </c>
      <c r="BO338" s="48" t="s">
        <v>2975</v>
      </c>
      <c r="BP338" s="115" t="s">
        <v>3230</v>
      </c>
      <c r="BQ338" s="115" t="s">
        <v>3230</v>
      </c>
      <c r="BR338" s="115" t="s">
        <v>3071</v>
      </c>
      <c r="BS338" s="115" t="s">
        <v>3071</v>
      </c>
      <c r="BT338" s="2"/>
      <c r="BU338" s="3"/>
      <c r="BV338" s="3"/>
      <c r="BW338" s="3"/>
      <c r="BX338" s="3"/>
    </row>
    <row r="339" spans="1:76" ht="15">
      <c r="A339" s="65" t="s">
        <v>320</v>
      </c>
      <c r="B339" s="66"/>
      <c r="C339" s="66" t="s">
        <v>64</v>
      </c>
      <c r="D339" s="67">
        <v>100</v>
      </c>
      <c r="E339" s="69"/>
      <c r="F339" s="90" t="s">
        <v>1322</v>
      </c>
      <c r="G339" s="66"/>
      <c r="H339" s="70"/>
      <c r="I339" s="71"/>
      <c r="J339" s="71" t="s">
        <v>159</v>
      </c>
      <c r="K339" s="70" t="s">
        <v>2570</v>
      </c>
      <c r="L339" s="74">
        <v>529.994708994709</v>
      </c>
      <c r="M339" s="75">
        <v>6636.81005859375</v>
      </c>
      <c r="N339" s="75">
        <v>6354.1328125</v>
      </c>
      <c r="O339" s="76"/>
      <c r="P339" s="77"/>
      <c r="Q339" s="77"/>
      <c r="R339" s="87"/>
      <c r="S339" s="48">
        <v>0</v>
      </c>
      <c r="T339" s="48">
        <v>2</v>
      </c>
      <c r="U339" s="49">
        <v>40</v>
      </c>
      <c r="V339" s="49">
        <v>0.04</v>
      </c>
      <c r="W339" s="49">
        <v>0</v>
      </c>
      <c r="X339" s="49">
        <v>1.053435</v>
      </c>
      <c r="Y339" s="49">
        <v>0</v>
      </c>
      <c r="Z339" s="49">
        <v>0</v>
      </c>
      <c r="AA339" s="72">
        <v>339</v>
      </c>
      <c r="AB339" s="72"/>
      <c r="AC339" s="73"/>
      <c r="AD339" s="79" t="s">
        <v>2153</v>
      </c>
      <c r="AE339" s="79">
        <v>6511</v>
      </c>
      <c r="AF339" s="79">
        <v>11544</v>
      </c>
      <c r="AG339" s="79">
        <v>12152</v>
      </c>
      <c r="AH339" s="79">
        <v>38215</v>
      </c>
      <c r="AI339" s="79"/>
      <c r="AJ339" s="79" t="s">
        <v>2226</v>
      </c>
      <c r="AK339" s="79" t="s">
        <v>2293</v>
      </c>
      <c r="AL339" s="84" t="s">
        <v>2339</v>
      </c>
      <c r="AM339" s="79"/>
      <c r="AN339" s="81">
        <v>39459.80023148148</v>
      </c>
      <c r="AO339" s="84" t="s">
        <v>2395</v>
      </c>
      <c r="AP339" s="79" t="b">
        <v>0</v>
      </c>
      <c r="AQ339" s="79" t="b">
        <v>0</v>
      </c>
      <c r="AR339" s="79" t="b">
        <v>1</v>
      </c>
      <c r="AS339" s="79" t="s">
        <v>2064</v>
      </c>
      <c r="AT339" s="79">
        <v>1412</v>
      </c>
      <c r="AU339" s="84" t="s">
        <v>2457</v>
      </c>
      <c r="AV339" s="79" t="b">
        <v>1</v>
      </c>
      <c r="AW339" s="79" t="s">
        <v>2487</v>
      </c>
      <c r="AX339" s="84" t="s">
        <v>2496</v>
      </c>
      <c r="AY339" s="79" t="s">
        <v>66</v>
      </c>
      <c r="AZ339" s="79" t="str">
        <f>REPLACE(INDEX(GroupVertices[Group],MATCH(Vertices[[#This Row],[Vertex]],GroupVertices[Vertex],0)),1,1,"")</f>
        <v>15</v>
      </c>
      <c r="BA339" s="48">
        <v>1</v>
      </c>
      <c r="BB339" s="49">
        <v>5</v>
      </c>
      <c r="BC339" s="48">
        <v>0</v>
      </c>
      <c r="BD339" s="49">
        <v>0</v>
      </c>
      <c r="BE339" s="48">
        <v>0</v>
      </c>
      <c r="BF339" s="49">
        <v>0</v>
      </c>
      <c r="BG339" s="48">
        <v>19</v>
      </c>
      <c r="BH339" s="49">
        <v>95</v>
      </c>
      <c r="BI339" s="48">
        <v>20</v>
      </c>
      <c r="BJ339" s="48"/>
      <c r="BK339" s="48"/>
      <c r="BL339" s="48"/>
      <c r="BM339" s="48"/>
      <c r="BN339" s="48"/>
      <c r="BO339" s="48"/>
      <c r="BP339" s="115" t="s">
        <v>3231</v>
      </c>
      <c r="BQ339" s="115" t="s">
        <v>3231</v>
      </c>
      <c r="BR339" s="115" t="s">
        <v>3319</v>
      </c>
      <c r="BS339" s="115" t="s">
        <v>3319</v>
      </c>
      <c r="BT339" s="2"/>
      <c r="BU339" s="3"/>
      <c r="BV339" s="3"/>
      <c r="BW339" s="3"/>
      <c r="BX339" s="3"/>
    </row>
    <row r="340" spans="1:76" ht="15">
      <c r="A340" s="65" t="s">
        <v>332</v>
      </c>
      <c r="B340" s="66"/>
      <c r="C340" s="66" t="s">
        <v>64</v>
      </c>
      <c r="D340" s="67">
        <v>100</v>
      </c>
      <c r="E340" s="69"/>
      <c r="F340" s="90" t="s">
        <v>1327</v>
      </c>
      <c r="G340" s="66"/>
      <c r="H340" s="70"/>
      <c r="I340" s="71"/>
      <c r="J340" s="71" t="s">
        <v>159</v>
      </c>
      <c r="K340" s="70" t="s">
        <v>2571</v>
      </c>
      <c r="L340" s="74">
        <v>9999</v>
      </c>
      <c r="M340" s="75">
        <v>1376.719970703125</v>
      </c>
      <c r="N340" s="75">
        <v>6622.65185546875</v>
      </c>
      <c r="O340" s="76"/>
      <c r="P340" s="77"/>
      <c r="Q340" s="77"/>
      <c r="R340" s="87"/>
      <c r="S340" s="48">
        <v>0</v>
      </c>
      <c r="T340" s="48">
        <v>28</v>
      </c>
      <c r="U340" s="49">
        <v>756</v>
      </c>
      <c r="V340" s="49">
        <v>0.035714</v>
      </c>
      <c r="W340" s="49">
        <v>0.034376</v>
      </c>
      <c r="X340" s="49">
        <v>13.405384</v>
      </c>
      <c r="Y340" s="49">
        <v>0</v>
      </c>
      <c r="Z340" s="49">
        <v>0</v>
      </c>
      <c r="AA340" s="72">
        <v>340</v>
      </c>
      <c r="AB340" s="72"/>
      <c r="AC340" s="73"/>
      <c r="AD340" s="79" t="s">
        <v>2154</v>
      </c>
      <c r="AE340" s="79">
        <v>11504</v>
      </c>
      <c r="AF340" s="79">
        <v>10453</v>
      </c>
      <c r="AG340" s="79">
        <v>16875</v>
      </c>
      <c r="AH340" s="79">
        <v>4357</v>
      </c>
      <c r="AI340" s="79"/>
      <c r="AJ340" s="79" t="s">
        <v>2227</v>
      </c>
      <c r="AK340" s="79" t="s">
        <v>2294</v>
      </c>
      <c r="AL340" s="84" t="s">
        <v>2340</v>
      </c>
      <c r="AM340" s="79"/>
      <c r="AN340" s="81">
        <v>43174.18850694445</v>
      </c>
      <c r="AO340" s="84" t="s">
        <v>2396</v>
      </c>
      <c r="AP340" s="79" t="b">
        <v>1</v>
      </c>
      <c r="AQ340" s="79" t="b">
        <v>0</v>
      </c>
      <c r="AR340" s="79" t="b">
        <v>0</v>
      </c>
      <c r="AS340" s="79" t="s">
        <v>2064</v>
      </c>
      <c r="AT340" s="79">
        <v>109</v>
      </c>
      <c r="AU340" s="79"/>
      <c r="AV340" s="79" t="b">
        <v>0</v>
      </c>
      <c r="AW340" s="79" t="s">
        <v>2487</v>
      </c>
      <c r="AX340" s="84" t="s">
        <v>2497</v>
      </c>
      <c r="AY340" s="79" t="s">
        <v>66</v>
      </c>
      <c r="AZ340" s="79" t="str">
        <f>REPLACE(INDEX(GroupVertices[Group],MATCH(Vertices[[#This Row],[Vertex]],GroupVertices[Vertex],0)),1,1,"")</f>
        <v>1</v>
      </c>
      <c r="BA340" s="48">
        <v>0</v>
      </c>
      <c r="BB340" s="49">
        <v>0</v>
      </c>
      <c r="BC340" s="48">
        <v>0</v>
      </c>
      <c r="BD340" s="49">
        <v>0</v>
      </c>
      <c r="BE340" s="48">
        <v>0</v>
      </c>
      <c r="BF340" s="49">
        <v>0</v>
      </c>
      <c r="BG340" s="48">
        <v>798</v>
      </c>
      <c r="BH340" s="49">
        <v>100</v>
      </c>
      <c r="BI340" s="48">
        <v>798</v>
      </c>
      <c r="BJ340" s="48" t="s">
        <v>2917</v>
      </c>
      <c r="BK340" s="48" t="s">
        <v>3184</v>
      </c>
      <c r="BL340" s="48" t="s">
        <v>850</v>
      </c>
      <c r="BM340" s="48" t="s">
        <v>850</v>
      </c>
      <c r="BN340" s="48" t="s">
        <v>2959</v>
      </c>
      <c r="BO340" s="48" t="s">
        <v>3206</v>
      </c>
      <c r="BP340" s="115" t="s">
        <v>3232</v>
      </c>
      <c r="BQ340" s="115" t="s">
        <v>3294</v>
      </c>
      <c r="BR340" s="115" t="s">
        <v>3056</v>
      </c>
      <c r="BS340" s="115" t="s">
        <v>3366</v>
      </c>
      <c r="BT340" s="2"/>
      <c r="BU340" s="3"/>
      <c r="BV340" s="3"/>
      <c r="BW340" s="3"/>
      <c r="BX340" s="3"/>
    </row>
    <row r="341" spans="1:76" ht="15">
      <c r="A341" s="65" t="s">
        <v>301</v>
      </c>
      <c r="B341" s="66"/>
      <c r="C341" s="66" t="s">
        <v>64</v>
      </c>
      <c r="D341" s="67">
        <v>100</v>
      </c>
      <c r="E341" s="69"/>
      <c r="F341" s="90" t="s">
        <v>1311</v>
      </c>
      <c r="G341" s="66"/>
      <c r="H341" s="70"/>
      <c r="I341" s="71"/>
      <c r="J341" s="71" t="s">
        <v>159</v>
      </c>
      <c r="K341" s="70" t="s">
        <v>2572</v>
      </c>
      <c r="L341" s="74">
        <v>4047.809523809524</v>
      </c>
      <c r="M341" s="75">
        <v>7290.9375</v>
      </c>
      <c r="N341" s="75">
        <v>7825.80615234375</v>
      </c>
      <c r="O341" s="76"/>
      <c r="P341" s="77"/>
      <c r="Q341" s="77"/>
      <c r="R341" s="87"/>
      <c r="S341" s="48">
        <v>0</v>
      </c>
      <c r="T341" s="48">
        <v>18</v>
      </c>
      <c r="U341" s="49">
        <v>306</v>
      </c>
      <c r="V341" s="49">
        <v>0.055556</v>
      </c>
      <c r="W341" s="49">
        <v>0</v>
      </c>
      <c r="X341" s="49">
        <v>8.810797</v>
      </c>
      <c r="Y341" s="49">
        <v>0</v>
      </c>
      <c r="Z341" s="49">
        <v>0</v>
      </c>
      <c r="AA341" s="72">
        <v>341</v>
      </c>
      <c r="AB341" s="72"/>
      <c r="AC341" s="73"/>
      <c r="AD341" s="79" t="s">
        <v>2155</v>
      </c>
      <c r="AE341" s="79">
        <v>3006</v>
      </c>
      <c r="AF341" s="79">
        <v>2772</v>
      </c>
      <c r="AG341" s="79">
        <v>3911</v>
      </c>
      <c r="AH341" s="79">
        <v>6</v>
      </c>
      <c r="AI341" s="79"/>
      <c r="AJ341" s="79" t="s">
        <v>2228</v>
      </c>
      <c r="AK341" s="79" t="s">
        <v>2295</v>
      </c>
      <c r="AL341" s="84" t="s">
        <v>2341</v>
      </c>
      <c r="AM341" s="79"/>
      <c r="AN341" s="81">
        <v>43174.170335648145</v>
      </c>
      <c r="AO341" s="84" t="s">
        <v>2397</v>
      </c>
      <c r="AP341" s="79" t="b">
        <v>1</v>
      </c>
      <c r="AQ341" s="79" t="b">
        <v>0</v>
      </c>
      <c r="AR341" s="79" t="b">
        <v>0</v>
      </c>
      <c r="AS341" s="79" t="s">
        <v>2064</v>
      </c>
      <c r="AT341" s="79">
        <v>20</v>
      </c>
      <c r="AU341" s="79"/>
      <c r="AV341" s="79" t="b">
        <v>0</v>
      </c>
      <c r="AW341" s="79" t="s">
        <v>2487</v>
      </c>
      <c r="AX341" s="84" t="s">
        <v>2498</v>
      </c>
      <c r="AY341" s="79" t="s">
        <v>66</v>
      </c>
      <c r="AZ341" s="79" t="str">
        <f>REPLACE(INDEX(GroupVertices[Group],MATCH(Vertices[[#This Row],[Vertex]],GroupVertices[Vertex],0)),1,1,"")</f>
        <v>11</v>
      </c>
      <c r="BA341" s="48">
        <v>0</v>
      </c>
      <c r="BB341" s="49">
        <v>0</v>
      </c>
      <c r="BC341" s="48">
        <v>0</v>
      </c>
      <c r="BD341" s="49">
        <v>0</v>
      </c>
      <c r="BE341" s="48">
        <v>0</v>
      </c>
      <c r="BF341" s="49">
        <v>0</v>
      </c>
      <c r="BG341" s="48">
        <v>530</v>
      </c>
      <c r="BH341" s="49">
        <v>100</v>
      </c>
      <c r="BI341" s="48">
        <v>530</v>
      </c>
      <c r="BJ341" s="48" t="s">
        <v>817</v>
      </c>
      <c r="BK341" s="48" t="s">
        <v>817</v>
      </c>
      <c r="BL341" s="48" t="s">
        <v>850</v>
      </c>
      <c r="BM341" s="48" t="s">
        <v>850</v>
      </c>
      <c r="BN341" s="48" t="s">
        <v>2969</v>
      </c>
      <c r="BO341" s="48" t="s">
        <v>3207</v>
      </c>
      <c r="BP341" s="115" t="s">
        <v>3233</v>
      </c>
      <c r="BQ341" s="115" t="s">
        <v>3295</v>
      </c>
      <c r="BR341" s="115" t="s">
        <v>3057</v>
      </c>
      <c r="BS341" s="115" t="s">
        <v>3367</v>
      </c>
      <c r="BT341" s="2"/>
      <c r="BU341" s="3"/>
      <c r="BV341" s="3"/>
      <c r="BW341" s="3"/>
      <c r="BX341" s="3"/>
    </row>
    <row r="342" spans="1:76" ht="15">
      <c r="A342" s="65" t="s">
        <v>319</v>
      </c>
      <c r="B342" s="66"/>
      <c r="C342" s="66" t="s">
        <v>64</v>
      </c>
      <c r="D342" s="67">
        <v>100</v>
      </c>
      <c r="E342" s="69"/>
      <c r="F342" s="90" t="s">
        <v>1321</v>
      </c>
      <c r="G342" s="66"/>
      <c r="H342" s="70"/>
      <c r="I342" s="71"/>
      <c r="J342" s="71" t="s">
        <v>159</v>
      </c>
      <c r="K342" s="70" t="s">
        <v>2573</v>
      </c>
      <c r="L342" s="74">
        <v>4047.809523809524</v>
      </c>
      <c r="M342" s="75">
        <v>5028.68994140625</v>
      </c>
      <c r="N342" s="75">
        <v>4868.01025390625</v>
      </c>
      <c r="O342" s="76"/>
      <c r="P342" s="77"/>
      <c r="Q342" s="77"/>
      <c r="R342" s="87"/>
      <c r="S342" s="48">
        <v>0</v>
      </c>
      <c r="T342" s="48">
        <v>18</v>
      </c>
      <c r="U342" s="49">
        <v>306</v>
      </c>
      <c r="V342" s="49">
        <v>0.055556</v>
      </c>
      <c r="W342" s="49">
        <v>0</v>
      </c>
      <c r="X342" s="49">
        <v>8.810797</v>
      </c>
      <c r="Y342" s="49">
        <v>0</v>
      </c>
      <c r="Z342" s="49">
        <v>0</v>
      </c>
      <c r="AA342" s="72">
        <v>342</v>
      </c>
      <c r="AB342" s="72"/>
      <c r="AC342" s="73"/>
      <c r="AD342" s="79" t="s">
        <v>2156</v>
      </c>
      <c r="AE342" s="79">
        <v>17563</v>
      </c>
      <c r="AF342" s="79">
        <v>16689</v>
      </c>
      <c r="AG342" s="79">
        <v>38308</v>
      </c>
      <c r="AH342" s="79">
        <v>17353</v>
      </c>
      <c r="AI342" s="79"/>
      <c r="AJ342" s="79" t="s">
        <v>2229</v>
      </c>
      <c r="AK342" s="79" t="s">
        <v>2106</v>
      </c>
      <c r="AL342" s="84" t="s">
        <v>2342</v>
      </c>
      <c r="AM342" s="79"/>
      <c r="AN342" s="81">
        <v>41657.263125</v>
      </c>
      <c r="AO342" s="84" t="s">
        <v>2398</v>
      </c>
      <c r="AP342" s="79" t="b">
        <v>0</v>
      </c>
      <c r="AQ342" s="79" t="b">
        <v>0</v>
      </c>
      <c r="AR342" s="79" t="b">
        <v>0</v>
      </c>
      <c r="AS342" s="79" t="s">
        <v>2064</v>
      </c>
      <c r="AT342" s="79">
        <v>1578</v>
      </c>
      <c r="AU342" s="84" t="s">
        <v>2453</v>
      </c>
      <c r="AV342" s="79" t="b">
        <v>0</v>
      </c>
      <c r="AW342" s="79" t="s">
        <v>2487</v>
      </c>
      <c r="AX342" s="84" t="s">
        <v>2499</v>
      </c>
      <c r="AY342" s="79" t="s">
        <v>66</v>
      </c>
      <c r="AZ342" s="79" t="str">
        <f>REPLACE(INDEX(GroupVertices[Group],MATCH(Vertices[[#This Row],[Vertex]],GroupVertices[Vertex],0)),1,1,"")</f>
        <v>9</v>
      </c>
      <c r="BA342" s="48">
        <v>2</v>
      </c>
      <c r="BB342" s="49">
        <v>0.3913894324853229</v>
      </c>
      <c r="BC342" s="48">
        <v>0</v>
      </c>
      <c r="BD342" s="49">
        <v>0</v>
      </c>
      <c r="BE342" s="48">
        <v>0</v>
      </c>
      <c r="BF342" s="49">
        <v>0</v>
      </c>
      <c r="BG342" s="48">
        <v>509</v>
      </c>
      <c r="BH342" s="49">
        <v>99.60861056751467</v>
      </c>
      <c r="BI342" s="48">
        <v>511</v>
      </c>
      <c r="BJ342" s="48" t="s">
        <v>848</v>
      </c>
      <c r="BK342" s="48" t="s">
        <v>848</v>
      </c>
      <c r="BL342" s="48" t="s">
        <v>850</v>
      </c>
      <c r="BM342" s="48" t="s">
        <v>850</v>
      </c>
      <c r="BN342" s="48" t="s">
        <v>2967</v>
      </c>
      <c r="BO342" s="48" t="s">
        <v>3208</v>
      </c>
      <c r="BP342" s="115" t="s">
        <v>3234</v>
      </c>
      <c r="BQ342" s="115" t="s">
        <v>3296</v>
      </c>
      <c r="BR342" s="115" t="s">
        <v>3058</v>
      </c>
      <c r="BS342" s="115" t="s">
        <v>3368</v>
      </c>
      <c r="BT342" s="2"/>
      <c r="BU342" s="3"/>
      <c r="BV342" s="3"/>
      <c r="BW342" s="3"/>
      <c r="BX342" s="3"/>
    </row>
    <row r="343" spans="1:76" ht="15">
      <c r="A343" s="65" t="s">
        <v>314</v>
      </c>
      <c r="B343" s="66"/>
      <c r="C343" s="66" t="s">
        <v>64</v>
      </c>
      <c r="D343" s="67">
        <v>100</v>
      </c>
      <c r="E343" s="69"/>
      <c r="F343" s="90" t="s">
        <v>1318</v>
      </c>
      <c r="G343" s="66"/>
      <c r="H343" s="70"/>
      <c r="I343" s="71"/>
      <c r="J343" s="71" t="s">
        <v>159</v>
      </c>
      <c r="K343" s="70" t="s">
        <v>2574</v>
      </c>
      <c r="L343" s="74">
        <v>5555.444444444444</v>
      </c>
      <c r="M343" s="75">
        <v>2629.248779296875</v>
      </c>
      <c r="N343" s="75">
        <v>5194.5673828125</v>
      </c>
      <c r="O343" s="76"/>
      <c r="P343" s="77"/>
      <c r="Q343" s="77"/>
      <c r="R343" s="87"/>
      <c r="S343" s="48">
        <v>0</v>
      </c>
      <c r="T343" s="48">
        <v>21</v>
      </c>
      <c r="U343" s="49">
        <v>420</v>
      </c>
      <c r="V343" s="49">
        <v>0.047619</v>
      </c>
      <c r="W343" s="49">
        <v>0</v>
      </c>
      <c r="X343" s="49">
        <v>10.189173</v>
      </c>
      <c r="Y343" s="49">
        <v>0</v>
      </c>
      <c r="Z343" s="49">
        <v>0</v>
      </c>
      <c r="AA343" s="72">
        <v>343</v>
      </c>
      <c r="AB343" s="72"/>
      <c r="AC343" s="73"/>
      <c r="AD343" s="79" t="s">
        <v>2157</v>
      </c>
      <c r="AE343" s="79">
        <v>12729</v>
      </c>
      <c r="AF343" s="79">
        <v>11985</v>
      </c>
      <c r="AG343" s="79">
        <v>12793</v>
      </c>
      <c r="AH343" s="79">
        <v>9420</v>
      </c>
      <c r="AI343" s="79"/>
      <c r="AJ343" s="79" t="s">
        <v>2230</v>
      </c>
      <c r="AK343" s="79" t="s">
        <v>2296</v>
      </c>
      <c r="AL343" s="79"/>
      <c r="AM343" s="79"/>
      <c r="AN343" s="81">
        <v>43173.476539351854</v>
      </c>
      <c r="AO343" s="84" t="s">
        <v>2399</v>
      </c>
      <c r="AP343" s="79" t="b">
        <v>0</v>
      </c>
      <c r="AQ343" s="79" t="b">
        <v>0</v>
      </c>
      <c r="AR343" s="79" t="b">
        <v>0</v>
      </c>
      <c r="AS343" s="79" t="s">
        <v>2064</v>
      </c>
      <c r="AT343" s="79">
        <v>111</v>
      </c>
      <c r="AU343" s="84" t="s">
        <v>2453</v>
      </c>
      <c r="AV343" s="79" t="b">
        <v>0</v>
      </c>
      <c r="AW343" s="79" t="s">
        <v>2487</v>
      </c>
      <c r="AX343" s="84" t="s">
        <v>2500</v>
      </c>
      <c r="AY343" s="79" t="s">
        <v>66</v>
      </c>
      <c r="AZ343" s="79" t="str">
        <f>REPLACE(INDEX(GroupVertices[Group],MATCH(Vertices[[#This Row],[Vertex]],GroupVertices[Vertex],0)),1,1,"")</f>
        <v>4</v>
      </c>
      <c r="BA343" s="48">
        <v>3</v>
      </c>
      <c r="BB343" s="49">
        <v>0.5008347245409015</v>
      </c>
      <c r="BC343" s="48">
        <v>0</v>
      </c>
      <c r="BD343" s="49">
        <v>0</v>
      </c>
      <c r="BE343" s="48">
        <v>0</v>
      </c>
      <c r="BF343" s="49">
        <v>0</v>
      </c>
      <c r="BG343" s="48">
        <v>596</v>
      </c>
      <c r="BH343" s="49">
        <v>99.49916527545909</v>
      </c>
      <c r="BI343" s="48">
        <v>599</v>
      </c>
      <c r="BJ343" s="48" t="s">
        <v>817</v>
      </c>
      <c r="BK343" s="48" t="s">
        <v>817</v>
      </c>
      <c r="BL343" s="48" t="s">
        <v>850</v>
      </c>
      <c r="BM343" s="48" t="s">
        <v>850</v>
      </c>
      <c r="BN343" s="48" t="s">
        <v>2962</v>
      </c>
      <c r="BO343" s="48" t="s">
        <v>3209</v>
      </c>
      <c r="BP343" s="115" t="s">
        <v>3235</v>
      </c>
      <c r="BQ343" s="115" t="s">
        <v>3297</v>
      </c>
      <c r="BR343" s="115" t="s">
        <v>3059</v>
      </c>
      <c r="BS343" s="115" t="s">
        <v>3369</v>
      </c>
      <c r="BT343" s="2"/>
      <c r="BU343" s="3"/>
      <c r="BV343" s="3"/>
      <c r="BW343" s="3"/>
      <c r="BX343" s="3"/>
    </row>
    <row r="344" spans="1:76" ht="15">
      <c r="A344" s="65" t="s">
        <v>298</v>
      </c>
      <c r="B344" s="66"/>
      <c r="C344" s="66" t="s">
        <v>64</v>
      </c>
      <c r="D344" s="67">
        <v>100</v>
      </c>
      <c r="E344" s="69"/>
      <c r="F344" s="90" t="s">
        <v>1310</v>
      </c>
      <c r="G344" s="66"/>
      <c r="H344" s="70"/>
      <c r="I344" s="71"/>
      <c r="J344" s="71" t="s">
        <v>159</v>
      </c>
      <c r="K344" s="70" t="s">
        <v>2575</v>
      </c>
      <c r="L344" s="74">
        <v>4444.555555555556</v>
      </c>
      <c r="M344" s="75">
        <v>5811.5205078125</v>
      </c>
      <c r="N344" s="75">
        <v>7825.80615234375</v>
      </c>
      <c r="O344" s="76"/>
      <c r="P344" s="77"/>
      <c r="Q344" s="77"/>
      <c r="R344" s="87"/>
      <c r="S344" s="48">
        <v>0</v>
      </c>
      <c r="T344" s="48">
        <v>17</v>
      </c>
      <c r="U344" s="49">
        <v>336</v>
      </c>
      <c r="V344" s="49">
        <v>0.045455</v>
      </c>
      <c r="W344" s="49">
        <v>0</v>
      </c>
      <c r="X344" s="49">
        <v>8.224942</v>
      </c>
      <c r="Y344" s="49">
        <v>0</v>
      </c>
      <c r="Z344" s="49">
        <v>0</v>
      </c>
      <c r="AA344" s="72">
        <v>344</v>
      </c>
      <c r="AB344" s="72"/>
      <c r="AC344" s="73"/>
      <c r="AD344" s="79" t="s">
        <v>2158</v>
      </c>
      <c r="AE344" s="79">
        <v>10415</v>
      </c>
      <c r="AF344" s="79">
        <v>9489</v>
      </c>
      <c r="AG344" s="79">
        <v>17123</v>
      </c>
      <c r="AH344" s="79">
        <v>2613</v>
      </c>
      <c r="AI344" s="79"/>
      <c r="AJ344" s="79" t="s">
        <v>2231</v>
      </c>
      <c r="AK344" s="79" t="s">
        <v>2290</v>
      </c>
      <c r="AL344" s="84" t="s">
        <v>2343</v>
      </c>
      <c r="AM344" s="79"/>
      <c r="AN344" s="81">
        <v>43173.468356481484</v>
      </c>
      <c r="AO344" s="84" t="s">
        <v>2400</v>
      </c>
      <c r="AP344" s="79" t="b">
        <v>1</v>
      </c>
      <c r="AQ344" s="79" t="b">
        <v>0</v>
      </c>
      <c r="AR344" s="79" t="b">
        <v>0</v>
      </c>
      <c r="AS344" s="79" t="s">
        <v>2064</v>
      </c>
      <c r="AT344" s="79">
        <v>92</v>
      </c>
      <c r="AU344" s="79"/>
      <c r="AV344" s="79" t="b">
        <v>0</v>
      </c>
      <c r="AW344" s="79" t="s">
        <v>2487</v>
      </c>
      <c r="AX344" s="84" t="s">
        <v>2501</v>
      </c>
      <c r="AY344" s="79" t="s">
        <v>66</v>
      </c>
      <c r="AZ344" s="79" t="str">
        <f>REPLACE(INDEX(GroupVertices[Group],MATCH(Vertices[[#This Row],[Vertex]],GroupVertices[Vertex],0)),1,1,"")</f>
        <v>8</v>
      </c>
      <c r="BA344" s="48">
        <v>4</v>
      </c>
      <c r="BB344" s="49">
        <v>0.8438818565400844</v>
      </c>
      <c r="BC344" s="48">
        <v>0</v>
      </c>
      <c r="BD344" s="49">
        <v>0</v>
      </c>
      <c r="BE344" s="48">
        <v>0</v>
      </c>
      <c r="BF344" s="49">
        <v>0</v>
      </c>
      <c r="BG344" s="48">
        <v>470</v>
      </c>
      <c r="BH344" s="49">
        <v>99.15611814345992</v>
      </c>
      <c r="BI344" s="48">
        <v>474</v>
      </c>
      <c r="BJ344" s="48" t="s">
        <v>843</v>
      </c>
      <c r="BK344" s="48" t="s">
        <v>843</v>
      </c>
      <c r="BL344" s="48" t="s">
        <v>855</v>
      </c>
      <c r="BM344" s="48" t="s">
        <v>855</v>
      </c>
      <c r="BN344" s="48" t="s">
        <v>2966</v>
      </c>
      <c r="BO344" s="48" t="s">
        <v>3210</v>
      </c>
      <c r="BP344" s="115" t="s">
        <v>3236</v>
      </c>
      <c r="BQ344" s="115" t="s">
        <v>3298</v>
      </c>
      <c r="BR344" s="115" t="s">
        <v>3320</v>
      </c>
      <c r="BS344" s="115" t="s">
        <v>3370</v>
      </c>
      <c r="BT344" s="2"/>
      <c r="BU344" s="3"/>
      <c r="BV344" s="3"/>
      <c r="BW344" s="3"/>
      <c r="BX344" s="3"/>
    </row>
    <row r="345" spans="1:76" ht="15">
      <c r="A345" s="65" t="s">
        <v>310</v>
      </c>
      <c r="B345" s="66"/>
      <c r="C345" s="66" t="s">
        <v>64</v>
      </c>
      <c r="D345" s="67">
        <v>100</v>
      </c>
      <c r="E345" s="69"/>
      <c r="F345" s="90" t="s">
        <v>1316</v>
      </c>
      <c r="G345" s="66"/>
      <c r="H345" s="70"/>
      <c r="I345" s="71"/>
      <c r="J345" s="71" t="s">
        <v>159</v>
      </c>
      <c r="K345" s="70" t="s">
        <v>2576</v>
      </c>
      <c r="L345" s="74">
        <v>477.0952380952381</v>
      </c>
      <c r="M345" s="75">
        <v>4856.2021484375</v>
      </c>
      <c r="N345" s="75">
        <v>7825.80615234375</v>
      </c>
      <c r="O345" s="76"/>
      <c r="P345" s="77"/>
      <c r="Q345" s="77"/>
      <c r="R345" s="87"/>
      <c r="S345" s="48">
        <v>0</v>
      </c>
      <c r="T345" s="48">
        <v>2</v>
      </c>
      <c r="U345" s="49">
        <v>36</v>
      </c>
      <c r="V345" s="49">
        <v>0.019231</v>
      </c>
      <c r="W345" s="49">
        <v>0</v>
      </c>
      <c r="X345" s="49">
        <v>1.126395</v>
      </c>
      <c r="Y345" s="49">
        <v>0</v>
      </c>
      <c r="Z345" s="49">
        <v>0</v>
      </c>
      <c r="AA345" s="72">
        <v>345</v>
      </c>
      <c r="AB345" s="72"/>
      <c r="AC345" s="73"/>
      <c r="AD345" s="79" t="s">
        <v>2159</v>
      </c>
      <c r="AE345" s="79">
        <v>0</v>
      </c>
      <c r="AF345" s="79">
        <v>2110</v>
      </c>
      <c r="AG345" s="79">
        <v>44523</v>
      </c>
      <c r="AH345" s="79">
        <v>109</v>
      </c>
      <c r="AI345" s="79"/>
      <c r="AJ345" s="79" t="s">
        <v>2232</v>
      </c>
      <c r="AK345" s="79"/>
      <c r="AL345" s="84" t="s">
        <v>2344</v>
      </c>
      <c r="AM345" s="79"/>
      <c r="AN345" s="81">
        <v>43257.205462962964</v>
      </c>
      <c r="AO345" s="79"/>
      <c r="AP345" s="79" t="b">
        <v>1</v>
      </c>
      <c r="AQ345" s="79" t="b">
        <v>0</v>
      </c>
      <c r="AR345" s="79" t="b">
        <v>0</v>
      </c>
      <c r="AS345" s="79" t="s">
        <v>2064</v>
      </c>
      <c r="AT345" s="79">
        <v>52</v>
      </c>
      <c r="AU345" s="79"/>
      <c r="AV345" s="79" t="b">
        <v>0</v>
      </c>
      <c r="AW345" s="79" t="s">
        <v>2487</v>
      </c>
      <c r="AX345" s="84" t="s">
        <v>2502</v>
      </c>
      <c r="AY345" s="79" t="s">
        <v>66</v>
      </c>
      <c r="AZ345" s="79" t="str">
        <f>REPLACE(INDEX(GroupVertices[Group],MATCH(Vertices[[#This Row],[Vertex]],GroupVertices[Vertex],0)),1,1,"")</f>
        <v>8</v>
      </c>
      <c r="BA345" s="48">
        <v>1</v>
      </c>
      <c r="BB345" s="49">
        <v>1.9607843137254901</v>
      </c>
      <c r="BC345" s="48">
        <v>0</v>
      </c>
      <c r="BD345" s="49">
        <v>0</v>
      </c>
      <c r="BE345" s="48">
        <v>0</v>
      </c>
      <c r="BF345" s="49">
        <v>0</v>
      </c>
      <c r="BG345" s="48">
        <v>50</v>
      </c>
      <c r="BH345" s="49">
        <v>98.03921568627452</v>
      </c>
      <c r="BI345" s="48">
        <v>51</v>
      </c>
      <c r="BJ345" s="48"/>
      <c r="BK345" s="48"/>
      <c r="BL345" s="48"/>
      <c r="BM345" s="48"/>
      <c r="BN345" s="48" t="s">
        <v>3193</v>
      </c>
      <c r="BO345" s="48" t="s">
        <v>3211</v>
      </c>
      <c r="BP345" s="115" t="s">
        <v>3237</v>
      </c>
      <c r="BQ345" s="115" t="s">
        <v>3299</v>
      </c>
      <c r="BR345" s="115" t="s">
        <v>3321</v>
      </c>
      <c r="BS345" s="115" t="s">
        <v>3321</v>
      </c>
      <c r="BT345" s="2"/>
      <c r="BU345" s="3"/>
      <c r="BV345" s="3"/>
      <c r="BW345" s="3"/>
      <c r="BX345" s="3"/>
    </row>
    <row r="346" spans="1:76" ht="15">
      <c r="A346" s="65" t="s">
        <v>302</v>
      </c>
      <c r="B346" s="66"/>
      <c r="C346" s="66" t="s">
        <v>64</v>
      </c>
      <c r="D346" s="67">
        <v>100</v>
      </c>
      <c r="E346" s="69"/>
      <c r="F346" s="90" t="s">
        <v>1312</v>
      </c>
      <c r="G346" s="66"/>
      <c r="H346" s="70"/>
      <c r="I346" s="71"/>
      <c r="J346" s="71" t="s">
        <v>159</v>
      </c>
      <c r="K346" s="70" t="s">
        <v>2577</v>
      </c>
      <c r="L346" s="74">
        <v>4047.809523809524</v>
      </c>
      <c r="M346" s="75">
        <v>9212.1884765625</v>
      </c>
      <c r="N346" s="75">
        <v>7825.80615234375</v>
      </c>
      <c r="O346" s="76"/>
      <c r="P346" s="77"/>
      <c r="Q346" s="77"/>
      <c r="R346" s="87"/>
      <c r="S346" s="48">
        <v>0</v>
      </c>
      <c r="T346" s="48">
        <v>18</v>
      </c>
      <c r="U346" s="49">
        <v>306</v>
      </c>
      <c r="V346" s="49">
        <v>0.055556</v>
      </c>
      <c r="W346" s="49">
        <v>0</v>
      </c>
      <c r="X346" s="49">
        <v>8.810797</v>
      </c>
      <c r="Y346" s="49">
        <v>0</v>
      </c>
      <c r="Z346" s="49">
        <v>0</v>
      </c>
      <c r="AA346" s="72">
        <v>346</v>
      </c>
      <c r="AB346" s="72"/>
      <c r="AC346" s="73"/>
      <c r="AD346" s="79" t="s">
        <v>2160</v>
      </c>
      <c r="AE346" s="79">
        <v>2498</v>
      </c>
      <c r="AF346" s="79">
        <v>2259</v>
      </c>
      <c r="AG346" s="79">
        <v>8187</v>
      </c>
      <c r="AH346" s="79">
        <v>3</v>
      </c>
      <c r="AI346" s="79"/>
      <c r="AJ346" s="79" t="s">
        <v>2233</v>
      </c>
      <c r="AK346" s="79" t="s">
        <v>2297</v>
      </c>
      <c r="AL346" s="84" t="s">
        <v>2345</v>
      </c>
      <c r="AM346" s="79"/>
      <c r="AN346" s="81">
        <v>43174.4975462963</v>
      </c>
      <c r="AO346" s="84" t="s">
        <v>2401</v>
      </c>
      <c r="AP346" s="79" t="b">
        <v>1</v>
      </c>
      <c r="AQ346" s="79" t="b">
        <v>0</v>
      </c>
      <c r="AR346" s="79" t="b">
        <v>0</v>
      </c>
      <c r="AS346" s="79" t="s">
        <v>2064</v>
      </c>
      <c r="AT346" s="79">
        <v>30</v>
      </c>
      <c r="AU346" s="79"/>
      <c r="AV346" s="79" t="b">
        <v>0</v>
      </c>
      <c r="AW346" s="79" t="s">
        <v>2487</v>
      </c>
      <c r="AX346" s="84" t="s">
        <v>2503</v>
      </c>
      <c r="AY346" s="79" t="s">
        <v>66</v>
      </c>
      <c r="AZ346" s="79" t="str">
        <f>REPLACE(INDEX(GroupVertices[Group],MATCH(Vertices[[#This Row],[Vertex]],GroupVertices[Vertex],0)),1,1,"")</f>
        <v>10</v>
      </c>
      <c r="BA346" s="48">
        <v>5</v>
      </c>
      <c r="BB346" s="49">
        <v>1.0183299389002036</v>
      </c>
      <c r="BC346" s="48">
        <v>0</v>
      </c>
      <c r="BD346" s="49">
        <v>0</v>
      </c>
      <c r="BE346" s="48">
        <v>0</v>
      </c>
      <c r="BF346" s="49">
        <v>0</v>
      </c>
      <c r="BG346" s="48">
        <v>486</v>
      </c>
      <c r="BH346" s="49">
        <v>98.98167006109979</v>
      </c>
      <c r="BI346" s="48">
        <v>491</v>
      </c>
      <c r="BJ346" s="48" t="s">
        <v>3177</v>
      </c>
      <c r="BK346" s="48" t="s">
        <v>3177</v>
      </c>
      <c r="BL346" s="48" t="s">
        <v>850</v>
      </c>
      <c r="BM346" s="48" t="s">
        <v>850</v>
      </c>
      <c r="BN346" s="48" t="s">
        <v>3194</v>
      </c>
      <c r="BO346" s="48" t="s">
        <v>3212</v>
      </c>
      <c r="BP346" s="115" t="s">
        <v>3238</v>
      </c>
      <c r="BQ346" s="115" t="s">
        <v>3300</v>
      </c>
      <c r="BR346" s="115" t="s">
        <v>3322</v>
      </c>
      <c r="BS346" s="115" t="s">
        <v>3371</v>
      </c>
      <c r="BT346" s="2"/>
      <c r="BU346" s="3"/>
      <c r="BV346" s="3"/>
      <c r="BW346" s="3"/>
      <c r="BX346" s="3"/>
    </row>
    <row r="347" spans="1:76" ht="15">
      <c r="A347" s="65" t="s">
        <v>318</v>
      </c>
      <c r="B347" s="66"/>
      <c r="C347" s="66" t="s">
        <v>64</v>
      </c>
      <c r="D347" s="67">
        <v>100</v>
      </c>
      <c r="E347" s="69"/>
      <c r="F347" s="90" t="s">
        <v>1320</v>
      </c>
      <c r="G347" s="66"/>
      <c r="H347" s="70"/>
      <c r="I347" s="71"/>
      <c r="J347" s="71" t="s">
        <v>159</v>
      </c>
      <c r="K347" s="70" t="s">
        <v>2578</v>
      </c>
      <c r="L347" s="74">
        <v>5026.449735449735</v>
      </c>
      <c r="M347" s="75">
        <v>2228.014892578125</v>
      </c>
      <c r="N347" s="75">
        <v>371.3503112792969</v>
      </c>
      <c r="O347" s="76"/>
      <c r="P347" s="77"/>
      <c r="Q347" s="77"/>
      <c r="R347" s="87"/>
      <c r="S347" s="48">
        <v>0</v>
      </c>
      <c r="T347" s="48">
        <v>20</v>
      </c>
      <c r="U347" s="49">
        <v>380</v>
      </c>
      <c r="V347" s="49">
        <v>0.05</v>
      </c>
      <c r="W347" s="49">
        <v>0</v>
      </c>
      <c r="X347" s="49">
        <v>9.729714</v>
      </c>
      <c r="Y347" s="49">
        <v>0</v>
      </c>
      <c r="Z347" s="49">
        <v>0</v>
      </c>
      <c r="AA347" s="72">
        <v>347</v>
      </c>
      <c r="AB347" s="72"/>
      <c r="AC347" s="73"/>
      <c r="AD347" s="79" t="s">
        <v>2161</v>
      </c>
      <c r="AE347" s="79">
        <v>7893</v>
      </c>
      <c r="AF347" s="79">
        <v>7065</v>
      </c>
      <c r="AG347" s="79">
        <v>14995</v>
      </c>
      <c r="AH347" s="79">
        <v>5109</v>
      </c>
      <c r="AI347" s="79"/>
      <c r="AJ347" s="79" t="s">
        <v>2234</v>
      </c>
      <c r="AK347" s="79" t="s">
        <v>2298</v>
      </c>
      <c r="AL347" s="84" t="s">
        <v>2346</v>
      </c>
      <c r="AM347" s="79"/>
      <c r="AN347" s="81">
        <v>43174.192349537036</v>
      </c>
      <c r="AO347" s="84" t="s">
        <v>2402</v>
      </c>
      <c r="AP347" s="79" t="b">
        <v>0</v>
      </c>
      <c r="AQ347" s="79" t="b">
        <v>0</v>
      </c>
      <c r="AR347" s="79" t="b">
        <v>0</v>
      </c>
      <c r="AS347" s="79" t="s">
        <v>2064</v>
      </c>
      <c r="AT347" s="79">
        <v>78</v>
      </c>
      <c r="AU347" s="84" t="s">
        <v>2453</v>
      </c>
      <c r="AV347" s="79" t="b">
        <v>0</v>
      </c>
      <c r="AW347" s="79" t="s">
        <v>2487</v>
      </c>
      <c r="AX347" s="84" t="s">
        <v>2504</v>
      </c>
      <c r="AY347" s="79" t="s">
        <v>66</v>
      </c>
      <c r="AZ347" s="79" t="str">
        <f>REPLACE(INDEX(GroupVertices[Group],MATCH(Vertices[[#This Row],[Vertex]],GroupVertices[Vertex],0)),1,1,"")</f>
        <v>6</v>
      </c>
      <c r="BA347" s="48">
        <v>2</v>
      </c>
      <c r="BB347" s="49">
        <v>0.352112676056338</v>
      </c>
      <c r="BC347" s="48">
        <v>0</v>
      </c>
      <c r="BD347" s="49">
        <v>0</v>
      </c>
      <c r="BE347" s="48">
        <v>0</v>
      </c>
      <c r="BF347" s="49">
        <v>0</v>
      </c>
      <c r="BG347" s="48">
        <v>566</v>
      </c>
      <c r="BH347" s="49">
        <v>99.64788732394366</v>
      </c>
      <c r="BI347" s="48">
        <v>568</v>
      </c>
      <c r="BJ347" s="48" t="s">
        <v>2920</v>
      </c>
      <c r="BK347" s="48" t="s">
        <v>3185</v>
      </c>
      <c r="BL347" s="48" t="s">
        <v>2943</v>
      </c>
      <c r="BM347" s="48" t="s">
        <v>2944</v>
      </c>
      <c r="BN347" s="48" t="s">
        <v>2964</v>
      </c>
      <c r="BO347" s="48" t="s">
        <v>3213</v>
      </c>
      <c r="BP347" s="115" t="s">
        <v>3239</v>
      </c>
      <c r="BQ347" s="115" t="s">
        <v>3301</v>
      </c>
      <c r="BR347" s="115" t="s">
        <v>3057</v>
      </c>
      <c r="BS347" s="115" t="s">
        <v>3372</v>
      </c>
      <c r="BT347" s="2"/>
      <c r="BU347" s="3"/>
      <c r="BV347" s="3"/>
      <c r="BW347" s="3"/>
      <c r="BX347" s="3"/>
    </row>
    <row r="348" spans="1:76" ht="15">
      <c r="A348" s="65" t="s">
        <v>265</v>
      </c>
      <c r="B348" s="66"/>
      <c r="C348" s="66" t="s">
        <v>64</v>
      </c>
      <c r="D348" s="67">
        <v>100</v>
      </c>
      <c r="E348" s="69"/>
      <c r="F348" s="90" t="s">
        <v>1297</v>
      </c>
      <c r="G348" s="66"/>
      <c r="H348" s="70"/>
      <c r="I348" s="71"/>
      <c r="J348" s="71" t="s">
        <v>159</v>
      </c>
      <c r="K348" s="70" t="s">
        <v>2579</v>
      </c>
      <c r="L348" s="74">
        <v>1</v>
      </c>
      <c r="M348" s="75">
        <v>9128.5986328125</v>
      </c>
      <c r="N348" s="75">
        <v>3886.89453125</v>
      </c>
      <c r="O348" s="76"/>
      <c r="P348" s="77"/>
      <c r="Q348" s="77"/>
      <c r="R348" s="87"/>
      <c r="S348" s="48">
        <v>0</v>
      </c>
      <c r="T348" s="48">
        <v>1</v>
      </c>
      <c r="U348" s="49">
        <v>0</v>
      </c>
      <c r="V348" s="49">
        <v>1</v>
      </c>
      <c r="W348" s="49">
        <v>0</v>
      </c>
      <c r="X348" s="49">
        <v>0.999999</v>
      </c>
      <c r="Y348" s="49">
        <v>0</v>
      </c>
      <c r="Z348" s="49">
        <v>0</v>
      </c>
      <c r="AA348" s="72">
        <v>348</v>
      </c>
      <c r="AB348" s="72"/>
      <c r="AC348" s="73"/>
      <c r="AD348" s="79" t="s">
        <v>2162</v>
      </c>
      <c r="AE348" s="79">
        <v>8438</v>
      </c>
      <c r="AF348" s="79">
        <v>10600</v>
      </c>
      <c r="AG348" s="79">
        <v>15079</v>
      </c>
      <c r="AH348" s="79">
        <v>22819</v>
      </c>
      <c r="AI348" s="79"/>
      <c r="AJ348" s="79" t="s">
        <v>2235</v>
      </c>
      <c r="AK348" s="79" t="s">
        <v>2299</v>
      </c>
      <c r="AL348" s="84" t="s">
        <v>2347</v>
      </c>
      <c r="AM348" s="79"/>
      <c r="AN348" s="81">
        <v>41583.670011574075</v>
      </c>
      <c r="AO348" s="84" t="s">
        <v>2403</v>
      </c>
      <c r="AP348" s="79" t="b">
        <v>0</v>
      </c>
      <c r="AQ348" s="79" t="b">
        <v>0</v>
      </c>
      <c r="AR348" s="79" t="b">
        <v>1</v>
      </c>
      <c r="AS348" s="79" t="s">
        <v>2064</v>
      </c>
      <c r="AT348" s="79">
        <v>340</v>
      </c>
      <c r="AU348" s="84" t="s">
        <v>2453</v>
      </c>
      <c r="AV348" s="79" t="b">
        <v>0</v>
      </c>
      <c r="AW348" s="79" t="s">
        <v>2487</v>
      </c>
      <c r="AX348" s="84" t="s">
        <v>2505</v>
      </c>
      <c r="AY348" s="79" t="s">
        <v>66</v>
      </c>
      <c r="AZ348" s="79" t="str">
        <f>REPLACE(INDEX(GroupVertices[Group],MATCH(Vertices[[#This Row],[Vertex]],GroupVertices[Vertex],0)),1,1,"")</f>
        <v>43</v>
      </c>
      <c r="BA348" s="48">
        <v>0</v>
      </c>
      <c r="BB348" s="49">
        <v>0</v>
      </c>
      <c r="BC348" s="48">
        <v>0</v>
      </c>
      <c r="BD348" s="49">
        <v>0</v>
      </c>
      <c r="BE348" s="48">
        <v>0</v>
      </c>
      <c r="BF348" s="49">
        <v>0</v>
      </c>
      <c r="BG348" s="48">
        <v>32</v>
      </c>
      <c r="BH348" s="49">
        <v>100</v>
      </c>
      <c r="BI348" s="48">
        <v>32</v>
      </c>
      <c r="BJ348" s="48" t="s">
        <v>821</v>
      </c>
      <c r="BK348" s="48" t="s">
        <v>821</v>
      </c>
      <c r="BL348" s="48" t="s">
        <v>857</v>
      </c>
      <c r="BM348" s="48" t="s">
        <v>857</v>
      </c>
      <c r="BN348" s="48" t="s">
        <v>897</v>
      </c>
      <c r="BO348" s="48" t="s">
        <v>897</v>
      </c>
      <c r="BP348" s="115" t="s">
        <v>3240</v>
      </c>
      <c r="BQ348" s="115" t="s">
        <v>3240</v>
      </c>
      <c r="BR348" s="115" t="s">
        <v>3323</v>
      </c>
      <c r="BS348" s="115" t="s">
        <v>3323</v>
      </c>
      <c r="BT348" s="2"/>
      <c r="BU348" s="3"/>
      <c r="BV348" s="3"/>
      <c r="BW348" s="3"/>
      <c r="BX348" s="3"/>
    </row>
    <row r="349" spans="1:76" ht="15">
      <c r="A349" s="65" t="s">
        <v>356</v>
      </c>
      <c r="B349" s="66"/>
      <c r="C349" s="66" t="s">
        <v>64</v>
      </c>
      <c r="D349" s="67">
        <v>100</v>
      </c>
      <c r="E349" s="69"/>
      <c r="F349" s="90" t="s">
        <v>1340</v>
      </c>
      <c r="G349" s="66"/>
      <c r="H349" s="70"/>
      <c r="I349" s="71"/>
      <c r="J349" s="71" t="s">
        <v>159</v>
      </c>
      <c r="K349" s="70" t="s">
        <v>2580</v>
      </c>
      <c r="L349" s="74">
        <v>1</v>
      </c>
      <c r="M349" s="75">
        <v>9675.2529296875</v>
      </c>
      <c r="N349" s="75">
        <v>1224.5885009765625</v>
      </c>
      <c r="O349" s="76"/>
      <c r="P349" s="77"/>
      <c r="Q349" s="77"/>
      <c r="R349" s="87"/>
      <c r="S349" s="48">
        <v>0</v>
      </c>
      <c r="T349" s="48">
        <v>1</v>
      </c>
      <c r="U349" s="49">
        <v>0</v>
      </c>
      <c r="V349" s="49">
        <v>1</v>
      </c>
      <c r="W349" s="49">
        <v>0</v>
      </c>
      <c r="X349" s="49">
        <v>0.999999</v>
      </c>
      <c r="Y349" s="49">
        <v>0</v>
      </c>
      <c r="Z349" s="49">
        <v>0</v>
      </c>
      <c r="AA349" s="72">
        <v>349</v>
      </c>
      <c r="AB349" s="72"/>
      <c r="AC349" s="73"/>
      <c r="AD349" s="79" t="s">
        <v>2164</v>
      </c>
      <c r="AE349" s="79">
        <v>170725</v>
      </c>
      <c r="AF349" s="79">
        <v>170692</v>
      </c>
      <c r="AG349" s="79">
        <v>61063</v>
      </c>
      <c r="AH349" s="79">
        <v>134857</v>
      </c>
      <c r="AI349" s="79"/>
      <c r="AJ349" s="79" t="s">
        <v>2236</v>
      </c>
      <c r="AK349" s="79" t="s">
        <v>2301</v>
      </c>
      <c r="AL349" s="84" t="s">
        <v>2348</v>
      </c>
      <c r="AM349" s="79"/>
      <c r="AN349" s="81">
        <v>41015.33021990741</v>
      </c>
      <c r="AO349" s="84" t="s">
        <v>2404</v>
      </c>
      <c r="AP349" s="79" t="b">
        <v>1</v>
      </c>
      <c r="AQ349" s="79" t="b">
        <v>0</v>
      </c>
      <c r="AR349" s="79" t="b">
        <v>1</v>
      </c>
      <c r="AS349" s="79" t="s">
        <v>2064</v>
      </c>
      <c r="AT349" s="79">
        <v>5015</v>
      </c>
      <c r="AU349" s="84" t="s">
        <v>2453</v>
      </c>
      <c r="AV349" s="79" t="b">
        <v>0</v>
      </c>
      <c r="AW349" s="79" t="s">
        <v>2487</v>
      </c>
      <c r="AX349" s="84" t="s">
        <v>2506</v>
      </c>
      <c r="AY349" s="79" t="s">
        <v>66</v>
      </c>
      <c r="AZ349" s="79" t="str">
        <f>REPLACE(INDEX(GroupVertices[Group],MATCH(Vertices[[#This Row],[Vertex]],GroupVertices[Vertex],0)),1,1,"")</f>
        <v>36</v>
      </c>
      <c r="BA349" s="48">
        <v>2</v>
      </c>
      <c r="BB349" s="49">
        <v>7.407407407407407</v>
      </c>
      <c r="BC349" s="48">
        <v>0</v>
      </c>
      <c r="BD349" s="49">
        <v>0</v>
      </c>
      <c r="BE349" s="48">
        <v>0</v>
      </c>
      <c r="BF349" s="49">
        <v>0</v>
      </c>
      <c r="BG349" s="48">
        <v>25</v>
      </c>
      <c r="BH349" s="49">
        <v>92.5925925925926</v>
      </c>
      <c r="BI349" s="48">
        <v>27</v>
      </c>
      <c r="BJ349" s="48" t="s">
        <v>826</v>
      </c>
      <c r="BK349" s="48" t="s">
        <v>826</v>
      </c>
      <c r="BL349" s="48" t="s">
        <v>850</v>
      </c>
      <c r="BM349" s="48" t="s">
        <v>850</v>
      </c>
      <c r="BN349" s="48" t="s">
        <v>2980</v>
      </c>
      <c r="BO349" s="48" t="s">
        <v>2980</v>
      </c>
      <c r="BP349" s="115" t="s">
        <v>3241</v>
      </c>
      <c r="BQ349" s="115" t="s">
        <v>3241</v>
      </c>
      <c r="BR349" s="115" t="s">
        <v>3324</v>
      </c>
      <c r="BS349" s="115" t="s">
        <v>3324</v>
      </c>
      <c r="BT349" s="2"/>
      <c r="BU349" s="3"/>
      <c r="BV349" s="3"/>
      <c r="BW349" s="3"/>
      <c r="BX349" s="3"/>
    </row>
    <row r="350" spans="1:76" ht="15">
      <c r="A350" s="65" t="s">
        <v>297</v>
      </c>
      <c r="B350" s="66"/>
      <c r="C350" s="66" t="s">
        <v>64</v>
      </c>
      <c r="D350" s="67">
        <v>100</v>
      </c>
      <c r="E350" s="69"/>
      <c r="F350" s="90" t="s">
        <v>1309</v>
      </c>
      <c r="G350" s="66"/>
      <c r="H350" s="70"/>
      <c r="I350" s="71"/>
      <c r="J350" s="71" t="s">
        <v>159</v>
      </c>
      <c r="K350" s="70" t="s">
        <v>2581</v>
      </c>
      <c r="L350" s="74">
        <v>1</v>
      </c>
      <c r="M350" s="75">
        <v>7024.244140625</v>
      </c>
      <c r="N350" s="75">
        <v>6794.8408203125</v>
      </c>
      <c r="O350" s="76"/>
      <c r="P350" s="77"/>
      <c r="Q350" s="77"/>
      <c r="R350" s="87"/>
      <c r="S350" s="48">
        <v>0</v>
      </c>
      <c r="T350" s="48">
        <v>1</v>
      </c>
      <c r="U350" s="49">
        <v>0</v>
      </c>
      <c r="V350" s="49">
        <v>0.034483</v>
      </c>
      <c r="W350" s="49">
        <v>0</v>
      </c>
      <c r="X350" s="49">
        <v>0.570908</v>
      </c>
      <c r="Y350" s="49">
        <v>0</v>
      </c>
      <c r="Z350" s="49">
        <v>0</v>
      </c>
      <c r="AA350" s="72">
        <v>350</v>
      </c>
      <c r="AB350" s="72"/>
      <c r="AC350" s="73"/>
      <c r="AD350" s="79" t="s">
        <v>2165</v>
      </c>
      <c r="AE350" s="79">
        <v>1120</v>
      </c>
      <c r="AF350" s="79">
        <v>1448</v>
      </c>
      <c r="AG350" s="79">
        <v>1601</v>
      </c>
      <c r="AH350" s="79">
        <v>18694</v>
      </c>
      <c r="AI350" s="79"/>
      <c r="AJ350" s="79" t="s">
        <v>2237</v>
      </c>
      <c r="AK350" s="79" t="s">
        <v>2304</v>
      </c>
      <c r="AL350" s="84" t="s">
        <v>2333</v>
      </c>
      <c r="AM350" s="79"/>
      <c r="AN350" s="81">
        <v>40333.691087962965</v>
      </c>
      <c r="AO350" s="84" t="s">
        <v>2405</v>
      </c>
      <c r="AP350" s="79" t="b">
        <v>1</v>
      </c>
      <c r="AQ350" s="79" t="b">
        <v>0</v>
      </c>
      <c r="AR350" s="79" t="b">
        <v>0</v>
      </c>
      <c r="AS350" s="79" t="s">
        <v>2064</v>
      </c>
      <c r="AT350" s="79">
        <v>200</v>
      </c>
      <c r="AU350" s="84" t="s">
        <v>2453</v>
      </c>
      <c r="AV350" s="79" t="b">
        <v>0</v>
      </c>
      <c r="AW350" s="79" t="s">
        <v>2487</v>
      </c>
      <c r="AX350" s="84" t="s">
        <v>2507</v>
      </c>
      <c r="AY350" s="79" t="s">
        <v>66</v>
      </c>
      <c r="AZ350" s="79" t="str">
        <f>REPLACE(INDEX(GroupVertices[Group],MATCH(Vertices[[#This Row],[Vertex]],GroupVertices[Vertex],0)),1,1,"")</f>
        <v>15</v>
      </c>
      <c r="BA350" s="48">
        <v>1</v>
      </c>
      <c r="BB350" s="49">
        <v>8.333333333333334</v>
      </c>
      <c r="BC350" s="48">
        <v>0</v>
      </c>
      <c r="BD350" s="49">
        <v>0</v>
      </c>
      <c r="BE350" s="48">
        <v>0</v>
      </c>
      <c r="BF350" s="49">
        <v>0</v>
      </c>
      <c r="BG350" s="48">
        <v>11</v>
      </c>
      <c r="BH350" s="49">
        <v>91.66666666666667</v>
      </c>
      <c r="BI350" s="48">
        <v>12</v>
      </c>
      <c r="BJ350" s="48"/>
      <c r="BK350" s="48"/>
      <c r="BL350" s="48"/>
      <c r="BM350" s="48"/>
      <c r="BN350" s="48"/>
      <c r="BO350" s="48"/>
      <c r="BP350" s="115" t="s">
        <v>3242</v>
      </c>
      <c r="BQ350" s="115" t="s">
        <v>3242</v>
      </c>
      <c r="BR350" s="115" t="s">
        <v>3325</v>
      </c>
      <c r="BS350" s="115" t="s">
        <v>3325</v>
      </c>
      <c r="BT350" s="2"/>
      <c r="BU350" s="3"/>
      <c r="BV350" s="3"/>
      <c r="BW350" s="3"/>
      <c r="BX350" s="3"/>
    </row>
    <row r="351" spans="1:76" ht="15">
      <c r="A351" s="65" t="s">
        <v>303</v>
      </c>
      <c r="B351" s="66"/>
      <c r="C351" s="66" t="s">
        <v>64</v>
      </c>
      <c r="D351" s="67">
        <v>100</v>
      </c>
      <c r="E351" s="69"/>
      <c r="F351" s="90" t="s">
        <v>1313</v>
      </c>
      <c r="G351" s="66"/>
      <c r="H351" s="70"/>
      <c r="I351" s="71"/>
      <c r="J351" s="71" t="s">
        <v>159</v>
      </c>
      <c r="K351" s="70" t="s">
        <v>2582</v>
      </c>
      <c r="L351" s="74">
        <v>1</v>
      </c>
      <c r="M351" s="75">
        <v>5861.9404296875</v>
      </c>
      <c r="N351" s="75">
        <v>6354.1328125</v>
      </c>
      <c r="O351" s="76"/>
      <c r="P351" s="77"/>
      <c r="Q351" s="77"/>
      <c r="R351" s="87"/>
      <c r="S351" s="48">
        <v>0</v>
      </c>
      <c r="T351" s="48">
        <v>1</v>
      </c>
      <c r="U351" s="49">
        <v>0</v>
      </c>
      <c r="V351" s="49">
        <v>0.034483</v>
      </c>
      <c r="W351" s="49">
        <v>0</v>
      </c>
      <c r="X351" s="49">
        <v>0.570908</v>
      </c>
      <c r="Y351" s="49">
        <v>0</v>
      </c>
      <c r="Z351" s="49">
        <v>0</v>
      </c>
      <c r="AA351" s="72">
        <v>351</v>
      </c>
      <c r="AB351" s="72"/>
      <c r="AC351" s="73"/>
      <c r="AD351" s="79" t="s">
        <v>2166</v>
      </c>
      <c r="AE351" s="79">
        <v>1679</v>
      </c>
      <c r="AF351" s="79">
        <v>1241</v>
      </c>
      <c r="AG351" s="79">
        <v>2702</v>
      </c>
      <c r="AH351" s="79">
        <v>17977</v>
      </c>
      <c r="AI351" s="79"/>
      <c r="AJ351" s="79" t="s">
        <v>2238</v>
      </c>
      <c r="AK351" s="79" t="s">
        <v>2305</v>
      </c>
      <c r="AL351" s="84" t="s">
        <v>2349</v>
      </c>
      <c r="AM351" s="79"/>
      <c r="AN351" s="81">
        <v>40167.42626157407</v>
      </c>
      <c r="AO351" s="84" t="s">
        <v>2406</v>
      </c>
      <c r="AP351" s="79" t="b">
        <v>1</v>
      </c>
      <c r="AQ351" s="79" t="b">
        <v>0</v>
      </c>
      <c r="AR351" s="79" t="b">
        <v>0</v>
      </c>
      <c r="AS351" s="79" t="s">
        <v>2064</v>
      </c>
      <c r="AT351" s="79">
        <v>154</v>
      </c>
      <c r="AU351" s="84" t="s">
        <v>2453</v>
      </c>
      <c r="AV351" s="79" t="b">
        <v>0</v>
      </c>
      <c r="AW351" s="79" t="s">
        <v>2487</v>
      </c>
      <c r="AX351" s="84" t="s">
        <v>2508</v>
      </c>
      <c r="AY351" s="79" t="s">
        <v>66</v>
      </c>
      <c r="AZ351" s="79" t="str">
        <f>REPLACE(INDEX(GroupVertices[Group],MATCH(Vertices[[#This Row],[Vertex]],GroupVertices[Vertex],0)),1,1,"")</f>
        <v>15</v>
      </c>
      <c r="BA351" s="48">
        <v>1</v>
      </c>
      <c r="BB351" s="49">
        <v>8.333333333333334</v>
      </c>
      <c r="BC351" s="48">
        <v>0</v>
      </c>
      <c r="BD351" s="49">
        <v>0</v>
      </c>
      <c r="BE351" s="48">
        <v>0</v>
      </c>
      <c r="BF351" s="49">
        <v>0</v>
      </c>
      <c r="BG351" s="48">
        <v>11</v>
      </c>
      <c r="BH351" s="49">
        <v>91.66666666666667</v>
      </c>
      <c r="BI351" s="48">
        <v>12</v>
      </c>
      <c r="BJ351" s="48"/>
      <c r="BK351" s="48"/>
      <c r="BL351" s="48"/>
      <c r="BM351" s="48"/>
      <c r="BN351" s="48"/>
      <c r="BO351" s="48"/>
      <c r="BP351" s="115" t="s">
        <v>3242</v>
      </c>
      <c r="BQ351" s="115" t="s">
        <v>3242</v>
      </c>
      <c r="BR351" s="115" t="s">
        <v>3325</v>
      </c>
      <c r="BS351" s="115" t="s">
        <v>3325</v>
      </c>
      <c r="BT351" s="2"/>
      <c r="BU351" s="3"/>
      <c r="BV351" s="3"/>
      <c r="BW351" s="3"/>
      <c r="BX351" s="3"/>
    </row>
    <row r="352" spans="1:76" ht="15">
      <c r="A352" s="65" t="s">
        <v>340</v>
      </c>
      <c r="B352" s="66"/>
      <c r="C352" s="66" t="s">
        <v>64</v>
      </c>
      <c r="D352" s="67">
        <v>100</v>
      </c>
      <c r="E352" s="69"/>
      <c r="F352" s="90" t="s">
        <v>1331</v>
      </c>
      <c r="G352" s="66"/>
      <c r="H352" s="70"/>
      <c r="I352" s="71"/>
      <c r="J352" s="71" t="s">
        <v>159</v>
      </c>
      <c r="K352" s="70" t="s">
        <v>2583</v>
      </c>
      <c r="L352" s="74">
        <v>2064.0793650793653</v>
      </c>
      <c r="M352" s="75">
        <v>4673.099609375</v>
      </c>
      <c r="N352" s="75">
        <v>404.58380126953125</v>
      </c>
      <c r="O352" s="76"/>
      <c r="P352" s="77"/>
      <c r="Q352" s="77"/>
      <c r="R352" s="87"/>
      <c r="S352" s="48">
        <v>0</v>
      </c>
      <c r="T352" s="48">
        <v>13</v>
      </c>
      <c r="U352" s="49">
        <v>156</v>
      </c>
      <c r="V352" s="49">
        <v>0.076923</v>
      </c>
      <c r="W352" s="49">
        <v>0</v>
      </c>
      <c r="X352" s="49">
        <v>6.513503</v>
      </c>
      <c r="Y352" s="49">
        <v>0</v>
      </c>
      <c r="Z352" s="49">
        <v>0</v>
      </c>
      <c r="AA352" s="72">
        <v>352</v>
      </c>
      <c r="AB352" s="72"/>
      <c r="AC352" s="73"/>
      <c r="AD352" s="79" t="s">
        <v>2167</v>
      </c>
      <c r="AE352" s="79">
        <v>9524</v>
      </c>
      <c r="AF352" s="79">
        <v>7968</v>
      </c>
      <c r="AG352" s="79">
        <v>14882</v>
      </c>
      <c r="AH352" s="79">
        <v>6742</v>
      </c>
      <c r="AI352" s="79"/>
      <c r="AJ352" s="79" t="s">
        <v>2239</v>
      </c>
      <c r="AK352" s="79" t="s">
        <v>2294</v>
      </c>
      <c r="AL352" s="84" t="s">
        <v>2350</v>
      </c>
      <c r="AM352" s="79"/>
      <c r="AN352" s="81">
        <v>43173.491435185184</v>
      </c>
      <c r="AO352" s="84" t="s">
        <v>2407</v>
      </c>
      <c r="AP352" s="79" t="b">
        <v>0</v>
      </c>
      <c r="AQ352" s="79" t="b">
        <v>0</v>
      </c>
      <c r="AR352" s="79" t="b">
        <v>0</v>
      </c>
      <c r="AS352" s="79" t="s">
        <v>2064</v>
      </c>
      <c r="AT352" s="79">
        <v>90</v>
      </c>
      <c r="AU352" s="84" t="s">
        <v>2453</v>
      </c>
      <c r="AV352" s="79" t="b">
        <v>0</v>
      </c>
      <c r="AW352" s="79" t="s">
        <v>2487</v>
      </c>
      <c r="AX352" s="84" t="s">
        <v>2509</v>
      </c>
      <c r="AY352" s="79" t="s">
        <v>66</v>
      </c>
      <c r="AZ352" s="79" t="str">
        <f>REPLACE(INDEX(GroupVertices[Group],MATCH(Vertices[[#This Row],[Vertex]],GroupVertices[Vertex],0)),1,1,"")</f>
        <v>12</v>
      </c>
      <c r="BA352" s="48">
        <v>1</v>
      </c>
      <c r="BB352" s="49">
        <v>0.27624309392265195</v>
      </c>
      <c r="BC352" s="48">
        <v>0</v>
      </c>
      <c r="BD352" s="49">
        <v>0</v>
      </c>
      <c r="BE352" s="48">
        <v>0</v>
      </c>
      <c r="BF352" s="49">
        <v>0</v>
      </c>
      <c r="BG352" s="48">
        <v>361</v>
      </c>
      <c r="BH352" s="49">
        <v>99.72375690607734</v>
      </c>
      <c r="BI352" s="48">
        <v>362</v>
      </c>
      <c r="BJ352" s="48" t="s">
        <v>845</v>
      </c>
      <c r="BK352" s="48" t="s">
        <v>845</v>
      </c>
      <c r="BL352" s="48" t="s">
        <v>850</v>
      </c>
      <c r="BM352" s="48" t="s">
        <v>850</v>
      </c>
      <c r="BN352" s="48" t="s">
        <v>2970</v>
      </c>
      <c r="BO352" s="48" t="s">
        <v>3214</v>
      </c>
      <c r="BP352" s="115" t="s">
        <v>3243</v>
      </c>
      <c r="BQ352" s="115" t="s">
        <v>3302</v>
      </c>
      <c r="BR352" s="115" t="s">
        <v>3063</v>
      </c>
      <c r="BS352" s="115" t="s">
        <v>3373</v>
      </c>
      <c r="BT352" s="2"/>
      <c r="BU352" s="3"/>
      <c r="BV352" s="3"/>
      <c r="BW352" s="3"/>
      <c r="BX352" s="3"/>
    </row>
    <row r="353" spans="1:76" ht="15">
      <c r="A353" s="65" t="s">
        <v>245</v>
      </c>
      <c r="B353" s="66"/>
      <c r="C353" s="66" t="s">
        <v>64</v>
      </c>
      <c r="D353" s="67">
        <v>100</v>
      </c>
      <c r="E353" s="69"/>
      <c r="F353" s="90" t="s">
        <v>1292</v>
      </c>
      <c r="G353" s="66"/>
      <c r="H353" s="70"/>
      <c r="I353" s="71"/>
      <c r="J353" s="71" t="s">
        <v>159</v>
      </c>
      <c r="K353" s="70" t="s">
        <v>2584</v>
      </c>
      <c r="L353" s="74">
        <v>1</v>
      </c>
      <c r="M353" s="75">
        <v>9675.2529296875</v>
      </c>
      <c r="N353" s="75">
        <v>3886.89453125</v>
      </c>
      <c r="O353" s="76"/>
      <c r="P353" s="77"/>
      <c r="Q353" s="77"/>
      <c r="R353" s="87"/>
      <c r="S353" s="48">
        <v>0</v>
      </c>
      <c r="T353" s="48">
        <v>1</v>
      </c>
      <c r="U353" s="49">
        <v>0</v>
      </c>
      <c r="V353" s="49">
        <v>1</v>
      </c>
      <c r="W353" s="49">
        <v>0</v>
      </c>
      <c r="X353" s="49">
        <v>0.999999</v>
      </c>
      <c r="Y353" s="49">
        <v>0</v>
      </c>
      <c r="Z353" s="49">
        <v>0</v>
      </c>
      <c r="AA353" s="72">
        <v>353</v>
      </c>
      <c r="AB353" s="72"/>
      <c r="AC353" s="73"/>
      <c r="AD353" s="79" t="s">
        <v>2168</v>
      </c>
      <c r="AE353" s="79">
        <v>12</v>
      </c>
      <c r="AF353" s="79">
        <v>12</v>
      </c>
      <c r="AG353" s="79">
        <v>17</v>
      </c>
      <c r="AH353" s="79">
        <v>17</v>
      </c>
      <c r="AI353" s="79"/>
      <c r="AJ353" s="79"/>
      <c r="AK353" s="79"/>
      <c r="AL353" s="79"/>
      <c r="AM353" s="79"/>
      <c r="AN353" s="81">
        <v>43435.10091435185</v>
      </c>
      <c r="AO353" s="79"/>
      <c r="AP353" s="79" t="b">
        <v>1</v>
      </c>
      <c r="AQ353" s="79" t="b">
        <v>0</v>
      </c>
      <c r="AR353" s="79" t="b">
        <v>0</v>
      </c>
      <c r="AS353" s="79" t="s">
        <v>2064</v>
      </c>
      <c r="AT353" s="79">
        <v>0</v>
      </c>
      <c r="AU353" s="79"/>
      <c r="AV353" s="79" t="b">
        <v>0</v>
      </c>
      <c r="AW353" s="79" t="s">
        <v>2487</v>
      </c>
      <c r="AX353" s="84" t="s">
        <v>2510</v>
      </c>
      <c r="AY353" s="79" t="s">
        <v>66</v>
      </c>
      <c r="AZ353" s="79" t="str">
        <f>REPLACE(INDEX(GroupVertices[Group],MATCH(Vertices[[#This Row],[Vertex]],GroupVertices[Vertex],0)),1,1,"")</f>
        <v>44</v>
      </c>
      <c r="BA353" s="48">
        <v>2</v>
      </c>
      <c r="BB353" s="49">
        <v>9.090909090909092</v>
      </c>
      <c r="BC353" s="48">
        <v>0</v>
      </c>
      <c r="BD353" s="49">
        <v>0</v>
      </c>
      <c r="BE353" s="48">
        <v>0</v>
      </c>
      <c r="BF353" s="49">
        <v>0</v>
      </c>
      <c r="BG353" s="48">
        <v>20</v>
      </c>
      <c r="BH353" s="49">
        <v>90.9090909090909</v>
      </c>
      <c r="BI353" s="48">
        <v>22</v>
      </c>
      <c r="BJ353" s="48" t="s">
        <v>808</v>
      </c>
      <c r="BK353" s="48" t="s">
        <v>808</v>
      </c>
      <c r="BL353" s="48" t="s">
        <v>854</v>
      </c>
      <c r="BM353" s="48" t="s">
        <v>854</v>
      </c>
      <c r="BN353" s="48"/>
      <c r="BO353" s="48"/>
      <c r="BP353" s="115" t="s">
        <v>3244</v>
      </c>
      <c r="BQ353" s="115" t="s">
        <v>3244</v>
      </c>
      <c r="BR353" s="115" t="s">
        <v>3326</v>
      </c>
      <c r="BS353" s="115" t="s">
        <v>3326</v>
      </c>
      <c r="BT353" s="2"/>
      <c r="BU353" s="3"/>
      <c r="BV353" s="3"/>
      <c r="BW353" s="3"/>
      <c r="BX353" s="3"/>
    </row>
    <row r="354" spans="1:76" ht="15">
      <c r="A354" s="65" t="s">
        <v>346</v>
      </c>
      <c r="B354" s="66"/>
      <c r="C354" s="66" t="s">
        <v>64</v>
      </c>
      <c r="D354" s="67">
        <v>100</v>
      </c>
      <c r="E354" s="69"/>
      <c r="F354" s="90" t="s">
        <v>1335</v>
      </c>
      <c r="G354" s="66"/>
      <c r="H354" s="70"/>
      <c r="I354" s="71"/>
      <c r="J354" s="71" t="s">
        <v>159</v>
      </c>
      <c r="K354" s="70" t="s">
        <v>2585</v>
      </c>
      <c r="L354" s="74">
        <v>1</v>
      </c>
      <c r="M354" s="75">
        <v>6636.81005859375</v>
      </c>
      <c r="N354" s="75">
        <v>6794.8408203125</v>
      </c>
      <c r="O354" s="76"/>
      <c r="P354" s="77"/>
      <c r="Q354" s="77"/>
      <c r="R354" s="87"/>
      <c r="S354" s="48">
        <v>0</v>
      </c>
      <c r="T354" s="48">
        <v>1</v>
      </c>
      <c r="U354" s="49">
        <v>0</v>
      </c>
      <c r="V354" s="49">
        <v>0.034483</v>
      </c>
      <c r="W354" s="49">
        <v>0</v>
      </c>
      <c r="X354" s="49">
        <v>0.570908</v>
      </c>
      <c r="Y354" s="49">
        <v>0</v>
      </c>
      <c r="Z354" s="49">
        <v>0</v>
      </c>
      <c r="AA354" s="72">
        <v>354</v>
      </c>
      <c r="AB354" s="72"/>
      <c r="AC354" s="73"/>
      <c r="AD354" s="79" t="s">
        <v>2169</v>
      </c>
      <c r="AE354" s="79">
        <v>3183</v>
      </c>
      <c r="AF354" s="79">
        <v>860</v>
      </c>
      <c r="AG354" s="79">
        <v>598</v>
      </c>
      <c r="AH354" s="79">
        <v>14514</v>
      </c>
      <c r="AI354" s="79"/>
      <c r="AJ354" s="79" t="s">
        <v>2240</v>
      </c>
      <c r="AK354" s="79" t="s">
        <v>2103</v>
      </c>
      <c r="AL354" s="84" t="s">
        <v>2351</v>
      </c>
      <c r="AM354" s="79"/>
      <c r="AN354" s="81">
        <v>42873.005266203705</v>
      </c>
      <c r="AO354" s="84" t="s">
        <v>2408</v>
      </c>
      <c r="AP354" s="79" t="b">
        <v>1</v>
      </c>
      <c r="AQ354" s="79" t="b">
        <v>0</v>
      </c>
      <c r="AR354" s="79" t="b">
        <v>0</v>
      </c>
      <c r="AS354" s="79" t="s">
        <v>2064</v>
      </c>
      <c r="AT354" s="79">
        <v>17</v>
      </c>
      <c r="AU354" s="79"/>
      <c r="AV354" s="79" t="b">
        <v>0</v>
      </c>
      <c r="AW354" s="79" t="s">
        <v>2487</v>
      </c>
      <c r="AX354" s="84" t="s">
        <v>2511</v>
      </c>
      <c r="AY354" s="79" t="s">
        <v>66</v>
      </c>
      <c r="AZ354" s="79" t="str">
        <f>REPLACE(INDEX(GroupVertices[Group],MATCH(Vertices[[#This Row],[Vertex]],GroupVertices[Vertex],0)),1,1,"")</f>
        <v>15</v>
      </c>
      <c r="BA354" s="48">
        <v>1</v>
      </c>
      <c r="BB354" s="49">
        <v>8.333333333333334</v>
      </c>
      <c r="BC354" s="48">
        <v>0</v>
      </c>
      <c r="BD354" s="49">
        <v>0</v>
      </c>
      <c r="BE354" s="48">
        <v>0</v>
      </c>
      <c r="BF354" s="49">
        <v>0</v>
      </c>
      <c r="BG354" s="48">
        <v>11</v>
      </c>
      <c r="BH354" s="49">
        <v>91.66666666666667</v>
      </c>
      <c r="BI354" s="48">
        <v>12</v>
      </c>
      <c r="BJ354" s="48"/>
      <c r="BK354" s="48"/>
      <c r="BL354" s="48"/>
      <c r="BM354" s="48"/>
      <c r="BN354" s="48"/>
      <c r="BO354" s="48"/>
      <c r="BP354" s="115" t="s">
        <v>3242</v>
      </c>
      <c r="BQ354" s="115" t="s">
        <v>3242</v>
      </c>
      <c r="BR354" s="115" t="s">
        <v>3325</v>
      </c>
      <c r="BS354" s="115" t="s">
        <v>3325</v>
      </c>
      <c r="BT354" s="2"/>
      <c r="BU354" s="3"/>
      <c r="BV354" s="3"/>
      <c r="BW354" s="3"/>
      <c r="BX354" s="3"/>
    </row>
    <row r="355" spans="1:76" ht="15">
      <c r="A355" s="65" t="s">
        <v>246</v>
      </c>
      <c r="B355" s="66"/>
      <c r="C355" s="66" t="s">
        <v>64</v>
      </c>
      <c r="D355" s="67">
        <v>100</v>
      </c>
      <c r="E355" s="69"/>
      <c r="F355" s="90" t="s">
        <v>2464</v>
      </c>
      <c r="G355" s="66"/>
      <c r="H355" s="70"/>
      <c r="I355" s="71"/>
      <c r="J355" s="71" t="s">
        <v>159</v>
      </c>
      <c r="K355" s="70" t="s">
        <v>2586</v>
      </c>
      <c r="L355" s="74">
        <v>1</v>
      </c>
      <c r="M355" s="75">
        <v>9311.7021484375</v>
      </c>
      <c r="N355" s="75">
        <v>4833.33154296875</v>
      </c>
      <c r="O355" s="76"/>
      <c r="P355" s="77"/>
      <c r="Q355" s="77"/>
      <c r="R355" s="87"/>
      <c r="S355" s="48">
        <v>0</v>
      </c>
      <c r="T355" s="48">
        <v>1</v>
      </c>
      <c r="U355" s="49">
        <v>0</v>
      </c>
      <c r="V355" s="49">
        <v>0.2</v>
      </c>
      <c r="W355" s="49">
        <v>0</v>
      </c>
      <c r="X355" s="49">
        <v>0.693693</v>
      </c>
      <c r="Y355" s="49">
        <v>0</v>
      </c>
      <c r="Z355" s="49">
        <v>0</v>
      </c>
      <c r="AA355" s="72">
        <v>355</v>
      </c>
      <c r="AB355" s="72"/>
      <c r="AC355" s="73"/>
      <c r="AD355" s="79" t="s">
        <v>2170</v>
      </c>
      <c r="AE355" s="79">
        <v>46</v>
      </c>
      <c r="AF355" s="79">
        <v>16</v>
      </c>
      <c r="AG355" s="79">
        <v>8</v>
      </c>
      <c r="AH355" s="79">
        <v>12</v>
      </c>
      <c r="AI355" s="79"/>
      <c r="AJ355" s="79"/>
      <c r="AK355" s="79" t="s">
        <v>2284</v>
      </c>
      <c r="AL355" s="79"/>
      <c r="AM355" s="79"/>
      <c r="AN355" s="81">
        <v>43436.34452546296</v>
      </c>
      <c r="AO355" s="79"/>
      <c r="AP355" s="79" t="b">
        <v>1</v>
      </c>
      <c r="AQ355" s="79" t="b">
        <v>0</v>
      </c>
      <c r="AR355" s="79" t="b">
        <v>0</v>
      </c>
      <c r="AS355" s="79" t="s">
        <v>2064</v>
      </c>
      <c r="AT355" s="79">
        <v>0</v>
      </c>
      <c r="AU355" s="79"/>
      <c r="AV355" s="79" t="b">
        <v>0</v>
      </c>
      <c r="AW355" s="79" t="s">
        <v>2487</v>
      </c>
      <c r="AX355" s="84" t="s">
        <v>2512</v>
      </c>
      <c r="AY355" s="79" t="s">
        <v>66</v>
      </c>
      <c r="AZ355" s="79" t="str">
        <f>REPLACE(INDEX(GroupVertices[Group],MATCH(Vertices[[#This Row],[Vertex]],GroupVertices[Vertex],0)),1,1,"")</f>
        <v>21</v>
      </c>
      <c r="BA355" s="48">
        <v>0</v>
      </c>
      <c r="BB355" s="49">
        <v>0</v>
      </c>
      <c r="BC355" s="48">
        <v>0</v>
      </c>
      <c r="BD355" s="49">
        <v>0</v>
      </c>
      <c r="BE355" s="48">
        <v>0</v>
      </c>
      <c r="BF355" s="49">
        <v>0</v>
      </c>
      <c r="BG355" s="48">
        <v>7</v>
      </c>
      <c r="BH355" s="49">
        <v>100</v>
      </c>
      <c r="BI355" s="48">
        <v>7</v>
      </c>
      <c r="BJ355" s="48"/>
      <c r="BK355" s="48"/>
      <c r="BL355" s="48"/>
      <c r="BM355" s="48"/>
      <c r="BN355" s="48" t="s">
        <v>873</v>
      </c>
      <c r="BO355" s="48" t="s">
        <v>873</v>
      </c>
      <c r="BP355" s="115" t="s">
        <v>3245</v>
      </c>
      <c r="BQ355" s="115" t="s">
        <v>3245</v>
      </c>
      <c r="BR355" s="115" t="s">
        <v>3327</v>
      </c>
      <c r="BS355" s="115" t="s">
        <v>3327</v>
      </c>
      <c r="BT355" s="2"/>
      <c r="BU355" s="3"/>
      <c r="BV355" s="3"/>
      <c r="BW355" s="3"/>
      <c r="BX355" s="3"/>
    </row>
    <row r="356" spans="1:76" ht="15">
      <c r="A356" s="65" t="s">
        <v>247</v>
      </c>
      <c r="B356" s="66"/>
      <c r="C356" s="66" t="s">
        <v>64</v>
      </c>
      <c r="D356" s="67">
        <v>100</v>
      </c>
      <c r="E356" s="69"/>
      <c r="F356" s="90" t="s">
        <v>2465</v>
      </c>
      <c r="G356" s="66"/>
      <c r="H356" s="70"/>
      <c r="I356" s="71"/>
      <c r="J356" s="71" t="s">
        <v>159</v>
      </c>
      <c r="K356" s="70" t="s">
        <v>2587</v>
      </c>
      <c r="L356" s="74">
        <v>1</v>
      </c>
      <c r="M356" s="75">
        <v>9699.1357421875</v>
      </c>
      <c r="N356" s="75">
        <v>5310.16259765625</v>
      </c>
      <c r="O356" s="76"/>
      <c r="P356" s="77"/>
      <c r="Q356" s="77"/>
      <c r="R356" s="87"/>
      <c r="S356" s="48">
        <v>0</v>
      </c>
      <c r="T356" s="48">
        <v>1</v>
      </c>
      <c r="U356" s="49">
        <v>0</v>
      </c>
      <c r="V356" s="49">
        <v>0.2</v>
      </c>
      <c r="W356" s="49">
        <v>0</v>
      </c>
      <c r="X356" s="49">
        <v>0.693693</v>
      </c>
      <c r="Y356" s="49">
        <v>0</v>
      </c>
      <c r="Z356" s="49">
        <v>0</v>
      </c>
      <c r="AA356" s="72">
        <v>356</v>
      </c>
      <c r="AB356" s="72"/>
      <c r="AC356" s="73"/>
      <c r="AD356" s="79" t="s">
        <v>2171</v>
      </c>
      <c r="AE356" s="79">
        <v>10</v>
      </c>
      <c r="AF356" s="79">
        <v>12</v>
      </c>
      <c r="AG356" s="79">
        <v>15</v>
      </c>
      <c r="AH356" s="79">
        <v>23</v>
      </c>
      <c r="AI356" s="79"/>
      <c r="AJ356" s="79"/>
      <c r="AK356" s="79"/>
      <c r="AL356" s="79"/>
      <c r="AM356" s="79"/>
      <c r="AN356" s="81">
        <v>43435.303923611114</v>
      </c>
      <c r="AO356" s="79"/>
      <c r="AP356" s="79" t="b">
        <v>1</v>
      </c>
      <c r="AQ356" s="79" t="b">
        <v>0</v>
      </c>
      <c r="AR356" s="79" t="b">
        <v>0</v>
      </c>
      <c r="AS356" s="79" t="s">
        <v>2064</v>
      </c>
      <c r="AT356" s="79">
        <v>0</v>
      </c>
      <c r="AU356" s="79"/>
      <c r="AV356" s="79" t="b">
        <v>0</v>
      </c>
      <c r="AW356" s="79" t="s">
        <v>2487</v>
      </c>
      <c r="AX356" s="84" t="s">
        <v>2513</v>
      </c>
      <c r="AY356" s="79" t="s">
        <v>66</v>
      </c>
      <c r="AZ356" s="79" t="str">
        <f>REPLACE(INDEX(GroupVertices[Group],MATCH(Vertices[[#This Row],[Vertex]],GroupVertices[Vertex],0)),1,1,"")</f>
        <v>21</v>
      </c>
      <c r="BA356" s="48">
        <v>0</v>
      </c>
      <c r="BB356" s="49">
        <v>0</v>
      </c>
      <c r="BC356" s="48">
        <v>0</v>
      </c>
      <c r="BD356" s="49">
        <v>0</v>
      </c>
      <c r="BE356" s="48">
        <v>0</v>
      </c>
      <c r="BF356" s="49">
        <v>0</v>
      </c>
      <c r="BG356" s="48">
        <v>9</v>
      </c>
      <c r="BH356" s="49">
        <v>100</v>
      </c>
      <c r="BI356" s="48">
        <v>9</v>
      </c>
      <c r="BJ356" s="48"/>
      <c r="BK356" s="48"/>
      <c r="BL356" s="48"/>
      <c r="BM356" s="48"/>
      <c r="BN356" s="48" t="s">
        <v>873</v>
      </c>
      <c r="BO356" s="48" t="s">
        <v>873</v>
      </c>
      <c r="BP356" s="115" t="s">
        <v>3246</v>
      </c>
      <c r="BQ356" s="115" t="s">
        <v>3246</v>
      </c>
      <c r="BR356" s="115" t="s">
        <v>3328</v>
      </c>
      <c r="BS356" s="115" t="s">
        <v>3328</v>
      </c>
      <c r="BT356" s="2"/>
      <c r="BU356" s="3"/>
      <c r="BV356" s="3"/>
      <c r="BW356" s="3"/>
      <c r="BX356" s="3"/>
    </row>
    <row r="357" spans="1:76" ht="15">
      <c r="A357" s="65" t="s">
        <v>248</v>
      </c>
      <c r="B357" s="66"/>
      <c r="C357" s="66" t="s">
        <v>64</v>
      </c>
      <c r="D357" s="67">
        <v>100</v>
      </c>
      <c r="E357" s="69"/>
      <c r="F357" s="90" t="s">
        <v>2466</v>
      </c>
      <c r="G357" s="66"/>
      <c r="H357" s="70"/>
      <c r="I357" s="71"/>
      <c r="J357" s="71" t="s">
        <v>159</v>
      </c>
      <c r="K357" s="70" t="s">
        <v>2588</v>
      </c>
      <c r="L357" s="74">
        <v>1</v>
      </c>
      <c r="M357" s="75">
        <v>9311.7021484375</v>
      </c>
      <c r="N357" s="75">
        <v>5310.16259765625</v>
      </c>
      <c r="O357" s="76"/>
      <c r="P357" s="77"/>
      <c r="Q357" s="77"/>
      <c r="R357" s="87"/>
      <c r="S357" s="48">
        <v>0</v>
      </c>
      <c r="T357" s="48">
        <v>1</v>
      </c>
      <c r="U357" s="49">
        <v>0</v>
      </c>
      <c r="V357" s="49">
        <v>0.2</v>
      </c>
      <c r="W357" s="49">
        <v>0</v>
      </c>
      <c r="X357" s="49">
        <v>0.693693</v>
      </c>
      <c r="Y357" s="49">
        <v>0</v>
      </c>
      <c r="Z357" s="49">
        <v>0</v>
      </c>
      <c r="AA357" s="72">
        <v>357</v>
      </c>
      <c r="AB357" s="72"/>
      <c r="AC357" s="73"/>
      <c r="AD357" s="79" t="s">
        <v>2172</v>
      </c>
      <c r="AE357" s="79">
        <v>1084</v>
      </c>
      <c r="AF357" s="79">
        <v>1393</v>
      </c>
      <c r="AG357" s="79">
        <v>23835</v>
      </c>
      <c r="AH357" s="79">
        <v>5725</v>
      </c>
      <c r="AI357" s="79"/>
      <c r="AJ357" s="79" t="s">
        <v>2241</v>
      </c>
      <c r="AK357" s="79" t="s">
        <v>2284</v>
      </c>
      <c r="AL357" s="84" t="s">
        <v>2352</v>
      </c>
      <c r="AM357" s="79"/>
      <c r="AN357" s="81">
        <v>40593.890694444446</v>
      </c>
      <c r="AO357" s="84" t="s">
        <v>2409</v>
      </c>
      <c r="AP357" s="79" t="b">
        <v>0</v>
      </c>
      <c r="AQ357" s="79" t="b">
        <v>0</v>
      </c>
      <c r="AR357" s="79" t="b">
        <v>1</v>
      </c>
      <c r="AS357" s="79" t="s">
        <v>2064</v>
      </c>
      <c r="AT357" s="79">
        <v>15</v>
      </c>
      <c r="AU357" s="84" t="s">
        <v>2453</v>
      </c>
      <c r="AV357" s="79" t="b">
        <v>0</v>
      </c>
      <c r="AW357" s="79" t="s">
        <v>2487</v>
      </c>
      <c r="AX357" s="84" t="s">
        <v>2514</v>
      </c>
      <c r="AY357" s="79" t="s">
        <v>66</v>
      </c>
      <c r="AZ357" s="79" t="str">
        <f>REPLACE(INDEX(GroupVertices[Group],MATCH(Vertices[[#This Row],[Vertex]],GroupVertices[Vertex],0)),1,1,"")</f>
        <v>21</v>
      </c>
      <c r="BA357" s="48">
        <v>0</v>
      </c>
      <c r="BB357" s="49">
        <v>0</v>
      </c>
      <c r="BC357" s="48">
        <v>0</v>
      </c>
      <c r="BD357" s="49">
        <v>0</v>
      </c>
      <c r="BE357" s="48">
        <v>0</v>
      </c>
      <c r="BF357" s="49">
        <v>0</v>
      </c>
      <c r="BG357" s="48">
        <v>9</v>
      </c>
      <c r="BH357" s="49">
        <v>100</v>
      </c>
      <c r="BI357" s="48">
        <v>9</v>
      </c>
      <c r="BJ357" s="48"/>
      <c r="BK357" s="48"/>
      <c r="BL357" s="48"/>
      <c r="BM357" s="48"/>
      <c r="BN357" s="48" t="s">
        <v>873</v>
      </c>
      <c r="BO357" s="48" t="s">
        <v>873</v>
      </c>
      <c r="BP357" s="115" t="s">
        <v>3246</v>
      </c>
      <c r="BQ357" s="115" t="s">
        <v>3246</v>
      </c>
      <c r="BR357" s="115" t="s">
        <v>3328</v>
      </c>
      <c r="BS357" s="115" t="s">
        <v>3328</v>
      </c>
      <c r="BT357" s="2"/>
      <c r="BU357" s="3"/>
      <c r="BV357" s="3"/>
      <c r="BW357" s="3"/>
      <c r="BX357" s="3"/>
    </row>
    <row r="358" spans="1:76" ht="15">
      <c r="A358" s="65" t="s">
        <v>342</v>
      </c>
      <c r="B358" s="66"/>
      <c r="C358" s="66" t="s">
        <v>64</v>
      </c>
      <c r="D358" s="67">
        <v>100</v>
      </c>
      <c r="E358" s="69"/>
      <c r="F358" s="90" t="s">
        <v>1332</v>
      </c>
      <c r="G358" s="66"/>
      <c r="H358" s="70"/>
      <c r="I358" s="71"/>
      <c r="J358" s="71" t="s">
        <v>159</v>
      </c>
      <c r="K358" s="70" t="s">
        <v>2589</v>
      </c>
      <c r="L358" s="74">
        <v>1746.6825396825398</v>
      </c>
      <c r="M358" s="75">
        <v>7517.82568359375</v>
      </c>
      <c r="N358" s="75">
        <v>5913.42578125</v>
      </c>
      <c r="O358" s="76"/>
      <c r="P358" s="77"/>
      <c r="Q358" s="77"/>
      <c r="R358" s="87"/>
      <c r="S358" s="48">
        <v>0</v>
      </c>
      <c r="T358" s="48">
        <v>12</v>
      </c>
      <c r="U358" s="49">
        <v>132</v>
      </c>
      <c r="V358" s="49">
        <v>0.083333</v>
      </c>
      <c r="W358" s="49">
        <v>0</v>
      </c>
      <c r="X358" s="49">
        <v>6.054044</v>
      </c>
      <c r="Y358" s="49">
        <v>0</v>
      </c>
      <c r="Z358" s="49">
        <v>0</v>
      </c>
      <c r="AA358" s="72">
        <v>358</v>
      </c>
      <c r="AB358" s="72"/>
      <c r="AC358" s="73"/>
      <c r="AD358" s="79" t="s">
        <v>2173</v>
      </c>
      <c r="AE358" s="79">
        <v>7326</v>
      </c>
      <c r="AF358" s="79">
        <v>6080</v>
      </c>
      <c r="AG358" s="79">
        <v>6541</v>
      </c>
      <c r="AH358" s="79">
        <v>9668</v>
      </c>
      <c r="AI358" s="79"/>
      <c r="AJ358" s="79" t="s">
        <v>2242</v>
      </c>
      <c r="AK358" s="79" t="s">
        <v>2306</v>
      </c>
      <c r="AL358" s="79"/>
      <c r="AM358" s="79"/>
      <c r="AN358" s="81">
        <v>43173.445601851854</v>
      </c>
      <c r="AO358" s="84" t="s">
        <v>2410</v>
      </c>
      <c r="AP358" s="79" t="b">
        <v>0</v>
      </c>
      <c r="AQ358" s="79" t="b">
        <v>0</v>
      </c>
      <c r="AR358" s="79" t="b">
        <v>0</v>
      </c>
      <c r="AS358" s="79" t="s">
        <v>2064</v>
      </c>
      <c r="AT358" s="79">
        <v>64</v>
      </c>
      <c r="AU358" s="84" t="s">
        <v>2453</v>
      </c>
      <c r="AV358" s="79" t="b">
        <v>0</v>
      </c>
      <c r="AW358" s="79" t="s">
        <v>2487</v>
      </c>
      <c r="AX358" s="84" t="s">
        <v>2515</v>
      </c>
      <c r="AY358" s="79" t="s">
        <v>66</v>
      </c>
      <c r="AZ358" s="79" t="str">
        <f>REPLACE(INDEX(GroupVertices[Group],MATCH(Vertices[[#This Row],[Vertex]],GroupVertices[Vertex],0)),1,1,"")</f>
        <v>14</v>
      </c>
      <c r="BA358" s="48">
        <v>5</v>
      </c>
      <c r="BB358" s="49">
        <v>1.6891891891891893</v>
      </c>
      <c r="BC358" s="48">
        <v>0</v>
      </c>
      <c r="BD358" s="49">
        <v>0</v>
      </c>
      <c r="BE358" s="48">
        <v>0</v>
      </c>
      <c r="BF358" s="49">
        <v>0</v>
      </c>
      <c r="BG358" s="48">
        <v>291</v>
      </c>
      <c r="BH358" s="49">
        <v>98.3108108108108</v>
      </c>
      <c r="BI358" s="48">
        <v>296</v>
      </c>
      <c r="BJ358" s="48" t="s">
        <v>3178</v>
      </c>
      <c r="BK358" s="48" t="s">
        <v>3178</v>
      </c>
      <c r="BL358" s="48" t="s">
        <v>2944</v>
      </c>
      <c r="BM358" s="48" t="s">
        <v>2943</v>
      </c>
      <c r="BN358" s="48" t="s">
        <v>3195</v>
      </c>
      <c r="BO358" s="48" t="s">
        <v>3215</v>
      </c>
      <c r="BP358" s="115" t="s">
        <v>3247</v>
      </c>
      <c r="BQ358" s="115" t="s">
        <v>3303</v>
      </c>
      <c r="BR358" s="115" t="s">
        <v>3060</v>
      </c>
      <c r="BS358" s="115" t="s">
        <v>3374</v>
      </c>
      <c r="BT358" s="2"/>
      <c r="BU358" s="3"/>
      <c r="BV358" s="3"/>
      <c r="BW358" s="3"/>
      <c r="BX358" s="3"/>
    </row>
    <row r="359" spans="1:76" ht="15">
      <c r="A359" s="65" t="s">
        <v>266</v>
      </c>
      <c r="B359" s="66"/>
      <c r="C359" s="66" t="s">
        <v>64</v>
      </c>
      <c r="D359" s="67">
        <v>100</v>
      </c>
      <c r="E359" s="69"/>
      <c r="F359" s="90" t="s">
        <v>1298</v>
      </c>
      <c r="G359" s="66"/>
      <c r="H359" s="70"/>
      <c r="I359" s="71"/>
      <c r="J359" s="71" t="s">
        <v>159</v>
      </c>
      <c r="K359" s="70" t="s">
        <v>2590</v>
      </c>
      <c r="L359" s="74">
        <v>1</v>
      </c>
      <c r="M359" s="75">
        <v>8581.9443359375</v>
      </c>
      <c r="N359" s="75">
        <v>3001.867431640625</v>
      </c>
      <c r="O359" s="76"/>
      <c r="P359" s="77"/>
      <c r="Q359" s="77"/>
      <c r="R359" s="87"/>
      <c r="S359" s="48">
        <v>0</v>
      </c>
      <c r="T359" s="48">
        <v>1</v>
      </c>
      <c r="U359" s="49">
        <v>0</v>
      </c>
      <c r="V359" s="49">
        <v>1</v>
      </c>
      <c r="W359" s="49">
        <v>0</v>
      </c>
      <c r="X359" s="49">
        <v>0.999999</v>
      </c>
      <c r="Y359" s="49">
        <v>0</v>
      </c>
      <c r="Z359" s="49">
        <v>0</v>
      </c>
      <c r="AA359" s="72">
        <v>359</v>
      </c>
      <c r="AB359" s="72"/>
      <c r="AC359" s="73"/>
      <c r="AD359" s="79" t="s">
        <v>2174</v>
      </c>
      <c r="AE359" s="79">
        <v>2958</v>
      </c>
      <c r="AF359" s="79">
        <v>1822</v>
      </c>
      <c r="AG359" s="79">
        <v>2655</v>
      </c>
      <c r="AH359" s="79">
        <v>3789</v>
      </c>
      <c r="AI359" s="79"/>
      <c r="AJ359" s="79" t="s">
        <v>2243</v>
      </c>
      <c r="AK359" s="79" t="s">
        <v>2307</v>
      </c>
      <c r="AL359" s="84" t="s">
        <v>2353</v>
      </c>
      <c r="AM359" s="79"/>
      <c r="AN359" s="81">
        <v>41093.46550925926</v>
      </c>
      <c r="AO359" s="84" t="s">
        <v>2411</v>
      </c>
      <c r="AP359" s="79" t="b">
        <v>0</v>
      </c>
      <c r="AQ359" s="79" t="b">
        <v>0</v>
      </c>
      <c r="AR359" s="79" t="b">
        <v>0</v>
      </c>
      <c r="AS359" s="79" t="s">
        <v>2064</v>
      </c>
      <c r="AT359" s="79">
        <v>13</v>
      </c>
      <c r="AU359" s="84" t="s">
        <v>2453</v>
      </c>
      <c r="AV359" s="79" t="b">
        <v>0</v>
      </c>
      <c r="AW359" s="79" t="s">
        <v>2487</v>
      </c>
      <c r="AX359" s="84" t="s">
        <v>2516</v>
      </c>
      <c r="AY359" s="79" t="s">
        <v>66</v>
      </c>
      <c r="AZ359" s="79" t="str">
        <f>REPLACE(INDEX(GroupVertices[Group],MATCH(Vertices[[#This Row],[Vertex]],GroupVertices[Vertex],0)),1,1,"")</f>
        <v>50</v>
      </c>
      <c r="BA359" s="48">
        <v>0</v>
      </c>
      <c r="BB359" s="49">
        <v>0</v>
      </c>
      <c r="BC359" s="48">
        <v>0</v>
      </c>
      <c r="BD359" s="49">
        <v>0</v>
      </c>
      <c r="BE359" s="48">
        <v>0</v>
      </c>
      <c r="BF359" s="49">
        <v>0</v>
      </c>
      <c r="BG359" s="48">
        <v>41</v>
      </c>
      <c r="BH359" s="49">
        <v>100</v>
      </c>
      <c r="BI359" s="48">
        <v>41</v>
      </c>
      <c r="BJ359" s="48"/>
      <c r="BK359" s="48"/>
      <c r="BL359" s="48"/>
      <c r="BM359" s="48"/>
      <c r="BN359" s="48" t="s">
        <v>875</v>
      </c>
      <c r="BO359" s="48" t="s">
        <v>875</v>
      </c>
      <c r="BP359" s="115" t="s">
        <v>3248</v>
      </c>
      <c r="BQ359" s="115" t="s">
        <v>3248</v>
      </c>
      <c r="BR359" s="115" t="s">
        <v>3329</v>
      </c>
      <c r="BS359" s="115" t="s">
        <v>3329</v>
      </c>
      <c r="BT359" s="2"/>
      <c r="BU359" s="3"/>
      <c r="BV359" s="3"/>
      <c r="BW359" s="3"/>
      <c r="BX359" s="3"/>
    </row>
    <row r="360" spans="1:76" ht="15">
      <c r="A360" s="65" t="s">
        <v>337</v>
      </c>
      <c r="B360" s="66"/>
      <c r="C360" s="66" t="s">
        <v>64</v>
      </c>
      <c r="D360" s="67">
        <v>100</v>
      </c>
      <c r="E360" s="69"/>
      <c r="F360" s="90" t="s">
        <v>1329</v>
      </c>
      <c r="G360" s="66"/>
      <c r="H360" s="70"/>
      <c r="I360" s="71"/>
      <c r="J360" s="71" t="s">
        <v>159</v>
      </c>
      <c r="K360" s="70" t="s">
        <v>2591</v>
      </c>
      <c r="L360" s="74">
        <v>1</v>
      </c>
      <c r="M360" s="75">
        <v>8581.9443359375</v>
      </c>
      <c r="N360" s="75">
        <v>1224.5885009765625</v>
      </c>
      <c r="O360" s="76"/>
      <c r="P360" s="77"/>
      <c r="Q360" s="77"/>
      <c r="R360" s="87"/>
      <c r="S360" s="48">
        <v>0</v>
      </c>
      <c r="T360" s="48">
        <v>1</v>
      </c>
      <c r="U360" s="49">
        <v>0</v>
      </c>
      <c r="V360" s="49">
        <v>1</v>
      </c>
      <c r="W360" s="49">
        <v>0</v>
      </c>
      <c r="X360" s="49">
        <v>0.999999</v>
      </c>
      <c r="Y360" s="49">
        <v>0</v>
      </c>
      <c r="Z360" s="49">
        <v>0</v>
      </c>
      <c r="AA360" s="72">
        <v>360</v>
      </c>
      <c r="AB360" s="72"/>
      <c r="AC360" s="73"/>
      <c r="AD360" s="79" t="s">
        <v>2175</v>
      </c>
      <c r="AE360" s="79">
        <v>15174</v>
      </c>
      <c r="AF360" s="79">
        <v>17232</v>
      </c>
      <c r="AG360" s="79">
        <v>15104</v>
      </c>
      <c r="AH360" s="79">
        <v>212</v>
      </c>
      <c r="AI360" s="79"/>
      <c r="AJ360" s="79" t="s">
        <v>2244</v>
      </c>
      <c r="AK360" s="79" t="s">
        <v>2308</v>
      </c>
      <c r="AL360" s="84" t="s">
        <v>2354</v>
      </c>
      <c r="AM360" s="79"/>
      <c r="AN360" s="81">
        <v>40231.84707175926</v>
      </c>
      <c r="AO360" s="84" t="s">
        <v>2412</v>
      </c>
      <c r="AP360" s="79" t="b">
        <v>0</v>
      </c>
      <c r="AQ360" s="79" t="b">
        <v>0</v>
      </c>
      <c r="AR360" s="79" t="b">
        <v>0</v>
      </c>
      <c r="AS360" s="79" t="s">
        <v>2064</v>
      </c>
      <c r="AT360" s="79">
        <v>284</v>
      </c>
      <c r="AU360" s="84" t="s">
        <v>2454</v>
      </c>
      <c r="AV360" s="79" t="b">
        <v>0</v>
      </c>
      <c r="AW360" s="79" t="s">
        <v>2487</v>
      </c>
      <c r="AX360" s="84" t="s">
        <v>2517</v>
      </c>
      <c r="AY360" s="79" t="s">
        <v>66</v>
      </c>
      <c r="AZ360" s="79" t="str">
        <f>REPLACE(INDEX(GroupVertices[Group],MATCH(Vertices[[#This Row],[Vertex]],GroupVertices[Vertex],0)),1,1,"")</f>
        <v>39</v>
      </c>
      <c r="BA360" s="48">
        <v>2</v>
      </c>
      <c r="BB360" s="49">
        <v>8.333333333333334</v>
      </c>
      <c r="BC360" s="48">
        <v>0</v>
      </c>
      <c r="BD360" s="49">
        <v>0</v>
      </c>
      <c r="BE360" s="48">
        <v>0</v>
      </c>
      <c r="BF360" s="49">
        <v>0</v>
      </c>
      <c r="BG360" s="48">
        <v>22</v>
      </c>
      <c r="BH360" s="49">
        <v>91.66666666666667</v>
      </c>
      <c r="BI360" s="48">
        <v>24</v>
      </c>
      <c r="BJ360" s="48"/>
      <c r="BK360" s="48"/>
      <c r="BL360" s="48"/>
      <c r="BM360" s="48"/>
      <c r="BN360" s="48" t="s">
        <v>933</v>
      </c>
      <c r="BO360" s="48" t="s">
        <v>933</v>
      </c>
      <c r="BP360" s="115" t="s">
        <v>3249</v>
      </c>
      <c r="BQ360" s="115" t="s">
        <v>3249</v>
      </c>
      <c r="BR360" s="115" t="s">
        <v>3330</v>
      </c>
      <c r="BS360" s="115" t="s">
        <v>3330</v>
      </c>
      <c r="BT360" s="2"/>
      <c r="BU360" s="3"/>
      <c r="BV360" s="3"/>
      <c r="BW360" s="3"/>
      <c r="BX360" s="3"/>
    </row>
    <row r="361" spans="1:76" ht="15">
      <c r="A361" s="65" t="s">
        <v>315</v>
      </c>
      <c r="B361" s="66"/>
      <c r="C361" s="66" t="s">
        <v>64</v>
      </c>
      <c r="D361" s="67">
        <v>100</v>
      </c>
      <c r="E361" s="69"/>
      <c r="F361" s="90" t="s">
        <v>1319</v>
      </c>
      <c r="G361" s="66"/>
      <c r="H361" s="70"/>
      <c r="I361" s="71"/>
      <c r="J361" s="71" t="s">
        <v>159</v>
      </c>
      <c r="K361" s="70" t="s">
        <v>2592</v>
      </c>
      <c r="L361" s="74">
        <v>6031.539682539683</v>
      </c>
      <c r="M361" s="75">
        <v>1240.587158203125</v>
      </c>
      <c r="N361" s="75">
        <v>374.48114013671875</v>
      </c>
      <c r="O361" s="76"/>
      <c r="P361" s="77"/>
      <c r="Q361" s="77"/>
      <c r="R361" s="87"/>
      <c r="S361" s="48">
        <v>0</v>
      </c>
      <c r="T361" s="48">
        <v>20</v>
      </c>
      <c r="U361" s="49">
        <v>456</v>
      </c>
      <c r="V361" s="49">
        <v>0.04</v>
      </c>
      <c r="W361" s="49">
        <v>0</v>
      </c>
      <c r="X361" s="49">
        <v>9.60609</v>
      </c>
      <c r="Y361" s="49">
        <v>0</v>
      </c>
      <c r="Z361" s="49">
        <v>0</v>
      </c>
      <c r="AA361" s="72">
        <v>361</v>
      </c>
      <c r="AB361" s="72"/>
      <c r="AC361" s="73"/>
      <c r="AD361" s="79" t="s">
        <v>2176</v>
      </c>
      <c r="AE361" s="79">
        <v>9794</v>
      </c>
      <c r="AF361" s="79">
        <v>8791</v>
      </c>
      <c r="AG361" s="79">
        <v>18030</v>
      </c>
      <c r="AH361" s="79">
        <v>194</v>
      </c>
      <c r="AI361" s="79"/>
      <c r="AJ361" s="79" t="s">
        <v>2245</v>
      </c>
      <c r="AK361" s="79" t="s">
        <v>2309</v>
      </c>
      <c r="AL361" s="79"/>
      <c r="AM361" s="79"/>
      <c r="AN361" s="81">
        <v>43174.19712962963</v>
      </c>
      <c r="AO361" s="79"/>
      <c r="AP361" s="79" t="b">
        <v>0</v>
      </c>
      <c r="AQ361" s="79" t="b">
        <v>0</v>
      </c>
      <c r="AR361" s="79" t="b">
        <v>0</v>
      </c>
      <c r="AS361" s="79" t="s">
        <v>2064</v>
      </c>
      <c r="AT361" s="79">
        <v>88</v>
      </c>
      <c r="AU361" s="84" t="s">
        <v>2453</v>
      </c>
      <c r="AV361" s="79" t="b">
        <v>0</v>
      </c>
      <c r="AW361" s="79" t="s">
        <v>2487</v>
      </c>
      <c r="AX361" s="84" t="s">
        <v>2518</v>
      </c>
      <c r="AY361" s="79" t="s">
        <v>66</v>
      </c>
      <c r="AZ361" s="79" t="str">
        <f>REPLACE(INDEX(GroupVertices[Group],MATCH(Vertices[[#This Row],[Vertex]],GroupVertices[Vertex],0)),1,1,"")</f>
        <v>3</v>
      </c>
      <c r="BA361" s="48">
        <v>4</v>
      </c>
      <c r="BB361" s="49">
        <v>0.7067137809187279</v>
      </c>
      <c r="BC361" s="48">
        <v>0</v>
      </c>
      <c r="BD361" s="49">
        <v>0</v>
      </c>
      <c r="BE361" s="48">
        <v>0</v>
      </c>
      <c r="BF361" s="49">
        <v>0</v>
      </c>
      <c r="BG361" s="48">
        <v>562</v>
      </c>
      <c r="BH361" s="49">
        <v>99.29328621908127</v>
      </c>
      <c r="BI361" s="48">
        <v>566</v>
      </c>
      <c r="BJ361" s="48" t="s">
        <v>2918</v>
      </c>
      <c r="BK361" s="48" t="s">
        <v>2918</v>
      </c>
      <c r="BL361" s="48" t="s">
        <v>850</v>
      </c>
      <c r="BM361" s="48" t="s">
        <v>850</v>
      </c>
      <c r="BN361" s="48" t="s">
        <v>3196</v>
      </c>
      <c r="BO361" s="48" t="s">
        <v>3216</v>
      </c>
      <c r="BP361" s="115" t="s">
        <v>3250</v>
      </c>
      <c r="BQ361" s="115" t="s">
        <v>3304</v>
      </c>
      <c r="BR361" s="115" t="s">
        <v>3057</v>
      </c>
      <c r="BS361" s="115" t="s">
        <v>3375</v>
      </c>
      <c r="BT361" s="2"/>
      <c r="BU361" s="3"/>
      <c r="BV361" s="3"/>
      <c r="BW361" s="3"/>
      <c r="BX361" s="3"/>
    </row>
    <row r="362" spans="1:76" ht="15">
      <c r="A362" s="65" t="s">
        <v>249</v>
      </c>
      <c r="B362" s="66"/>
      <c r="C362" s="66" t="s">
        <v>64</v>
      </c>
      <c r="D362" s="67">
        <v>100</v>
      </c>
      <c r="E362" s="69"/>
      <c r="F362" s="90" t="s">
        <v>2467</v>
      </c>
      <c r="G362" s="66"/>
      <c r="H362" s="70"/>
      <c r="I362" s="71"/>
      <c r="J362" s="71" t="s">
        <v>159</v>
      </c>
      <c r="K362" s="70" t="s">
        <v>2593</v>
      </c>
      <c r="L362" s="74">
        <v>1</v>
      </c>
      <c r="M362" s="75">
        <v>8581.9443359375</v>
      </c>
      <c r="N362" s="75">
        <v>332.3367004394531</v>
      </c>
      <c r="O362" s="76"/>
      <c r="P362" s="77"/>
      <c r="Q362" s="77"/>
      <c r="R362" s="87"/>
      <c r="S362" s="48">
        <v>0</v>
      </c>
      <c r="T362" s="48">
        <v>1</v>
      </c>
      <c r="U362" s="49">
        <v>0</v>
      </c>
      <c r="V362" s="49">
        <v>1</v>
      </c>
      <c r="W362" s="49">
        <v>0</v>
      </c>
      <c r="X362" s="49">
        <v>0.999999</v>
      </c>
      <c r="Y362" s="49">
        <v>0</v>
      </c>
      <c r="Z362" s="49">
        <v>0</v>
      </c>
      <c r="AA362" s="72">
        <v>362</v>
      </c>
      <c r="AB362" s="72"/>
      <c r="AC362" s="73"/>
      <c r="AD362" s="79" t="s">
        <v>2177</v>
      </c>
      <c r="AE362" s="79">
        <v>21996</v>
      </c>
      <c r="AF362" s="79">
        <v>36238</v>
      </c>
      <c r="AG362" s="79">
        <v>23038</v>
      </c>
      <c r="AH362" s="79">
        <v>1221</v>
      </c>
      <c r="AI362" s="79"/>
      <c r="AJ362" s="79" t="s">
        <v>2246</v>
      </c>
      <c r="AK362" s="79" t="s">
        <v>2100</v>
      </c>
      <c r="AL362" s="84" t="s">
        <v>2355</v>
      </c>
      <c r="AM362" s="79"/>
      <c r="AN362" s="81">
        <v>40495.6550462963</v>
      </c>
      <c r="AO362" s="84" t="s">
        <v>2413</v>
      </c>
      <c r="AP362" s="79" t="b">
        <v>0</v>
      </c>
      <c r="AQ362" s="79" t="b">
        <v>0</v>
      </c>
      <c r="AR362" s="79" t="b">
        <v>1</v>
      </c>
      <c r="AS362" s="79" t="s">
        <v>2064</v>
      </c>
      <c r="AT362" s="79">
        <v>2259</v>
      </c>
      <c r="AU362" s="84" t="s">
        <v>2454</v>
      </c>
      <c r="AV362" s="79" t="b">
        <v>0</v>
      </c>
      <c r="AW362" s="79" t="s">
        <v>2487</v>
      </c>
      <c r="AX362" s="84" t="s">
        <v>2519</v>
      </c>
      <c r="AY362" s="79" t="s">
        <v>66</v>
      </c>
      <c r="AZ362" s="79" t="str">
        <f>REPLACE(INDEX(GroupVertices[Group],MATCH(Vertices[[#This Row],[Vertex]],GroupVertices[Vertex],0)),1,1,"")</f>
        <v>40</v>
      </c>
      <c r="BA362" s="48">
        <v>0</v>
      </c>
      <c r="BB362" s="49">
        <v>0</v>
      </c>
      <c r="BC362" s="48">
        <v>0</v>
      </c>
      <c r="BD362" s="49">
        <v>0</v>
      </c>
      <c r="BE362" s="48">
        <v>0</v>
      </c>
      <c r="BF362" s="49">
        <v>0</v>
      </c>
      <c r="BG362" s="48">
        <v>19</v>
      </c>
      <c r="BH362" s="49">
        <v>100</v>
      </c>
      <c r="BI362" s="48">
        <v>19</v>
      </c>
      <c r="BJ362" s="48"/>
      <c r="BK362" s="48"/>
      <c r="BL362" s="48"/>
      <c r="BM362" s="48"/>
      <c r="BN362" s="48" t="s">
        <v>877</v>
      </c>
      <c r="BO362" s="48" t="s">
        <v>877</v>
      </c>
      <c r="BP362" s="115" t="s">
        <v>3251</v>
      </c>
      <c r="BQ362" s="115" t="s">
        <v>3251</v>
      </c>
      <c r="BR362" s="115" t="s">
        <v>3331</v>
      </c>
      <c r="BS362" s="115" t="s">
        <v>3331</v>
      </c>
      <c r="BT362" s="2"/>
      <c r="BU362" s="3"/>
      <c r="BV362" s="3"/>
      <c r="BW362" s="3"/>
      <c r="BX362" s="3"/>
    </row>
    <row r="363" spans="1:76" ht="15">
      <c r="A363" s="65" t="s">
        <v>251</v>
      </c>
      <c r="B363" s="66"/>
      <c r="C363" s="66" t="s">
        <v>64</v>
      </c>
      <c r="D363" s="67">
        <v>100</v>
      </c>
      <c r="E363" s="69"/>
      <c r="F363" s="90" t="s">
        <v>2468</v>
      </c>
      <c r="G363" s="66"/>
      <c r="H363" s="70"/>
      <c r="I363" s="71"/>
      <c r="J363" s="71" t="s">
        <v>159</v>
      </c>
      <c r="K363" s="70" t="s">
        <v>2594</v>
      </c>
      <c r="L363" s="74">
        <v>1</v>
      </c>
      <c r="M363" s="75">
        <v>6650.078125</v>
      </c>
      <c r="N363" s="75">
        <v>5310.16259765625</v>
      </c>
      <c r="O363" s="76"/>
      <c r="P363" s="77"/>
      <c r="Q363" s="77"/>
      <c r="R363" s="87"/>
      <c r="S363" s="48">
        <v>0</v>
      </c>
      <c r="T363" s="48">
        <v>1</v>
      </c>
      <c r="U363" s="49">
        <v>0</v>
      </c>
      <c r="V363" s="49">
        <v>0.2</v>
      </c>
      <c r="W363" s="49">
        <v>0</v>
      </c>
      <c r="X363" s="49">
        <v>0.693693</v>
      </c>
      <c r="Y363" s="49">
        <v>0</v>
      </c>
      <c r="Z363" s="49">
        <v>0</v>
      </c>
      <c r="AA363" s="72">
        <v>363</v>
      </c>
      <c r="AB363" s="72"/>
      <c r="AC363" s="73"/>
      <c r="AD363" s="79" t="s">
        <v>2178</v>
      </c>
      <c r="AE363" s="79">
        <v>9</v>
      </c>
      <c r="AF363" s="79">
        <v>29192</v>
      </c>
      <c r="AG363" s="79">
        <v>130238</v>
      </c>
      <c r="AH363" s="79">
        <v>58617</v>
      </c>
      <c r="AI363" s="79"/>
      <c r="AJ363" s="79" t="s">
        <v>2247</v>
      </c>
      <c r="AK363" s="79" t="s">
        <v>2311</v>
      </c>
      <c r="AL363" s="84" t="s">
        <v>2356</v>
      </c>
      <c r="AM363" s="79"/>
      <c r="AN363" s="81">
        <v>40856.52431712963</v>
      </c>
      <c r="AO363" s="84" t="s">
        <v>2414</v>
      </c>
      <c r="AP363" s="79" t="b">
        <v>0</v>
      </c>
      <c r="AQ363" s="79" t="b">
        <v>0</v>
      </c>
      <c r="AR363" s="79" t="b">
        <v>1</v>
      </c>
      <c r="AS363" s="79" t="s">
        <v>2064</v>
      </c>
      <c r="AT363" s="79">
        <v>2916</v>
      </c>
      <c r="AU363" s="84" t="s">
        <v>2453</v>
      </c>
      <c r="AV363" s="79" t="b">
        <v>1</v>
      </c>
      <c r="AW363" s="79" t="s">
        <v>2487</v>
      </c>
      <c r="AX363" s="84" t="s">
        <v>2520</v>
      </c>
      <c r="AY363" s="79" t="s">
        <v>66</v>
      </c>
      <c r="AZ363" s="79" t="str">
        <f>REPLACE(INDEX(GroupVertices[Group],MATCH(Vertices[[#This Row],[Vertex]],GroupVertices[Vertex],0)),1,1,"")</f>
        <v>24</v>
      </c>
      <c r="BA363" s="48">
        <v>1</v>
      </c>
      <c r="BB363" s="49">
        <v>6.666666666666667</v>
      </c>
      <c r="BC363" s="48">
        <v>0</v>
      </c>
      <c r="BD363" s="49">
        <v>0</v>
      </c>
      <c r="BE363" s="48">
        <v>0</v>
      </c>
      <c r="BF363" s="49">
        <v>0</v>
      </c>
      <c r="BG363" s="48">
        <v>14</v>
      </c>
      <c r="BH363" s="49">
        <v>93.33333333333333</v>
      </c>
      <c r="BI363" s="48">
        <v>15</v>
      </c>
      <c r="BJ363" s="48"/>
      <c r="BK363" s="48"/>
      <c r="BL363" s="48"/>
      <c r="BM363" s="48"/>
      <c r="BN363" s="48" t="s">
        <v>879</v>
      </c>
      <c r="BO363" s="48" t="s">
        <v>879</v>
      </c>
      <c r="BP363" s="115" t="s">
        <v>3252</v>
      </c>
      <c r="BQ363" s="115" t="s">
        <v>3252</v>
      </c>
      <c r="BR363" s="115" t="s">
        <v>3332</v>
      </c>
      <c r="BS363" s="115" t="s">
        <v>3332</v>
      </c>
      <c r="BT363" s="2"/>
      <c r="BU363" s="3"/>
      <c r="BV363" s="3"/>
      <c r="BW363" s="3"/>
      <c r="BX363" s="3"/>
    </row>
    <row r="364" spans="1:76" ht="15">
      <c r="A364" s="65" t="s">
        <v>252</v>
      </c>
      <c r="B364" s="66"/>
      <c r="C364" s="66" t="s">
        <v>64</v>
      </c>
      <c r="D364" s="67">
        <v>100</v>
      </c>
      <c r="E364" s="69"/>
      <c r="F364" s="90" t="s">
        <v>2469</v>
      </c>
      <c r="G364" s="66"/>
      <c r="H364" s="70"/>
      <c r="I364" s="71"/>
      <c r="J364" s="71" t="s">
        <v>159</v>
      </c>
      <c r="K364" s="70" t="s">
        <v>2595</v>
      </c>
      <c r="L364" s="74">
        <v>1</v>
      </c>
      <c r="M364" s="75">
        <v>7042.81982421875</v>
      </c>
      <c r="N364" s="75">
        <v>5310.16259765625</v>
      </c>
      <c r="O364" s="76"/>
      <c r="P364" s="77"/>
      <c r="Q364" s="77"/>
      <c r="R364" s="87"/>
      <c r="S364" s="48">
        <v>0</v>
      </c>
      <c r="T364" s="48">
        <v>1</v>
      </c>
      <c r="U364" s="49">
        <v>0</v>
      </c>
      <c r="V364" s="49">
        <v>0.2</v>
      </c>
      <c r="W364" s="49">
        <v>0</v>
      </c>
      <c r="X364" s="49">
        <v>0.693693</v>
      </c>
      <c r="Y364" s="49">
        <v>0</v>
      </c>
      <c r="Z364" s="49">
        <v>0</v>
      </c>
      <c r="AA364" s="72">
        <v>364</v>
      </c>
      <c r="AB364" s="72"/>
      <c r="AC364" s="73"/>
      <c r="AD364" s="79" t="s">
        <v>2179</v>
      </c>
      <c r="AE364" s="79">
        <v>10</v>
      </c>
      <c r="AF364" s="79">
        <v>73691</v>
      </c>
      <c r="AG364" s="79">
        <v>165668</v>
      </c>
      <c r="AH364" s="79">
        <v>79588</v>
      </c>
      <c r="AI364" s="79"/>
      <c r="AJ364" s="79" t="s">
        <v>2247</v>
      </c>
      <c r="AK364" s="79" t="s">
        <v>2311</v>
      </c>
      <c r="AL364" s="84" t="s">
        <v>2357</v>
      </c>
      <c r="AM364" s="79"/>
      <c r="AN364" s="81">
        <v>39824.09539351852</v>
      </c>
      <c r="AO364" s="84" t="s">
        <v>2415</v>
      </c>
      <c r="AP364" s="79" t="b">
        <v>0</v>
      </c>
      <c r="AQ364" s="79" t="b">
        <v>0</v>
      </c>
      <c r="AR364" s="79" t="b">
        <v>1</v>
      </c>
      <c r="AS364" s="79" t="s">
        <v>2064</v>
      </c>
      <c r="AT364" s="79">
        <v>4102</v>
      </c>
      <c r="AU364" s="84" t="s">
        <v>2453</v>
      </c>
      <c r="AV364" s="79" t="b">
        <v>1</v>
      </c>
      <c r="AW364" s="79" t="s">
        <v>2487</v>
      </c>
      <c r="AX364" s="84" t="s">
        <v>2521</v>
      </c>
      <c r="AY364" s="79" t="s">
        <v>66</v>
      </c>
      <c r="AZ364" s="79" t="str">
        <f>REPLACE(INDEX(GroupVertices[Group],MATCH(Vertices[[#This Row],[Vertex]],GroupVertices[Vertex],0)),1,1,"")</f>
        <v>24</v>
      </c>
      <c r="BA364" s="48">
        <v>2</v>
      </c>
      <c r="BB364" s="49">
        <v>7.142857142857143</v>
      </c>
      <c r="BC364" s="48">
        <v>0</v>
      </c>
      <c r="BD364" s="49">
        <v>0</v>
      </c>
      <c r="BE364" s="48">
        <v>0</v>
      </c>
      <c r="BF364" s="49">
        <v>0</v>
      </c>
      <c r="BG364" s="48">
        <v>26</v>
      </c>
      <c r="BH364" s="49">
        <v>92.85714285714286</v>
      </c>
      <c r="BI364" s="48">
        <v>28</v>
      </c>
      <c r="BJ364" s="48"/>
      <c r="BK364" s="48"/>
      <c r="BL364" s="48"/>
      <c r="BM364" s="48"/>
      <c r="BN364" s="48" t="s">
        <v>879</v>
      </c>
      <c r="BO364" s="48" t="s">
        <v>879</v>
      </c>
      <c r="BP364" s="115" t="s">
        <v>3253</v>
      </c>
      <c r="BQ364" s="115" t="s">
        <v>3252</v>
      </c>
      <c r="BR364" s="115" t="s">
        <v>3072</v>
      </c>
      <c r="BS364" s="115" t="s">
        <v>3332</v>
      </c>
      <c r="BT364" s="2"/>
      <c r="BU364" s="3"/>
      <c r="BV364" s="3"/>
      <c r="BW364" s="3"/>
      <c r="BX364" s="3"/>
    </row>
    <row r="365" spans="1:76" ht="15">
      <c r="A365" s="65" t="s">
        <v>253</v>
      </c>
      <c r="B365" s="66"/>
      <c r="C365" s="66" t="s">
        <v>64</v>
      </c>
      <c r="D365" s="67">
        <v>100</v>
      </c>
      <c r="E365" s="69"/>
      <c r="F365" s="90" t="s">
        <v>2470</v>
      </c>
      <c r="G365" s="66"/>
      <c r="H365" s="70"/>
      <c r="I365" s="71"/>
      <c r="J365" s="71" t="s">
        <v>159</v>
      </c>
      <c r="K365" s="70" t="s">
        <v>2596</v>
      </c>
      <c r="L365" s="74">
        <v>1</v>
      </c>
      <c r="M365" s="75">
        <v>6650.078125</v>
      </c>
      <c r="N365" s="75">
        <v>4833.33154296875</v>
      </c>
      <c r="O365" s="76"/>
      <c r="P365" s="77"/>
      <c r="Q365" s="77"/>
      <c r="R365" s="87"/>
      <c r="S365" s="48">
        <v>0</v>
      </c>
      <c r="T365" s="48">
        <v>1</v>
      </c>
      <c r="U365" s="49">
        <v>0</v>
      </c>
      <c r="V365" s="49">
        <v>0.2</v>
      </c>
      <c r="W365" s="49">
        <v>0</v>
      </c>
      <c r="X365" s="49">
        <v>0.693693</v>
      </c>
      <c r="Y365" s="49">
        <v>0</v>
      </c>
      <c r="Z365" s="49">
        <v>0</v>
      </c>
      <c r="AA365" s="72">
        <v>365</v>
      </c>
      <c r="AB365" s="72"/>
      <c r="AC365" s="73"/>
      <c r="AD365" s="79" t="s">
        <v>2180</v>
      </c>
      <c r="AE365" s="79">
        <v>10</v>
      </c>
      <c r="AF365" s="79">
        <v>18621</v>
      </c>
      <c r="AG365" s="79">
        <v>116113</v>
      </c>
      <c r="AH365" s="79">
        <v>61786</v>
      </c>
      <c r="AI365" s="79"/>
      <c r="AJ365" s="79" t="s">
        <v>2248</v>
      </c>
      <c r="AK365" s="79" t="s">
        <v>2311</v>
      </c>
      <c r="AL365" s="84" t="s">
        <v>2358</v>
      </c>
      <c r="AM365" s="79"/>
      <c r="AN365" s="81">
        <v>39825.63949074074</v>
      </c>
      <c r="AO365" s="84" t="s">
        <v>2416</v>
      </c>
      <c r="AP365" s="79" t="b">
        <v>0</v>
      </c>
      <c r="AQ365" s="79" t="b">
        <v>0</v>
      </c>
      <c r="AR365" s="79" t="b">
        <v>1</v>
      </c>
      <c r="AS365" s="79" t="s">
        <v>2064</v>
      </c>
      <c r="AT365" s="79">
        <v>2371</v>
      </c>
      <c r="AU365" s="84" t="s">
        <v>2453</v>
      </c>
      <c r="AV365" s="79" t="b">
        <v>0</v>
      </c>
      <c r="AW365" s="79" t="s">
        <v>2487</v>
      </c>
      <c r="AX365" s="84" t="s">
        <v>2522</v>
      </c>
      <c r="AY365" s="79" t="s">
        <v>66</v>
      </c>
      <c r="AZ365" s="79" t="str">
        <f>REPLACE(INDEX(GroupVertices[Group],MATCH(Vertices[[#This Row],[Vertex]],GroupVertices[Vertex],0)),1,1,"")</f>
        <v>24</v>
      </c>
      <c r="BA365" s="48">
        <v>1</v>
      </c>
      <c r="BB365" s="49">
        <v>6.666666666666667</v>
      </c>
      <c r="BC365" s="48">
        <v>0</v>
      </c>
      <c r="BD365" s="49">
        <v>0</v>
      </c>
      <c r="BE365" s="48">
        <v>0</v>
      </c>
      <c r="BF365" s="49">
        <v>0</v>
      </c>
      <c r="BG365" s="48">
        <v>14</v>
      </c>
      <c r="BH365" s="49">
        <v>93.33333333333333</v>
      </c>
      <c r="BI365" s="48">
        <v>15</v>
      </c>
      <c r="BJ365" s="48"/>
      <c r="BK365" s="48"/>
      <c r="BL365" s="48"/>
      <c r="BM365" s="48"/>
      <c r="BN365" s="48" t="s">
        <v>879</v>
      </c>
      <c r="BO365" s="48" t="s">
        <v>879</v>
      </c>
      <c r="BP365" s="115" t="s">
        <v>3252</v>
      </c>
      <c r="BQ365" s="115" t="s">
        <v>3252</v>
      </c>
      <c r="BR365" s="115" t="s">
        <v>3332</v>
      </c>
      <c r="BS365" s="115" t="s">
        <v>3332</v>
      </c>
      <c r="BT365" s="2"/>
      <c r="BU365" s="3"/>
      <c r="BV365" s="3"/>
      <c r="BW365" s="3"/>
      <c r="BX365" s="3"/>
    </row>
    <row r="366" spans="1:76" ht="15">
      <c r="A366" s="65" t="s">
        <v>355</v>
      </c>
      <c r="B366" s="66"/>
      <c r="C366" s="66" t="s">
        <v>64</v>
      </c>
      <c r="D366" s="67">
        <v>100</v>
      </c>
      <c r="E366" s="69"/>
      <c r="F366" s="90" t="s">
        <v>1339</v>
      </c>
      <c r="G366" s="66"/>
      <c r="H366" s="70"/>
      <c r="I366" s="71"/>
      <c r="J366" s="71" t="s">
        <v>159</v>
      </c>
      <c r="K366" s="70" t="s">
        <v>2597</v>
      </c>
      <c r="L366" s="74">
        <v>5476.0952380952385</v>
      </c>
      <c r="M366" s="75">
        <v>2629.248779296875</v>
      </c>
      <c r="N366" s="75">
        <v>7721.771484375</v>
      </c>
      <c r="O366" s="76"/>
      <c r="P366" s="77"/>
      <c r="Q366" s="77"/>
      <c r="R366" s="87"/>
      <c r="S366" s="48">
        <v>0</v>
      </c>
      <c r="T366" s="48">
        <v>19</v>
      </c>
      <c r="U366" s="49">
        <v>414</v>
      </c>
      <c r="V366" s="49">
        <v>0.041667</v>
      </c>
      <c r="W366" s="49">
        <v>0</v>
      </c>
      <c r="X366" s="49">
        <v>9.145801</v>
      </c>
      <c r="Y366" s="49">
        <v>0</v>
      </c>
      <c r="Z366" s="49">
        <v>0</v>
      </c>
      <c r="AA366" s="72">
        <v>366</v>
      </c>
      <c r="AB366" s="72"/>
      <c r="AC366" s="73"/>
      <c r="AD366" s="79" t="s">
        <v>2181</v>
      </c>
      <c r="AE366" s="79">
        <v>12250</v>
      </c>
      <c r="AF366" s="79">
        <v>11136</v>
      </c>
      <c r="AG366" s="79">
        <v>18113</v>
      </c>
      <c r="AH366" s="79">
        <v>19923</v>
      </c>
      <c r="AI366" s="79"/>
      <c r="AJ366" s="79" t="s">
        <v>2249</v>
      </c>
      <c r="AK366" s="79" t="s">
        <v>2312</v>
      </c>
      <c r="AL366" s="84" t="s">
        <v>2359</v>
      </c>
      <c r="AM366" s="79"/>
      <c r="AN366" s="81">
        <v>43173.50319444444</v>
      </c>
      <c r="AO366" s="84" t="s">
        <v>2417</v>
      </c>
      <c r="AP366" s="79" t="b">
        <v>0</v>
      </c>
      <c r="AQ366" s="79" t="b">
        <v>0</v>
      </c>
      <c r="AR366" s="79" t="b">
        <v>0</v>
      </c>
      <c r="AS366" s="79" t="s">
        <v>2064</v>
      </c>
      <c r="AT366" s="79">
        <v>98</v>
      </c>
      <c r="AU366" s="84" t="s">
        <v>2453</v>
      </c>
      <c r="AV366" s="79" t="b">
        <v>0</v>
      </c>
      <c r="AW366" s="79" t="s">
        <v>2487</v>
      </c>
      <c r="AX366" s="84" t="s">
        <v>2523</v>
      </c>
      <c r="AY366" s="79" t="s">
        <v>66</v>
      </c>
      <c r="AZ366" s="79" t="str">
        <f>REPLACE(INDEX(GroupVertices[Group],MATCH(Vertices[[#This Row],[Vertex]],GroupVertices[Vertex],0)),1,1,"")</f>
        <v>5</v>
      </c>
      <c r="BA366" s="48">
        <v>2</v>
      </c>
      <c r="BB366" s="49">
        <v>0.3766478342749529</v>
      </c>
      <c r="BC366" s="48">
        <v>0</v>
      </c>
      <c r="BD366" s="49">
        <v>0</v>
      </c>
      <c r="BE366" s="48">
        <v>0</v>
      </c>
      <c r="BF366" s="49">
        <v>0</v>
      </c>
      <c r="BG366" s="48">
        <v>529</v>
      </c>
      <c r="BH366" s="49">
        <v>99.62335216572505</v>
      </c>
      <c r="BI366" s="48">
        <v>531</v>
      </c>
      <c r="BJ366" s="48" t="s">
        <v>3179</v>
      </c>
      <c r="BK366" s="48" t="s">
        <v>3179</v>
      </c>
      <c r="BL366" s="48" t="s">
        <v>853</v>
      </c>
      <c r="BM366" s="48" t="s">
        <v>3190</v>
      </c>
      <c r="BN366" s="48" t="s">
        <v>2963</v>
      </c>
      <c r="BO366" s="48" t="s">
        <v>3217</v>
      </c>
      <c r="BP366" s="115" t="s">
        <v>3254</v>
      </c>
      <c r="BQ366" s="115" t="s">
        <v>3305</v>
      </c>
      <c r="BR366" s="115" t="s">
        <v>3057</v>
      </c>
      <c r="BS366" s="115" t="s">
        <v>3376</v>
      </c>
      <c r="BT366" s="2"/>
      <c r="BU366" s="3"/>
      <c r="BV366" s="3"/>
      <c r="BW366" s="3"/>
      <c r="BX366" s="3"/>
    </row>
    <row r="367" spans="1:76" ht="15">
      <c r="A367" s="65" t="s">
        <v>254</v>
      </c>
      <c r="B367" s="66"/>
      <c r="C367" s="66" t="s">
        <v>64</v>
      </c>
      <c r="D367" s="67">
        <v>100</v>
      </c>
      <c r="E367" s="69"/>
      <c r="F367" s="90" t="s">
        <v>2471</v>
      </c>
      <c r="G367" s="66"/>
      <c r="H367" s="70"/>
      <c r="I367" s="71"/>
      <c r="J367" s="71" t="s">
        <v>159</v>
      </c>
      <c r="K367" s="70" t="s">
        <v>2598</v>
      </c>
      <c r="L367" s="74">
        <v>1</v>
      </c>
      <c r="M367" s="75">
        <v>6631.501953125</v>
      </c>
      <c r="N367" s="75">
        <v>3370.32763671875</v>
      </c>
      <c r="O367" s="76"/>
      <c r="P367" s="77"/>
      <c r="Q367" s="77"/>
      <c r="R367" s="87"/>
      <c r="S367" s="48">
        <v>0</v>
      </c>
      <c r="T367" s="48">
        <v>1</v>
      </c>
      <c r="U367" s="49">
        <v>0</v>
      </c>
      <c r="V367" s="49">
        <v>0.333333</v>
      </c>
      <c r="W367" s="49">
        <v>0</v>
      </c>
      <c r="X367" s="49">
        <v>0.770269</v>
      </c>
      <c r="Y367" s="49">
        <v>0</v>
      </c>
      <c r="Z367" s="49">
        <v>0</v>
      </c>
      <c r="AA367" s="72">
        <v>367</v>
      </c>
      <c r="AB367" s="72"/>
      <c r="AC367" s="73"/>
      <c r="AD367" s="79" t="s">
        <v>2182</v>
      </c>
      <c r="AE367" s="79">
        <v>9436</v>
      </c>
      <c r="AF367" s="79">
        <v>10040</v>
      </c>
      <c r="AG367" s="79">
        <v>17074</v>
      </c>
      <c r="AH367" s="79">
        <v>11507</v>
      </c>
      <c r="AI367" s="79"/>
      <c r="AJ367" s="79" t="s">
        <v>2250</v>
      </c>
      <c r="AK367" s="79" t="s">
        <v>2313</v>
      </c>
      <c r="AL367" s="84" t="s">
        <v>2360</v>
      </c>
      <c r="AM367" s="79"/>
      <c r="AN367" s="81">
        <v>42533.68047453704</v>
      </c>
      <c r="AO367" s="84" t="s">
        <v>2418</v>
      </c>
      <c r="AP367" s="79" t="b">
        <v>1</v>
      </c>
      <c r="AQ367" s="79" t="b">
        <v>0</v>
      </c>
      <c r="AR367" s="79" t="b">
        <v>0</v>
      </c>
      <c r="AS367" s="79" t="s">
        <v>2064</v>
      </c>
      <c r="AT367" s="79">
        <v>588</v>
      </c>
      <c r="AU367" s="79"/>
      <c r="AV367" s="79" t="b">
        <v>0</v>
      </c>
      <c r="AW367" s="79" t="s">
        <v>2487</v>
      </c>
      <c r="AX367" s="84" t="s">
        <v>2524</v>
      </c>
      <c r="AY367" s="79" t="s">
        <v>66</v>
      </c>
      <c r="AZ367" s="79" t="str">
        <f>REPLACE(INDEX(GroupVertices[Group],MATCH(Vertices[[#This Row],[Vertex]],GroupVertices[Vertex],0)),1,1,"")</f>
        <v>29</v>
      </c>
      <c r="BA367" s="48">
        <v>1</v>
      </c>
      <c r="BB367" s="49">
        <v>7.6923076923076925</v>
      </c>
      <c r="BC367" s="48">
        <v>0</v>
      </c>
      <c r="BD367" s="49">
        <v>0</v>
      </c>
      <c r="BE367" s="48">
        <v>0</v>
      </c>
      <c r="BF367" s="49">
        <v>0</v>
      </c>
      <c r="BG367" s="48">
        <v>12</v>
      </c>
      <c r="BH367" s="49">
        <v>92.3076923076923</v>
      </c>
      <c r="BI367" s="48">
        <v>13</v>
      </c>
      <c r="BJ367" s="48"/>
      <c r="BK367" s="48"/>
      <c r="BL367" s="48"/>
      <c r="BM367" s="48"/>
      <c r="BN367" s="48"/>
      <c r="BO367" s="48"/>
      <c r="BP367" s="115" t="s">
        <v>3255</v>
      </c>
      <c r="BQ367" s="115" t="s">
        <v>3255</v>
      </c>
      <c r="BR367" s="115" t="s">
        <v>3077</v>
      </c>
      <c r="BS367" s="115" t="s">
        <v>3077</v>
      </c>
      <c r="BT367" s="2"/>
      <c r="BU367" s="3"/>
      <c r="BV367" s="3"/>
      <c r="BW367" s="3"/>
      <c r="BX367" s="3"/>
    </row>
    <row r="368" spans="1:76" ht="15">
      <c r="A368" s="65" t="s">
        <v>255</v>
      </c>
      <c r="B368" s="66"/>
      <c r="C368" s="66" t="s">
        <v>64</v>
      </c>
      <c r="D368" s="67">
        <v>100</v>
      </c>
      <c r="E368" s="69"/>
      <c r="F368" s="90" t="s">
        <v>2472</v>
      </c>
      <c r="G368" s="66"/>
      <c r="H368" s="70"/>
      <c r="I368" s="71"/>
      <c r="J368" s="71" t="s">
        <v>159</v>
      </c>
      <c r="K368" s="70" t="s">
        <v>2599</v>
      </c>
      <c r="L368" s="74">
        <v>1</v>
      </c>
      <c r="M368" s="75">
        <v>6987.09326171875</v>
      </c>
      <c r="N368" s="75">
        <v>3370.32763671875</v>
      </c>
      <c r="O368" s="76"/>
      <c r="P368" s="77"/>
      <c r="Q368" s="77"/>
      <c r="R368" s="87"/>
      <c r="S368" s="48">
        <v>0</v>
      </c>
      <c r="T368" s="48">
        <v>1</v>
      </c>
      <c r="U368" s="49">
        <v>0</v>
      </c>
      <c r="V368" s="49">
        <v>0.333333</v>
      </c>
      <c r="W368" s="49">
        <v>0</v>
      </c>
      <c r="X368" s="49">
        <v>0.770269</v>
      </c>
      <c r="Y368" s="49">
        <v>0</v>
      </c>
      <c r="Z368" s="49">
        <v>0</v>
      </c>
      <c r="AA368" s="72">
        <v>368</v>
      </c>
      <c r="AB368" s="72"/>
      <c r="AC368" s="73"/>
      <c r="AD368" s="79" t="s">
        <v>2183</v>
      </c>
      <c r="AE368" s="79">
        <v>37751</v>
      </c>
      <c r="AF368" s="79">
        <v>34303</v>
      </c>
      <c r="AG368" s="79">
        <v>715662</v>
      </c>
      <c r="AH368" s="79">
        <v>49895</v>
      </c>
      <c r="AI368" s="79"/>
      <c r="AJ368" s="79" t="s">
        <v>2251</v>
      </c>
      <c r="AK368" s="79" t="s">
        <v>2314</v>
      </c>
      <c r="AL368" s="84" t="s">
        <v>2361</v>
      </c>
      <c r="AM368" s="79"/>
      <c r="AN368" s="81">
        <v>39945.84195601852</v>
      </c>
      <c r="AO368" s="84" t="s">
        <v>2419</v>
      </c>
      <c r="AP368" s="79" t="b">
        <v>0</v>
      </c>
      <c r="AQ368" s="79" t="b">
        <v>0</v>
      </c>
      <c r="AR368" s="79" t="b">
        <v>1</v>
      </c>
      <c r="AS368" s="79" t="s">
        <v>2064</v>
      </c>
      <c r="AT368" s="79">
        <v>1078</v>
      </c>
      <c r="AU368" s="84" t="s">
        <v>2453</v>
      </c>
      <c r="AV368" s="79" t="b">
        <v>0</v>
      </c>
      <c r="AW368" s="79" t="s">
        <v>2487</v>
      </c>
      <c r="AX368" s="84" t="s">
        <v>2525</v>
      </c>
      <c r="AY368" s="79" t="s">
        <v>66</v>
      </c>
      <c r="AZ368" s="79" t="str">
        <f>REPLACE(INDEX(GroupVertices[Group],MATCH(Vertices[[#This Row],[Vertex]],GroupVertices[Vertex],0)),1,1,"")</f>
        <v>29</v>
      </c>
      <c r="BA368" s="48">
        <v>1</v>
      </c>
      <c r="BB368" s="49">
        <v>6.666666666666667</v>
      </c>
      <c r="BC368" s="48">
        <v>0</v>
      </c>
      <c r="BD368" s="49">
        <v>0</v>
      </c>
      <c r="BE368" s="48">
        <v>0</v>
      </c>
      <c r="BF368" s="49">
        <v>0</v>
      </c>
      <c r="BG368" s="48">
        <v>14</v>
      </c>
      <c r="BH368" s="49">
        <v>93.33333333333333</v>
      </c>
      <c r="BI368" s="48">
        <v>15</v>
      </c>
      <c r="BJ368" s="48"/>
      <c r="BK368" s="48"/>
      <c r="BL368" s="48"/>
      <c r="BM368" s="48"/>
      <c r="BN368" s="48"/>
      <c r="BO368" s="48"/>
      <c r="BP368" s="115" t="s">
        <v>3256</v>
      </c>
      <c r="BQ368" s="115" t="s">
        <v>3256</v>
      </c>
      <c r="BR368" s="115" t="s">
        <v>3333</v>
      </c>
      <c r="BS368" s="115" t="s">
        <v>3333</v>
      </c>
      <c r="BT368" s="2"/>
      <c r="BU368" s="3"/>
      <c r="BV368" s="3"/>
      <c r="BW368" s="3"/>
      <c r="BX368" s="3"/>
    </row>
    <row r="369" spans="1:76" ht="15">
      <c r="A369" s="65" t="s">
        <v>256</v>
      </c>
      <c r="B369" s="66"/>
      <c r="C369" s="66" t="s">
        <v>64</v>
      </c>
      <c r="D369" s="67">
        <v>100</v>
      </c>
      <c r="E369" s="69"/>
      <c r="F369" s="90" t="s">
        <v>2473</v>
      </c>
      <c r="G369" s="66"/>
      <c r="H369" s="70"/>
      <c r="I369" s="71"/>
      <c r="J369" s="71" t="s">
        <v>159</v>
      </c>
      <c r="K369" s="70" t="s">
        <v>2600</v>
      </c>
      <c r="L369" s="74">
        <v>1</v>
      </c>
      <c r="M369" s="75">
        <v>8581.9443359375</v>
      </c>
      <c r="N369" s="75">
        <v>3886.89453125</v>
      </c>
      <c r="O369" s="76"/>
      <c r="P369" s="77"/>
      <c r="Q369" s="77"/>
      <c r="R369" s="87"/>
      <c r="S369" s="48">
        <v>0</v>
      </c>
      <c r="T369" s="48">
        <v>1</v>
      </c>
      <c r="U369" s="49">
        <v>0</v>
      </c>
      <c r="V369" s="49">
        <v>1</v>
      </c>
      <c r="W369" s="49">
        <v>0</v>
      </c>
      <c r="X369" s="49">
        <v>0.999999</v>
      </c>
      <c r="Y369" s="49">
        <v>0</v>
      </c>
      <c r="Z369" s="49">
        <v>0</v>
      </c>
      <c r="AA369" s="72">
        <v>369</v>
      </c>
      <c r="AB369" s="72"/>
      <c r="AC369" s="73"/>
      <c r="AD369" s="79" t="s">
        <v>2184</v>
      </c>
      <c r="AE369" s="79">
        <v>311</v>
      </c>
      <c r="AF369" s="79">
        <v>206</v>
      </c>
      <c r="AG369" s="79">
        <v>74</v>
      </c>
      <c r="AH369" s="79">
        <v>1601</v>
      </c>
      <c r="AI369" s="79"/>
      <c r="AJ369" s="79" t="s">
        <v>2252</v>
      </c>
      <c r="AK369" s="79"/>
      <c r="AL369" s="79"/>
      <c r="AM369" s="79"/>
      <c r="AN369" s="81">
        <v>43415.575625</v>
      </c>
      <c r="AO369" s="79"/>
      <c r="AP369" s="79" t="b">
        <v>1</v>
      </c>
      <c r="AQ369" s="79" t="b">
        <v>0</v>
      </c>
      <c r="AR369" s="79" t="b">
        <v>0</v>
      </c>
      <c r="AS369" s="79" t="s">
        <v>2064</v>
      </c>
      <c r="AT369" s="79">
        <v>1</v>
      </c>
      <c r="AU369" s="79"/>
      <c r="AV369" s="79" t="b">
        <v>0</v>
      </c>
      <c r="AW369" s="79" t="s">
        <v>2487</v>
      </c>
      <c r="AX369" s="84" t="s">
        <v>2526</v>
      </c>
      <c r="AY369" s="79" t="s">
        <v>66</v>
      </c>
      <c r="AZ369" s="79" t="str">
        <f>REPLACE(INDEX(GroupVertices[Group],MATCH(Vertices[[#This Row],[Vertex]],GroupVertices[Vertex],0)),1,1,"")</f>
        <v>48</v>
      </c>
      <c r="BA369" s="48">
        <v>0</v>
      </c>
      <c r="BB369" s="49">
        <v>0</v>
      </c>
      <c r="BC369" s="48">
        <v>0</v>
      </c>
      <c r="BD369" s="49">
        <v>0</v>
      </c>
      <c r="BE369" s="48">
        <v>0</v>
      </c>
      <c r="BF369" s="49">
        <v>0</v>
      </c>
      <c r="BG369" s="48">
        <v>29</v>
      </c>
      <c r="BH369" s="49">
        <v>100</v>
      </c>
      <c r="BI369" s="48">
        <v>29</v>
      </c>
      <c r="BJ369" s="48"/>
      <c r="BK369" s="48"/>
      <c r="BL369" s="48"/>
      <c r="BM369" s="48"/>
      <c r="BN369" s="48" t="s">
        <v>2967</v>
      </c>
      <c r="BO369" s="48" t="s">
        <v>2967</v>
      </c>
      <c r="BP369" s="115" t="s">
        <v>3257</v>
      </c>
      <c r="BQ369" s="115" t="s">
        <v>3257</v>
      </c>
      <c r="BR369" s="115" t="s">
        <v>3334</v>
      </c>
      <c r="BS369" s="115" t="s">
        <v>3334</v>
      </c>
      <c r="BT369" s="2"/>
      <c r="BU369" s="3"/>
      <c r="BV369" s="3"/>
      <c r="BW369" s="3"/>
      <c r="BX369" s="3"/>
    </row>
    <row r="370" spans="1:76" ht="15">
      <c r="A370" s="65" t="s">
        <v>257</v>
      </c>
      <c r="B370" s="66"/>
      <c r="C370" s="66" t="s">
        <v>64</v>
      </c>
      <c r="D370" s="67">
        <v>100</v>
      </c>
      <c r="E370" s="69"/>
      <c r="F370" s="90" t="s">
        <v>2474</v>
      </c>
      <c r="G370" s="66"/>
      <c r="H370" s="70"/>
      <c r="I370" s="71"/>
      <c r="J370" s="71" t="s">
        <v>159</v>
      </c>
      <c r="K370" s="70" t="s">
        <v>2601</v>
      </c>
      <c r="L370" s="74">
        <v>27.44973544973545</v>
      </c>
      <c r="M370" s="75">
        <v>6631.501953125</v>
      </c>
      <c r="N370" s="75">
        <v>3886.89453125</v>
      </c>
      <c r="O370" s="76"/>
      <c r="P370" s="77"/>
      <c r="Q370" s="77"/>
      <c r="R370" s="87"/>
      <c r="S370" s="48">
        <v>0</v>
      </c>
      <c r="T370" s="48">
        <v>2</v>
      </c>
      <c r="U370" s="49">
        <v>2</v>
      </c>
      <c r="V370" s="49">
        <v>0.5</v>
      </c>
      <c r="W370" s="49">
        <v>0</v>
      </c>
      <c r="X370" s="49">
        <v>1.459457</v>
      </c>
      <c r="Y370" s="49">
        <v>0</v>
      </c>
      <c r="Z370" s="49">
        <v>0</v>
      </c>
      <c r="AA370" s="72">
        <v>370</v>
      </c>
      <c r="AB370" s="72"/>
      <c r="AC370" s="73"/>
      <c r="AD370" s="79" t="s">
        <v>2185</v>
      </c>
      <c r="AE370" s="79">
        <v>439</v>
      </c>
      <c r="AF370" s="79">
        <v>252</v>
      </c>
      <c r="AG370" s="79">
        <v>2162</v>
      </c>
      <c r="AH370" s="79">
        <v>908</v>
      </c>
      <c r="AI370" s="79"/>
      <c r="AJ370" s="79" t="s">
        <v>2253</v>
      </c>
      <c r="AK370" s="79" t="s">
        <v>2315</v>
      </c>
      <c r="AL370" s="84" t="s">
        <v>2362</v>
      </c>
      <c r="AM370" s="79"/>
      <c r="AN370" s="81">
        <v>40392.99966435185</v>
      </c>
      <c r="AO370" s="84" t="s">
        <v>2420</v>
      </c>
      <c r="AP370" s="79" t="b">
        <v>0</v>
      </c>
      <c r="AQ370" s="79" t="b">
        <v>0</v>
      </c>
      <c r="AR370" s="79" t="b">
        <v>1</v>
      </c>
      <c r="AS370" s="79" t="s">
        <v>2067</v>
      </c>
      <c r="AT370" s="79">
        <v>9</v>
      </c>
      <c r="AU370" s="84" t="s">
        <v>2456</v>
      </c>
      <c r="AV370" s="79" t="b">
        <v>0</v>
      </c>
      <c r="AW370" s="79" t="s">
        <v>2487</v>
      </c>
      <c r="AX370" s="84" t="s">
        <v>2527</v>
      </c>
      <c r="AY370" s="79" t="s">
        <v>66</v>
      </c>
      <c r="AZ370" s="79" t="str">
        <f>REPLACE(INDEX(GroupVertices[Group],MATCH(Vertices[[#This Row],[Vertex]],GroupVertices[Vertex],0)),1,1,"")</f>
        <v>28</v>
      </c>
      <c r="BA370" s="48">
        <v>0</v>
      </c>
      <c r="BB370" s="49">
        <v>0</v>
      </c>
      <c r="BC370" s="48">
        <v>0</v>
      </c>
      <c r="BD370" s="49">
        <v>0</v>
      </c>
      <c r="BE370" s="48">
        <v>0</v>
      </c>
      <c r="BF370" s="49">
        <v>0</v>
      </c>
      <c r="BG370" s="48">
        <v>34</v>
      </c>
      <c r="BH370" s="49">
        <v>100</v>
      </c>
      <c r="BI370" s="48">
        <v>34</v>
      </c>
      <c r="BJ370" s="48"/>
      <c r="BK370" s="48"/>
      <c r="BL370" s="48"/>
      <c r="BM370" s="48"/>
      <c r="BN370" s="48" t="s">
        <v>2978</v>
      </c>
      <c r="BO370" s="48" t="s">
        <v>3218</v>
      </c>
      <c r="BP370" s="115" t="s">
        <v>3258</v>
      </c>
      <c r="BQ370" s="115" t="s">
        <v>3306</v>
      </c>
      <c r="BR370" s="115" t="s">
        <v>3335</v>
      </c>
      <c r="BS370" s="115" t="s">
        <v>3377</v>
      </c>
      <c r="BT370" s="2"/>
      <c r="BU370" s="3"/>
      <c r="BV370" s="3"/>
      <c r="BW370" s="3"/>
      <c r="BX370" s="3"/>
    </row>
    <row r="371" spans="1:76" ht="15">
      <c r="A371" s="65" t="s">
        <v>352</v>
      </c>
      <c r="B371" s="66"/>
      <c r="C371" s="66" t="s">
        <v>64</v>
      </c>
      <c r="D371" s="67">
        <v>100</v>
      </c>
      <c r="E371" s="69"/>
      <c r="F371" s="90" t="s">
        <v>2475</v>
      </c>
      <c r="G371" s="66"/>
      <c r="H371" s="70"/>
      <c r="I371" s="71"/>
      <c r="J371" s="71" t="s">
        <v>159</v>
      </c>
      <c r="K371" s="70" t="s">
        <v>2602</v>
      </c>
      <c r="L371" s="74">
        <v>1</v>
      </c>
      <c r="M371" s="75">
        <v>8040.59716796875</v>
      </c>
      <c r="N371" s="75">
        <v>3886.89453125</v>
      </c>
      <c r="O371" s="76"/>
      <c r="P371" s="77"/>
      <c r="Q371" s="77"/>
      <c r="R371" s="87"/>
      <c r="S371" s="48">
        <v>0</v>
      </c>
      <c r="T371" s="48">
        <v>1</v>
      </c>
      <c r="U371" s="49">
        <v>0</v>
      </c>
      <c r="V371" s="49">
        <v>1</v>
      </c>
      <c r="W371" s="49">
        <v>0</v>
      </c>
      <c r="X371" s="49">
        <v>0.999999</v>
      </c>
      <c r="Y371" s="49">
        <v>0</v>
      </c>
      <c r="Z371" s="49">
        <v>0</v>
      </c>
      <c r="AA371" s="72">
        <v>371</v>
      </c>
      <c r="AB371" s="72"/>
      <c r="AC371" s="73"/>
      <c r="AD371" s="79" t="s">
        <v>2186</v>
      </c>
      <c r="AE371" s="79">
        <v>94671</v>
      </c>
      <c r="AF371" s="79">
        <v>108984</v>
      </c>
      <c r="AG371" s="79">
        <v>98376</v>
      </c>
      <c r="AH371" s="79">
        <v>0</v>
      </c>
      <c r="AI371" s="79"/>
      <c r="AJ371" s="79" t="s">
        <v>2254</v>
      </c>
      <c r="AK371" s="79" t="s">
        <v>2316</v>
      </c>
      <c r="AL371" s="84" t="s">
        <v>2363</v>
      </c>
      <c r="AM371" s="79"/>
      <c r="AN371" s="81">
        <v>41507.50747685185</v>
      </c>
      <c r="AO371" s="84" t="s">
        <v>2421</v>
      </c>
      <c r="AP371" s="79" t="b">
        <v>0</v>
      </c>
      <c r="AQ371" s="79" t="b">
        <v>0</v>
      </c>
      <c r="AR371" s="79" t="b">
        <v>0</v>
      </c>
      <c r="AS371" s="79" t="s">
        <v>2451</v>
      </c>
      <c r="AT371" s="79">
        <v>963</v>
      </c>
      <c r="AU371" s="84" t="s">
        <v>2458</v>
      </c>
      <c r="AV371" s="79" t="b">
        <v>0</v>
      </c>
      <c r="AW371" s="79" t="s">
        <v>2487</v>
      </c>
      <c r="AX371" s="84" t="s">
        <v>2528</v>
      </c>
      <c r="AY371" s="79" t="s">
        <v>66</v>
      </c>
      <c r="AZ371" s="79" t="str">
        <f>REPLACE(INDEX(GroupVertices[Group],MATCH(Vertices[[#This Row],[Vertex]],GroupVertices[Vertex],0)),1,1,"")</f>
        <v>47</v>
      </c>
      <c r="BA371" s="48">
        <v>0</v>
      </c>
      <c r="BB371" s="49">
        <v>0</v>
      </c>
      <c r="BC371" s="48">
        <v>0</v>
      </c>
      <c r="BD371" s="49">
        <v>0</v>
      </c>
      <c r="BE371" s="48">
        <v>0</v>
      </c>
      <c r="BF371" s="49">
        <v>0</v>
      </c>
      <c r="BG371" s="48">
        <v>28</v>
      </c>
      <c r="BH371" s="49">
        <v>100</v>
      </c>
      <c r="BI371" s="48">
        <v>28</v>
      </c>
      <c r="BJ371" s="48"/>
      <c r="BK371" s="48"/>
      <c r="BL371" s="48"/>
      <c r="BM371" s="48"/>
      <c r="BN371" s="48" t="s">
        <v>2982</v>
      </c>
      <c r="BO371" s="48" t="s">
        <v>2982</v>
      </c>
      <c r="BP371" s="115" t="s">
        <v>3259</v>
      </c>
      <c r="BQ371" s="115" t="s">
        <v>3259</v>
      </c>
      <c r="BR371" s="115" t="s">
        <v>3336</v>
      </c>
      <c r="BS371" s="115" t="s">
        <v>3336</v>
      </c>
      <c r="BT371" s="2"/>
      <c r="BU371" s="3"/>
      <c r="BV371" s="3"/>
      <c r="BW371" s="3"/>
      <c r="BX371" s="3"/>
    </row>
    <row r="372" spans="1:76" ht="15">
      <c r="A372" s="65" t="s">
        <v>274</v>
      </c>
      <c r="B372" s="66"/>
      <c r="C372" s="66" t="s">
        <v>64</v>
      </c>
      <c r="D372" s="67">
        <v>100</v>
      </c>
      <c r="E372" s="69"/>
      <c r="F372" s="90" t="s">
        <v>1300</v>
      </c>
      <c r="G372" s="66"/>
      <c r="H372" s="70"/>
      <c r="I372" s="71"/>
      <c r="J372" s="71" t="s">
        <v>159</v>
      </c>
      <c r="K372" s="70" t="s">
        <v>2603</v>
      </c>
      <c r="L372" s="74">
        <v>556.4444444444445</v>
      </c>
      <c r="M372" s="75">
        <v>333.0346374511719</v>
      </c>
      <c r="N372" s="75">
        <v>374.48114013671875</v>
      </c>
      <c r="O372" s="76"/>
      <c r="P372" s="77"/>
      <c r="Q372" s="77"/>
      <c r="R372" s="87"/>
      <c r="S372" s="48">
        <v>0</v>
      </c>
      <c r="T372" s="48">
        <v>2</v>
      </c>
      <c r="U372" s="49">
        <v>42</v>
      </c>
      <c r="V372" s="49">
        <v>0.016393</v>
      </c>
      <c r="W372" s="49">
        <v>0</v>
      </c>
      <c r="X372" s="49">
        <v>1.123623</v>
      </c>
      <c r="Y372" s="49">
        <v>0</v>
      </c>
      <c r="Z372" s="49">
        <v>0</v>
      </c>
      <c r="AA372" s="72">
        <v>372</v>
      </c>
      <c r="AB372" s="72"/>
      <c r="AC372" s="73"/>
      <c r="AD372" s="79" t="s">
        <v>2187</v>
      </c>
      <c r="AE372" s="79">
        <v>81</v>
      </c>
      <c r="AF372" s="79">
        <v>338</v>
      </c>
      <c r="AG372" s="79">
        <v>9876</v>
      </c>
      <c r="AH372" s="79">
        <v>6</v>
      </c>
      <c r="AI372" s="79"/>
      <c r="AJ372" s="79"/>
      <c r="AK372" s="79"/>
      <c r="AL372" s="79"/>
      <c r="AM372" s="79"/>
      <c r="AN372" s="81">
        <v>42663.39013888889</v>
      </c>
      <c r="AO372" s="79"/>
      <c r="AP372" s="79" t="b">
        <v>1</v>
      </c>
      <c r="AQ372" s="79" t="b">
        <v>0</v>
      </c>
      <c r="AR372" s="79" t="b">
        <v>0</v>
      </c>
      <c r="AS372" s="79" t="s">
        <v>2064</v>
      </c>
      <c r="AT372" s="79">
        <v>20</v>
      </c>
      <c r="AU372" s="79"/>
      <c r="AV372" s="79" t="b">
        <v>0</v>
      </c>
      <c r="AW372" s="79" t="s">
        <v>2487</v>
      </c>
      <c r="AX372" s="84" t="s">
        <v>2529</v>
      </c>
      <c r="AY372" s="79" t="s">
        <v>66</v>
      </c>
      <c r="AZ372" s="79" t="str">
        <f>REPLACE(INDEX(GroupVertices[Group],MATCH(Vertices[[#This Row],[Vertex]],GroupVertices[Vertex],0)),1,1,"")</f>
        <v>3</v>
      </c>
      <c r="BA372" s="48">
        <v>0</v>
      </c>
      <c r="BB372" s="49">
        <v>0</v>
      </c>
      <c r="BC372" s="48">
        <v>0</v>
      </c>
      <c r="BD372" s="49">
        <v>0</v>
      </c>
      <c r="BE372" s="48">
        <v>0</v>
      </c>
      <c r="BF372" s="49">
        <v>0</v>
      </c>
      <c r="BG372" s="48">
        <v>52</v>
      </c>
      <c r="BH372" s="49">
        <v>100</v>
      </c>
      <c r="BI372" s="48">
        <v>52</v>
      </c>
      <c r="BJ372" s="48"/>
      <c r="BK372" s="48"/>
      <c r="BL372" s="48"/>
      <c r="BM372" s="48"/>
      <c r="BN372" s="48" t="s">
        <v>3197</v>
      </c>
      <c r="BO372" s="48" t="s">
        <v>3219</v>
      </c>
      <c r="BP372" s="115" t="s">
        <v>3260</v>
      </c>
      <c r="BQ372" s="115" t="s">
        <v>3307</v>
      </c>
      <c r="BR372" s="115" t="s">
        <v>3337</v>
      </c>
      <c r="BS372" s="115" t="s">
        <v>3378</v>
      </c>
      <c r="BT372" s="2"/>
      <c r="BU372" s="3"/>
      <c r="BV372" s="3"/>
      <c r="BW372" s="3"/>
      <c r="BX372" s="3"/>
    </row>
    <row r="373" spans="1:76" ht="15">
      <c r="A373" s="65" t="s">
        <v>350</v>
      </c>
      <c r="B373" s="66"/>
      <c r="C373" s="66" t="s">
        <v>64</v>
      </c>
      <c r="D373" s="67">
        <v>100</v>
      </c>
      <c r="E373" s="69"/>
      <c r="F373" s="90" t="s">
        <v>1336</v>
      </c>
      <c r="G373" s="66"/>
      <c r="H373" s="70"/>
      <c r="I373" s="71"/>
      <c r="J373" s="71" t="s">
        <v>159</v>
      </c>
      <c r="K373" s="70" t="s">
        <v>2604</v>
      </c>
      <c r="L373" s="74">
        <v>1</v>
      </c>
      <c r="M373" s="75">
        <v>7493.94287109375</v>
      </c>
      <c r="N373" s="75">
        <v>332.3367004394531</v>
      </c>
      <c r="O373" s="76"/>
      <c r="P373" s="77"/>
      <c r="Q373" s="77"/>
      <c r="R373" s="87"/>
      <c r="S373" s="48">
        <v>0</v>
      </c>
      <c r="T373" s="48">
        <v>1</v>
      </c>
      <c r="U373" s="49">
        <v>0</v>
      </c>
      <c r="V373" s="49">
        <v>1</v>
      </c>
      <c r="W373" s="49">
        <v>0</v>
      </c>
      <c r="X373" s="49">
        <v>0.999999</v>
      </c>
      <c r="Y373" s="49">
        <v>0</v>
      </c>
      <c r="Z373" s="49">
        <v>0</v>
      </c>
      <c r="AA373" s="72">
        <v>373</v>
      </c>
      <c r="AB373" s="72"/>
      <c r="AC373" s="73"/>
      <c r="AD373" s="79" t="s">
        <v>2188</v>
      </c>
      <c r="AE373" s="79">
        <v>4772</v>
      </c>
      <c r="AF373" s="79">
        <v>3458</v>
      </c>
      <c r="AG373" s="79">
        <v>31909</v>
      </c>
      <c r="AH373" s="79">
        <v>19886</v>
      </c>
      <c r="AI373" s="79"/>
      <c r="AJ373" s="79" t="s">
        <v>2255</v>
      </c>
      <c r="AK373" s="79" t="s">
        <v>2317</v>
      </c>
      <c r="AL373" s="84" t="s">
        <v>2364</v>
      </c>
      <c r="AM373" s="79"/>
      <c r="AN373" s="81">
        <v>40471.23535879629</v>
      </c>
      <c r="AO373" s="84" t="s">
        <v>2422</v>
      </c>
      <c r="AP373" s="79" t="b">
        <v>0</v>
      </c>
      <c r="AQ373" s="79" t="b">
        <v>0</v>
      </c>
      <c r="AR373" s="79" t="b">
        <v>1</v>
      </c>
      <c r="AS373" s="79" t="s">
        <v>2064</v>
      </c>
      <c r="AT373" s="79">
        <v>709</v>
      </c>
      <c r="AU373" s="84" t="s">
        <v>2453</v>
      </c>
      <c r="AV373" s="79" t="b">
        <v>0</v>
      </c>
      <c r="AW373" s="79" t="s">
        <v>2487</v>
      </c>
      <c r="AX373" s="84" t="s">
        <v>2530</v>
      </c>
      <c r="AY373" s="79" t="s">
        <v>66</v>
      </c>
      <c r="AZ373" s="79" t="str">
        <f>REPLACE(INDEX(GroupVertices[Group],MATCH(Vertices[[#This Row],[Vertex]],GroupVertices[Vertex],0)),1,1,"")</f>
        <v>54</v>
      </c>
      <c r="BA373" s="48">
        <v>2</v>
      </c>
      <c r="BB373" s="49">
        <v>7.6923076923076925</v>
      </c>
      <c r="BC373" s="48">
        <v>0</v>
      </c>
      <c r="BD373" s="49">
        <v>0</v>
      </c>
      <c r="BE373" s="48">
        <v>0</v>
      </c>
      <c r="BF373" s="49">
        <v>0</v>
      </c>
      <c r="BG373" s="48">
        <v>24</v>
      </c>
      <c r="BH373" s="49">
        <v>92.3076923076923</v>
      </c>
      <c r="BI373" s="48">
        <v>26</v>
      </c>
      <c r="BJ373" s="48" t="s">
        <v>826</v>
      </c>
      <c r="BK373" s="48" t="s">
        <v>826</v>
      </c>
      <c r="BL373" s="48" t="s">
        <v>850</v>
      </c>
      <c r="BM373" s="48" t="s">
        <v>850</v>
      </c>
      <c r="BN373" s="48" t="s">
        <v>939</v>
      </c>
      <c r="BO373" s="48" t="s">
        <v>939</v>
      </c>
      <c r="BP373" s="115" t="s">
        <v>3241</v>
      </c>
      <c r="BQ373" s="115" t="s">
        <v>3241</v>
      </c>
      <c r="BR373" s="115" t="s">
        <v>3324</v>
      </c>
      <c r="BS373" s="115" t="s">
        <v>3324</v>
      </c>
      <c r="BT373" s="2"/>
      <c r="BU373" s="3"/>
      <c r="BV373" s="3"/>
      <c r="BW373" s="3"/>
      <c r="BX373" s="3"/>
    </row>
    <row r="374" spans="1:76" ht="15">
      <c r="A374" s="65" t="s">
        <v>284</v>
      </c>
      <c r="B374" s="66"/>
      <c r="C374" s="66" t="s">
        <v>64</v>
      </c>
      <c r="D374" s="67">
        <v>100</v>
      </c>
      <c r="E374" s="69"/>
      <c r="F374" s="90" t="s">
        <v>1306</v>
      </c>
      <c r="G374" s="66"/>
      <c r="H374" s="70"/>
      <c r="I374" s="71"/>
      <c r="J374" s="71" t="s">
        <v>159</v>
      </c>
      <c r="K374" s="70" t="s">
        <v>2605</v>
      </c>
      <c r="L374" s="74">
        <v>27.44973544973545</v>
      </c>
      <c r="M374" s="75">
        <v>6631.501953125</v>
      </c>
      <c r="N374" s="75">
        <v>332.3367004394531</v>
      </c>
      <c r="O374" s="76"/>
      <c r="P374" s="77"/>
      <c r="Q374" s="77"/>
      <c r="R374" s="87"/>
      <c r="S374" s="48">
        <v>0</v>
      </c>
      <c r="T374" s="48">
        <v>2</v>
      </c>
      <c r="U374" s="49">
        <v>2</v>
      </c>
      <c r="V374" s="49">
        <v>0.5</v>
      </c>
      <c r="W374" s="49">
        <v>0</v>
      </c>
      <c r="X374" s="49">
        <v>1.459457</v>
      </c>
      <c r="Y374" s="49">
        <v>0</v>
      </c>
      <c r="Z374" s="49">
        <v>0</v>
      </c>
      <c r="AA374" s="72">
        <v>374</v>
      </c>
      <c r="AB374" s="72"/>
      <c r="AC374" s="73"/>
      <c r="AD374" s="79" t="s">
        <v>2189</v>
      </c>
      <c r="AE374" s="79">
        <v>35621</v>
      </c>
      <c r="AF374" s="79">
        <v>52077</v>
      </c>
      <c r="AG374" s="79">
        <v>57302</v>
      </c>
      <c r="AH374" s="79">
        <v>156168</v>
      </c>
      <c r="AI374" s="79"/>
      <c r="AJ374" s="79" t="s">
        <v>2256</v>
      </c>
      <c r="AK374" s="79" t="s">
        <v>2319</v>
      </c>
      <c r="AL374" s="84" t="s">
        <v>2365</v>
      </c>
      <c r="AM374" s="79"/>
      <c r="AN374" s="81">
        <v>40465.48521990741</v>
      </c>
      <c r="AO374" s="84" t="s">
        <v>2423</v>
      </c>
      <c r="AP374" s="79" t="b">
        <v>0</v>
      </c>
      <c r="AQ374" s="79" t="b">
        <v>0</v>
      </c>
      <c r="AR374" s="79" t="b">
        <v>1</v>
      </c>
      <c r="AS374" s="79" t="s">
        <v>2064</v>
      </c>
      <c r="AT374" s="79">
        <v>2311</v>
      </c>
      <c r="AU374" s="84" t="s">
        <v>2458</v>
      </c>
      <c r="AV374" s="79" t="b">
        <v>0</v>
      </c>
      <c r="AW374" s="79" t="s">
        <v>2487</v>
      </c>
      <c r="AX374" s="84" t="s">
        <v>2531</v>
      </c>
      <c r="AY374" s="79" t="s">
        <v>66</v>
      </c>
      <c r="AZ374" s="79" t="str">
        <f>REPLACE(INDEX(GroupVertices[Group],MATCH(Vertices[[#This Row],[Vertex]],GroupVertices[Vertex],0)),1,1,"")</f>
        <v>26</v>
      </c>
      <c r="BA374" s="48">
        <v>3</v>
      </c>
      <c r="BB374" s="49">
        <v>3.9473684210526314</v>
      </c>
      <c r="BC374" s="48">
        <v>0</v>
      </c>
      <c r="BD374" s="49">
        <v>0</v>
      </c>
      <c r="BE374" s="48">
        <v>0</v>
      </c>
      <c r="BF374" s="49">
        <v>0</v>
      </c>
      <c r="BG374" s="48">
        <v>73</v>
      </c>
      <c r="BH374" s="49">
        <v>96.05263157894737</v>
      </c>
      <c r="BI374" s="48">
        <v>76</v>
      </c>
      <c r="BJ374" s="48" t="s">
        <v>2930</v>
      </c>
      <c r="BK374" s="48" t="s">
        <v>2930</v>
      </c>
      <c r="BL374" s="48" t="s">
        <v>850</v>
      </c>
      <c r="BM374" s="48" t="s">
        <v>850</v>
      </c>
      <c r="BN374" s="48" t="s">
        <v>2977</v>
      </c>
      <c r="BO374" s="48" t="s">
        <v>3220</v>
      </c>
      <c r="BP374" s="115" t="s">
        <v>3261</v>
      </c>
      <c r="BQ374" s="115" t="s">
        <v>3261</v>
      </c>
      <c r="BR374" s="115" t="s">
        <v>3074</v>
      </c>
      <c r="BS374" s="115" t="s">
        <v>3379</v>
      </c>
      <c r="BT374" s="2"/>
      <c r="BU374" s="3"/>
      <c r="BV374" s="3"/>
      <c r="BW374" s="3"/>
      <c r="BX374" s="3"/>
    </row>
    <row r="375" spans="1:76" ht="15">
      <c r="A375" s="65" t="s">
        <v>258</v>
      </c>
      <c r="B375" s="66"/>
      <c r="C375" s="66" t="s">
        <v>64</v>
      </c>
      <c r="D375" s="67">
        <v>100</v>
      </c>
      <c r="E375" s="69"/>
      <c r="F375" s="90" t="s">
        <v>2476</v>
      </c>
      <c r="G375" s="66"/>
      <c r="H375" s="70"/>
      <c r="I375" s="71"/>
      <c r="J375" s="71" t="s">
        <v>159</v>
      </c>
      <c r="K375" s="70" t="s">
        <v>2606</v>
      </c>
      <c r="L375" s="74">
        <v>1</v>
      </c>
      <c r="M375" s="75">
        <v>7493.94287109375</v>
      </c>
      <c r="N375" s="75">
        <v>3001.867431640625</v>
      </c>
      <c r="O375" s="76"/>
      <c r="P375" s="77"/>
      <c r="Q375" s="77"/>
      <c r="R375" s="87"/>
      <c r="S375" s="48">
        <v>0</v>
      </c>
      <c r="T375" s="48">
        <v>1</v>
      </c>
      <c r="U375" s="49">
        <v>0</v>
      </c>
      <c r="V375" s="49">
        <v>1</v>
      </c>
      <c r="W375" s="49">
        <v>0</v>
      </c>
      <c r="X375" s="49">
        <v>0.999999</v>
      </c>
      <c r="Y375" s="49">
        <v>0</v>
      </c>
      <c r="Z375" s="49">
        <v>0</v>
      </c>
      <c r="AA375" s="72">
        <v>375</v>
      </c>
      <c r="AB375" s="72"/>
      <c r="AC375" s="73"/>
      <c r="AD375" s="79" t="s">
        <v>2190</v>
      </c>
      <c r="AE375" s="79">
        <v>13</v>
      </c>
      <c r="AF375" s="79">
        <v>6</v>
      </c>
      <c r="AG375" s="79">
        <v>15446</v>
      </c>
      <c r="AH375" s="79">
        <v>0</v>
      </c>
      <c r="AI375" s="79"/>
      <c r="AJ375" s="79"/>
      <c r="AK375" s="79"/>
      <c r="AL375" s="79"/>
      <c r="AM375" s="79"/>
      <c r="AN375" s="81">
        <v>42822.65797453704</v>
      </c>
      <c r="AO375" s="79"/>
      <c r="AP375" s="79" t="b">
        <v>0</v>
      </c>
      <c r="AQ375" s="79" t="b">
        <v>0</v>
      </c>
      <c r="AR375" s="79" t="b">
        <v>0</v>
      </c>
      <c r="AS375" s="79" t="s">
        <v>2064</v>
      </c>
      <c r="AT375" s="79">
        <v>0</v>
      </c>
      <c r="AU375" s="84" t="s">
        <v>2453</v>
      </c>
      <c r="AV375" s="79" t="b">
        <v>0</v>
      </c>
      <c r="AW375" s="79" t="s">
        <v>2487</v>
      </c>
      <c r="AX375" s="84" t="s">
        <v>2532</v>
      </c>
      <c r="AY375" s="79" t="s">
        <v>66</v>
      </c>
      <c r="AZ375" s="79" t="str">
        <f>REPLACE(INDEX(GroupVertices[Group],MATCH(Vertices[[#This Row],[Vertex]],GroupVertices[Vertex],0)),1,1,"")</f>
        <v>45</v>
      </c>
      <c r="BA375" s="48">
        <v>0</v>
      </c>
      <c r="BB375" s="49">
        <v>0</v>
      </c>
      <c r="BC375" s="48">
        <v>0</v>
      </c>
      <c r="BD375" s="49">
        <v>0</v>
      </c>
      <c r="BE375" s="48">
        <v>0</v>
      </c>
      <c r="BF375" s="49">
        <v>0</v>
      </c>
      <c r="BG375" s="48">
        <v>14</v>
      </c>
      <c r="BH375" s="49">
        <v>100</v>
      </c>
      <c r="BI375" s="48">
        <v>14</v>
      </c>
      <c r="BJ375" s="48" t="s">
        <v>812</v>
      </c>
      <c r="BK375" s="48" t="s">
        <v>812</v>
      </c>
      <c r="BL375" s="48" t="s">
        <v>856</v>
      </c>
      <c r="BM375" s="48" t="s">
        <v>856</v>
      </c>
      <c r="BN375" s="48"/>
      <c r="BO375" s="48"/>
      <c r="BP375" s="115" t="s">
        <v>3262</v>
      </c>
      <c r="BQ375" s="115" t="s">
        <v>3262</v>
      </c>
      <c r="BR375" s="115" t="s">
        <v>3338</v>
      </c>
      <c r="BS375" s="115" t="s">
        <v>3338</v>
      </c>
      <c r="BT375" s="2"/>
      <c r="BU375" s="3"/>
      <c r="BV375" s="3"/>
      <c r="BW375" s="3"/>
      <c r="BX375" s="3"/>
    </row>
    <row r="376" spans="1:76" ht="15">
      <c r="A376" s="65" t="s">
        <v>299</v>
      </c>
      <c r="B376" s="66"/>
      <c r="C376" s="66" t="s">
        <v>64</v>
      </c>
      <c r="D376" s="67">
        <v>100</v>
      </c>
      <c r="E376" s="69"/>
      <c r="F376" s="90" t="s">
        <v>1338</v>
      </c>
      <c r="G376" s="66"/>
      <c r="H376" s="70"/>
      <c r="I376" s="71"/>
      <c r="J376" s="71" t="s">
        <v>159</v>
      </c>
      <c r="K376" s="70" t="s">
        <v>2607</v>
      </c>
      <c r="L376" s="74">
        <v>159.6984126984127</v>
      </c>
      <c r="M376" s="75">
        <v>5838.05712890625</v>
      </c>
      <c r="N376" s="75">
        <v>4380.5830078125</v>
      </c>
      <c r="O376" s="76"/>
      <c r="P376" s="77"/>
      <c r="Q376" s="77"/>
      <c r="R376" s="87"/>
      <c r="S376" s="48">
        <v>0</v>
      </c>
      <c r="T376" s="48">
        <v>4</v>
      </c>
      <c r="U376" s="49">
        <v>12</v>
      </c>
      <c r="V376" s="49">
        <v>0.25</v>
      </c>
      <c r="W376" s="49">
        <v>0</v>
      </c>
      <c r="X376" s="49">
        <v>2.378375</v>
      </c>
      <c r="Y376" s="49">
        <v>0</v>
      </c>
      <c r="Z376" s="49">
        <v>0</v>
      </c>
      <c r="AA376" s="72">
        <v>376</v>
      </c>
      <c r="AB376" s="72"/>
      <c r="AC376" s="73"/>
      <c r="AD376" s="79" t="s">
        <v>2191</v>
      </c>
      <c r="AE376" s="79">
        <v>8259</v>
      </c>
      <c r="AF376" s="79">
        <v>10063</v>
      </c>
      <c r="AG376" s="79">
        <v>32605</v>
      </c>
      <c r="AH376" s="79">
        <v>10787</v>
      </c>
      <c r="AI376" s="79"/>
      <c r="AJ376" s="79" t="s">
        <v>2257</v>
      </c>
      <c r="AK376" s="79" t="s">
        <v>2298</v>
      </c>
      <c r="AL376" s="84" t="s">
        <v>2366</v>
      </c>
      <c r="AM376" s="79"/>
      <c r="AN376" s="81">
        <v>41118.75534722222</v>
      </c>
      <c r="AO376" s="84" t="s">
        <v>2424</v>
      </c>
      <c r="AP376" s="79" t="b">
        <v>0</v>
      </c>
      <c r="AQ376" s="79" t="b">
        <v>0</v>
      </c>
      <c r="AR376" s="79" t="b">
        <v>1</v>
      </c>
      <c r="AS376" s="79" t="s">
        <v>2064</v>
      </c>
      <c r="AT376" s="79">
        <v>151</v>
      </c>
      <c r="AU376" s="84" t="s">
        <v>2453</v>
      </c>
      <c r="AV376" s="79" t="b">
        <v>0</v>
      </c>
      <c r="AW376" s="79" t="s">
        <v>2487</v>
      </c>
      <c r="AX376" s="84" t="s">
        <v>2533</v>
      </c>
      <c r="AY376" s="79" t="s">
        <v>66</v>
      </c>
      <c r="AZ376" s="79" t="str">
        <f>REPLACE(INDEX(GroupVertices[Group],MATCH(Vertices[[#This Row],[Vertex]],GroupVertices[Vertex],0)),1,1,"")</f>
        <v>18</v>
      </c>
      <c r="BA376" s="48">
        <v>3</v>
      </c>
      <c r="BB376" s="49">
        <v>3.0303030303030303</v>
      </c>
      <c r="BC376" s="48">
        <v>0</v>
      </c>
      <c r="BD376" s="49">
        <v>0</v>
      </c>
      <c r="BE376" s="48">
        <v>0</v>
      </c>
      <c r="BF376" s="49">
        <v>0</v>
      </c>
      <c r="BG376" s="48">
        <v>96</v>
      </c>
      <c r="BH376" s="49">
        <v>96.96969696969697</v>
      </c>
      <c r="BI376" s="48">
        <v>99</v>
      </c>
      <c r="BJ376" s="48" t="s">
        <v>3180</v>
      </c>
      <c r="BK376" s="48" t="s">
        <v>3180</v>
      </c>
      <c r="BL376" s="48" t="s">
        <v>3187</v>
      </c>
      <c r="BM376" s="48" t="s">
        <v>3187</v>
      </c>
      <c r="BN376" s="48" t="s">
        <v>885</v>
      </c>
      <c r="BO376" s="48" t="s">
        <v>885</v>
      </c>
      <c r="BP376" s="115" t="s">
        <v>3263</v>
      </c>
      <c r="BQ376" s="115" t="s">
        <v>3308</v>
      </c>
      <c r="BR376" s="115" t="s">
        <v>3067</v>
      </c>
      <c r="BS376" s="115" t="s">
        <v>3380</v>
      </c>
      <c r="BT376" s="2"/>
      <c r="BU376" s="3"/>
      <c r="BV376" s="3"/>
      <c r="BW376" s="3"/>
      <c r="BX376" s="3"/>
    </row>
    <row r="377" spans="1:76" ht="15">
      <c r="A377" s="65" t="s">
        <v>306</v>
      </c>
      <c r="B377" s="66"/>
      <c r="C377" s="66" t="s">
        <v>64</v>
      </c>
      <c r="D377" s="67">
        <v>100</v>
      </c>
      <c r="E377" s="69"/>
      <c r="F377" s="90" t="s">
        <v>1314</v>
      </c>
      <c r="G377" s="66"/>
      <c r="H377" s="70"/>
      <c r="I377" s="71"/>
      <c r="J377" s="71" t="s">
        <v>159</v>
      </c>
      <c r="K377" s="70" t="s">
        <v>2608</v>
      </c>
      <c r="L377" s="74">
        <v>27.44973544973545</v>
      </c>
      <c r="M377" s="75">
        <v>6631.501953125</v>
      </c>
      <c r="N377" s="75">
        <v>2109.61572265625</v>
      </c>
      <c r="O377" s="76"/>
      <c r="P377" s="77"/>
      <c r="Q377" s="77"/>
      <c r="R377" s="87"/>
      <c r="S377" s="48">
        <v>0</v>
      </c>
      <c r="T377" s="48">
        <v>2</v>
      </c>
      <c r="U377" s="49">
        <v>2</v>
      </c>
      <c r="V377" s="49">
        <v>0.5</v>
      </c>
      <c r="W377" s="49">
        <v>0</v>
      </c>
      <c r="X377" s="49">
        <v>1.459457</v>
      </c>
      <c r="Y377" s="49">
        <v>0</v>
      </c>
      <c r="Z377" s="49">
        <v>0</v>
      </c>
      <c r="AA377" s="72">
        <v>377</v>
      </c>
      <c r="AB377" s="72"/>
      <c r="AC377" s="73"/>
      <c r="AD377" s="79" t="s">
        <v>2192</v>
      </c>
      <c r="AE377" s="79">
        <v>1807</v>
      </c>
      <c r="AF377" s="79">
        <v>22176</v>
      </c>
      <c r="AG377" s="79">
        <v>19610</v>
      </c>
      <c r="AH377" s="79">
        <v>51090</v>
      </c>
      <c r="AI377" s="79"/>
      <c r="AJ377" s="79" t="s">
        <v>2258</v>
      </c>
      <c r="AK377" s="79" t="s">
        <v>2320</v>
      </c>
      <c r="AL377" s="84" t="s">
        <v>2367</v>
      </c>
      <c r="AM377" s="79"/>
      <c r="AN377" s="81">
        <v>42517.55504629629</v>
      </c>
      <c r="AO377" s="84" t="s">
        <v>2425</v>
      </c>
      <c r="AP377" s="79" t="b">
        <v>1</v>
      </c>
      <c r="AQ377" s="79" t="b">
        <v>0</v>
      </c>
      <c r="AR377" s="79" t="b">
        <v>1</v>
      </c>
      <c r="AS377" s="79" t="s">
        <v>2064</v>
      </c>
      <c r="AT377" s="79">
        <v>549</v>
      </c>
      <c r="AU377" s="79"/>
      <c r="AV377" s="79" t="b">
        <v>0</v>
      </c>
      <c r="AW377" s="79" t="s">
        <v>2487</v>
      </c>
      <c r="AX377" s="84" t="s">
        <v>2534</v>
      </c>
      <c r="AY377" s="79" t="s">
        <v>66</v>
      </c>
      <c r="AZ377" s="79" t="str">
        <f>REPLACE(INDEX(GroupVertices[Group],MATCH(Vertices[[#This Row],[Vertex]],GroupVertices[Vertex],0)),1,1,"")</f>
        <v>27</v>
      </c>
      <c r="BA377" s="48">
        <v>5</v>
      </c>
      <c r="BB377" s="49">
        <v>10.204081632653061</v>
      </c>
      <c r="BC377" s="48">
        <v>0</v>
      </c>
      <c r="BD377" s="49">
        <v>0</v>
      </c>
      <c r="BE377" s="48">
        <v>0</v>
      </c>
      <c r="BF377" s="49">
        <v>0</v>
      </c>
      <c r="BG377" s="48">
        <v>44</v>
      </c>
      <c r="BH377" s="49">
        <v>89.79591836734694</v>
      </c>
      <c r="BI377" s="48">
        <v>49</v>
      </c>
      <c r="BJ377" s="48" t="s">
        <v>830</v>
      </c>
      <c r="BK377" s="48" t="s">
        <v>830</v>
      </c>
      <c r="BL377" s="48" t="s">
        <v>850</v>
      </c>
      <c r="BM377" s="48" t="s">
        <v>850</v>
      </c>
      <c r="BN377" s="48" t="s">
        <v>886</v>
      </c>
      <c r="BO377" s="48" t="s">
        <v>886</v>
      </c>
      <c r="BP377" s="115" t="s">
        <v>3264</v>
      </c>
      <c r="BQ377" s="115" t="s">
        <v>3309</v>
      </c>
      <c r="BR377" s="115" t="s">
        <v>3075</v>
      </c>
      <c r="BS377" s="115" t="s">
        <v>3381</v>
      </c>
      <c r="BT377" s="2"/>
      <c r="BU377" s="3"/>
      <c r="BV377" s="3"/>
      <c r="BW377" s="3"/>
      <c r="BX377" s="3"/>
    </row>
    <row r="378" spans="1:76" ht="15">
      <c r="A378" s="65" t="s">
        <v>326</v>
      </c>
      <c r="B378" s="66"/>
      <c r="C378" s="66" t="s">
        <v>64</v>
      </c>
      <c r="D378" s="67">
        <v>100</v>
      </c>
      <c r="E378" s="69"/>
      <c r="F378" s="90" t="s">
        <v>1323</v>
      </c>
      <c r="G378" s="66"/>
      <c r="H378" s="70"/>
      <c r="I378" s="71"/>
      <c r="J378" s="71" t="s">
        <v>159</v>
      </c>
      <c r="K378" s="70" t="s">
        <v>2609</v>
      </c>
      <c r="L378" s="74">
        <v>133.24867724867724</v>
      </c>
      <c r="M378" s="75">
        <v>5838.05712890625</v>
      </c>
      <c r="N378" s="75">
        <v>2846.5361328125</v>
      </c>
      <c r="O378" s="76"/>
      <c r="P378" s="77"/>
      <c r="Q378" s="77"/>
      <c r="R378" s="87"/>
      <c r="S378" s="48">
        <v>0</v>
      </c>
      <c r="T378" s="48">
        <v>3</v>
      </c>
      <c r="U378" s="49">
        <v>10</v>
      </c>
      <c r="V378" s="49">
        <v>0.2</v>
      </c>
      <c r="W378" s="49">
        <v>0</v>
      </c>
      <c r="X378" s="49">
        <v>1.787786</v>
      </c>
      <c r="Y378" s="49">
        <v>0</v>
      </c>
      <c r="Z378" s="49">
        <v>0</v>
      </c>
      <c r="AA378" s="72">
        <v>378</v>
      </c>
      <c r="AB378" s="72"/>
      <c r="AC378" s="73"/>
      <c r="AD378" s="79" t="s">
        <v>2193</v>
      </c>
      <c r="AE378" s="79">
        <v>8205</v>
      </c>
      <c r="AF378" s="79">
        <v>13086</v>
      </c>
      <c r="AG378" s="79">
        <v>43286</v>
      </c>
      <c r="AH378" s="79">
        <v>53624</v>
      </c>
      <c r="AI378" s="79"/>
      <c r="AJ378" s="79" t="s">
        <v>2259</v>
      </c>
      <c r="AK378" s="79" t="s">
        <v>2286</v>
      </c>
      <c r="AL378" s="84" t="s">
        <v>2368</v>
      </c>
      <c r="AM378" s="79"/>
      <c r="AN378" s="81">
        <v>42114.98662037037</v>
      </c>
      <c r="AO378" s="84" t="s">
        <v>2426</v>
      </c>
      <c r="AP378" s="79" t="b">
        <v>0</v>
      </c>
      <c r="AQ378" s="79" t="b">
        <v>0</v>
      </c>
      <c r="AR378" s="79" t="b">
        <v>1</v>
      </c>
      <c r="AS378" s="79" t="s">
        <v>2064</v>
      </c>
      <c r="AT378" s="79">
        <v>2203</v>
      </c>
      <c r="AU378" s="84" t="s">
        <v>2453</v>
      </c>
      <c r="AV378" s="79" t="b">
        <v>0</v>
      </c>
      <c r="AW378" s="79" t="s">
        <v>2487</v>
      </c>
      <c r="AX378" s="84" t="s">
        <v>2535</v>
      </c>
      <c r="AY378" s="79" t="s">
        <v>66</v>
      </c>
      <c r="AZ378" s="79" t="str">
        <f>REPLACE(INDEX(GroupVertices[Group],MATCH(Vertices[[#This Row],[Vertex]],GroupVertices[Vertex],0)),1,1,"")</f>
        <v>17</v>
      </c>
      <c r="BA378" s="48">
        <v>4</v>
      </c>
      <c r="BB378" s="49">
        <v>6.896551724137931</v>
      </c>
      <c r="BC378" s="48">
        <v>0</v>
      </c>
      <c r="BD378" s="49">
        <v>0</v>
      </c>
      <c r="BE378" s="48">
        <v>0</v>
      </c>
      <c r="BF378" s="49">
        <v>0</v>
      </c>
      <c r="BG378" s="48">
        <v>54</v>
      </c>
      <c r="BH378" s="49">
        <v>93.10344827586206</v>
      </c>
      <c r="BI378" s="48">
        <v>58</v>
      </c>
      <c r="BJ378" s="48" t="s">
        <v>2926</v>
      </c>
      <c r="BK378" s="48" t="s">
        <v>2926</v>
      </c>
      <c r="BL378" s="48" t="s">
        <v>850</v>
      </c>
      <c r="BM378" s="48" t="s">
        <v>850</v>
      </c>
      <c r="BN378" s="48" t="s">
        <v>3198</v>
      </c>
      <c r="BO378" s="48" t="s">
        <v>3198</v>
      </c>
      <c r="BP378" s="115" t="s">
        <v>3265</v>
      </c>
      <c r="BQ378" s="115" t="s">
        <v>3310</v>
      </c>
      <c r="BR378" s="115" t="s">
        <v>3339</v>
      </c>
      <c r="BS378" s="115" t="s">
        <v>3339</v>
      </c>
      <c r="BT378" s="2"/>
      <c r="BU378" s="3"/>
      <c r="BV378" s="3"/>
      <c r="BW378" s="3"/>
      <c r="BX378" s="3"/>
    </row>
    <row r="379" spans="1:76" ht="15">
      <c r="A379" s="65" t="s">
        <v>259</v>
      </c>
      <c r="B379" s="66"/>
      <c r="C379" s="66" t="s">
        <v>64</v>
      </c>
      <c r="D379" s="67">
        <v>100</v>
      </c>
      <c r="E379" s="69"/>
      <c r="F379" s="90" t="s">
        <v>1293</v>
      </c>
      <c r="G379" s="66"/>
      <c r="H379" s="70"/>
      <c r="I379" s="71"/>
      <c r="J379" s="71" t="s">
        <v>159</v>
      </c>
      <c r="K379" s="70" t="s">
        <v>2610</v>
      </c>
      <c r="L379" s="74">
        <v>1</v>
      </c>
      <c r="M379" s="75">
        <v>6987.09326171875</v>
      </c>
      <c r="N379" s="75">
        <v>1593.048828125</v>
      </c>
      <c r="O379" s="76"/>
      <c r="P379" s="77"/>
      <c r="Q379" s="77"/>
      <c r="R379" s="87"/>
      <c r="S379" s="48">
        <v>0</v>
      </c>
      <c r="T379" s="48">
        <v>1</v>
      </c>
      <c r="U379" s="49">
        <v>0</v>
      </c>
      <c r="V379" s="49">
        <v>0.333333</v>
      </c>
      <c r="W379" s="49">
        <v>0</v>
      </c>
      <c r="X379" s="49">
        <v>0.770269</v>
      </c>
      <c r="Y379" s="49">
        <v>0</v>
      </c>
      <c r="Z379" s="49">
        <v>0</v>
      </c>
      <c r="AA379" s="72">
        <v>379</v>
      </c>
      <c r="AB379" s="72"/>
      <c r="AC379" s="73"/>
      <c r="AD379" s="79" t="s">
        <v>2194</v>
      </c>
      <c r="AE379" s="79">
        <v>994</v>
      </c>
      <c r="AF379" s="79">
        <v>1650</v>
      </c>
      <c r="AG379" s="79">
        <v>14856</v>
      </c>
      <c r="AH379" s="79">
        <v>2497</v>
      </c>
      <c r="AI379" s="79"/>
      <c r="AJ379" s="79" t="s">
        <v>2260</v>
      </c>
      <c r="AK379" s="79" t="s">
        <v>2286</v>
      </c>
      <c r="AL379" s="84" t="s">
        <v>2369</v>
      </c>
      <c r="AM379" s="79"/>
      <c r="AN379" s="81">
        <v>42574.41862268518</v>
      </c>
      <c r="AO379" s="84" t="s">
        <v>2427</v>
      </c>
      <c r="AP379" s="79" t="b">
        <v>1</v>
      </c>
      <c r="AQ379" s="79" t="b">
        <v>0</v>
      </c>
      <c r="AR379" s="79" t="b">
        <v>0</v>
      </c>
      <c r="AS379" s="79" t="s">
        <v>2064</v>
      </c>
      <c r="AT379" s="79">
        <v>1075</v>
      </c>
      <c r="AU379" s="79"/>
      <c r="AV379" s="79" t="b">
        <v>0</v>
      </c>
      <c r="AW379" s="79" t="s">
        <v>2487</v>
      </c>
      <c r="AX379" s="84" t="s">
        <v>2536</v>
      </c>
      <c r="AY379" s="79" t="s">
        <v>66</v>
      </c>
      <c r="AZ379" s="79" t="str">
        <f>REPLACE(INDEX(GroupVertices[Group],MATCH(Vertices[[#This Row],[Vertex]],GroupVertices[Vertex],0)),1,1,"")</f>
        <v>25</v>
      </c>
      <c r="BA379" s="48">
        <v>0</v>
      </c>
      <c r="BB379" s="49">
        <v>0</v>
      </c>
      <c r="BC379" s="48">
        <v>0</v>
      </c>
      <c r="BD379" s="49">
        <v>0</v>
      </c>
      <c r="BE379" s="48">
        <v>0</v>
      </c>
      <c r="BF379" s="49">
        <v>0</v>
      </c>
      <c r="BG379" s="48">
        <v>9</v>
      </c>
      <c r="BH379" s="49">
        <v>100</v>
      </c>
      <c r="BI379" s="48">
        <v>9</v>
      </c>
      <c r="BJ379" s="48"/>
      <c r="BK379" s="48"/>
      <c r="BL379" s="48"/>
      <c r="BM379" s="48"/>
      <c r="BN379" s="48"/>
      <c r="BO379" s="48"/>
      <c r="BP379" s="115" t="s">
        <v>3266</v>
      </c>
      <c r="BQ379" s="115" t="s">
        <v>3266</v>
      </c>
      <c r="BR379" s="115" t="s">
        <v>3340</v>
      </c>
      <c r="BS379" s="115" t="s">
        <v>3340</v>
      </c>
      <c r="BT379" s="2"/>
      <c r="BU379" s="3"/>
      <c r="BV379" s="3"/>
      <c r="BW379" s="3"/>
      <c r="BX379" s="3"/>
    </row>
    <row r="380" spans="1:76" ht="15">
      <c r="A380" s="65" t="s">
        <v>296</v>
      </c>
      <c r="B380" s="66"/>
      <c r="C380" s="66" t="s">
        <v>64</v>
      </c>
      <c r="D380" s="67">
        <v>100</v>
      </c>
      <c r="E380" s="69"/>
      <c r="F380" s="90" t="s">
        <v>1308</v>
      </c>
      <c r="G380" s="66"/>
      <c r="H380" s="70"/>
      <c r="I380" s="71"/>
      <c r="J380" s="71" t="s">
        <v>159</v>
      </c>
      <c r="K380" s="70" t="s">
        <v>2611</v>
      </c>
      <c r="L380" s="74">
        <v>80.34920634920636</v>
      </c>
      <c r="M380" s="75">
        <v>6177.72607421875</v>
      </c>
      <c r="N380" s="75">
        <v>415.4208679199219</v>
      </c>
      <c r="O380" s="76"/>
      <c r="P380" s="77"/>
      <c r="Q380" s="77"/>
      <c r="R380" s="87"/>
      <c r="S380" s="48">
        <v>0</v>
      </c>
      <c r="T380" s="48">
        <v>3</v>
      </c>
      <c r="U380" s="49">
        <v>6</v>
      </c>
      <c r="V380" s="49">
        <v>0.333333</v>
      </c>
      <c r="W380" s="49">
        <v>0</v>
      </c>
      <c r="X380" s="49">
        <v>1.918916</v>
      </c>
      <c r="Y380" s="49">
        <v>0</v>
      </c>
      <c r="Z380" s="49">
        <v>0</v>
      </c>
      <c r="AA380" s="72">
        <v>380</v>
      </c>
      <c r="AB380" s="72"/>
      <c r="AC380" s="73"/>
      <c r="AD380" s="79" t="s">
        <v>2195</v>
      </c>
      <c r="AE380" s="79">
        <v>13228</v>
      </c>
      <c r="AF380" s="79">
        <v>12466</v>
      </c>
      <c r="AG380" s="79">
        <v>36692</v>
      </c>
      <c r="AH380" s="79">
        <v>29223</v>
      </c>
      <c r="AI380" s="79"/>
      <c r="AJ380" s="79" t="s">
        <v>2261</v>
      </c>
      <c r="AK380" s="79" t="s">
        <v>2303</v>
      </c>
      <c r="AL380" s="84" t="s">
        <v>2370</v>
      </c>
      <c r="AM380" s="79"/>
      <c r="AN380" s="81">
        <v>41326.92630787037</v>
      </c>
      <c r="AO380" s="84" t="s">
        <v>2428</v>
      </c>
      <c r="AP380" s="79" t="b">
        <v>0</v>
      </c>
      <c r="AQ380" s="79" t="b">
        <v>0</v>
      </c>
      <c r="AR380" s="79" t="b">
        <v>1</v>
      </c>
      <c r="AS380" s="79" t="s">
        <v>2064</v>
      </c>
      <c r="AT380" s="79">
        <v>369</v>
      </c>
      <c r="AU380" s="84" t="s">
        <v>2453</v>
      </c>
      <c r="AV380" s="79" t="b">
        <v>0</v>
      </c>
      <c r="AW380" s="79" t="s">
        <v>2487</v>
      </c>
      <c r="AX380" s="84" t="s">
        <v>2537</v>
      </c>
      <c r="AY380" s="79" t="s">
        <v>66</v>
      </c>
      <c r="AZ380" s="79" t="str">
        <f>REPLACE(INDEX(GroupVertices[Group],MATCH(Vertices[[#This Row],[Vertex]],GroupVertices[Vertex],0)),1,1,"")</f>
        <v>23</v>
      </c>
      <c r="BA380" s="48">
        <v>1</v>
      </c>
      <c r="BB380" s="49">
        <v>0.9345794392523364</v>
      </c>
      <c r="BC380" s="48">
        <v>1</v>
      </c>
      <c r="BD380" s="49">
        <v>0.9345794392523364</v>
      </c>
      <c r="BE380" s="48">
        <v>0</v>
      </c>
      <c r="BF380" s="49">
        <v>0</v>
      </c>
      <c r="BG380" s="48">
        <v>105</v>
      </c>
      <c r="BH380" s="49">
        <v>98.13084112149532</v>
      </c>
      <c r="BI380" s="48">
        <v>107</v>
      </c>
      <c r="BJ380" s="48" t="s">
        <v>3181</v>
      </c>
      <c r="BK380" s="48" t="s">
        <v>3181</v>
      </c>
      <c r="BL380" s="48" t="s">
        <v>3188</v>
      </c>
      <c r="BM380" s="48" t="s">
        <v>3188</v>
      </c>
      <c r="BN380" s="48" t="s">
        <v>2976</v>
      </c>
      <c r="BO380" s="48" t="s">
        <v>2976</v>
      </c>
      <c r="BP380" s="115" t="s">
        <v>3267</v>
      </c>
      <c r="BQ380" s="115" t="s">
        <v>3311</v>
      </c>
      <c r="BR380" s="115" t="s">
        <v>3341</v>
      </c>
      <c r="BS380" s="115" t="s">
        <v>3341</v>
      </c>
      <c r="BT380" s="2"/>
      <c r="BU380" s="3"/>
      <c r="BV380" s="3"/>
      <c r="BW380" s="3"/>
      <c r="BX380" s="3"/>
    </row>
    <row r="381" spans="1:76" ht="15">
      <c r="A381" s="65" t="s">
        <v>261</v>
      </c>
      <c r="B381" s="66"/>
      <c r="C381" s="66" t="s">
        <v>64</v>
      </c>
      <c r="D381" s="67">
        <v>100</v>
      </c>
      <c r="E381" s="69"/>
      <c r="F381" s="90" t="s">
        <v>1294</v>
      </c>
      <c r="G381" s="66"/>
      <c r="H381" s="70"/>
      <c r="I381" s="71"/>
      <c r="J381" s="71" t="s">
        <v>159</v>
      </c>
      <c r="K381" s="70" t="s">
        <v>2612</v>
      </c>
      <c r="L381" s="74">
        <v>1</v>
      </c>
      <c r="M381" s="75">
        <v>9128.5986328125</v>
      </c>
      <c r="N381" s="75">
        <v>1224.5885009765625</v>
      </c>
      <c r="O381" s="76"/>
      <c r="P381" s="77"/>
      <c r="Q381" s="77"/>
      <c r="R381" s="87"/>
      <c r="S381" s="48">
        <v>0</v>
      </c>
      <c r="T381" s="48">
        <v>1</v>
      </c>
      <c r="U381" s="49">
        <v>0</v>
      </c>
      <c r="V381" s="49">
        <v>1</v>
      </c>
      <c r="W381" s="49">
        <v>0</v>
      </c>
      <c r="X381" s="49">
        <v>0.999999</v>
      </c>
      <c r="Y381" s="49">
        <v>0</v>
      </c>
      <c r="Z381" s="49">
        <v>0</v>
      </c>
      <c r="AA381" s="72">
        <v>381</v>
      </c>
      <c r="AB381" s="72"/>
      <c r="AC381" s="73"/>
      <c r="AD381" s="79" t="s">
        <v>2196</v>
      </c>
      <c r="AE381" s="79">
        <v>10092</v>
      </c>
      <c r="AF381" s="79">
        <v>12285</v>
      </c>
      <c r="AG381" s="79">
        <v>227261</v>
      </c>
      <c r="AH381" s="79">
        <v>56425</v>
      </c>
      <c r="AI381" s="79"/>
      <c r="AJ381" s="79" t="s">
        <v>2262</v>
      </c>
      <c r="AK381" s="79" t="s">
        <v>2286</v>
      </c>
      <c r="AL381" s="84" t="s">
        <v>2372</v>
      </c>
      <c r="AM381" s="79"/>
      <c r="AN381" s="81">
        <v>40525.89200231482</v>
      </c>
      <c r="AO381" s="84" t="s">
        <v>2429</v>
      </c>
      <c r="AP381" s="79" t="b">
        <v>0</v>
      </c>
      <c r="AQ381" s="79" t="b">
        <v>0</v>
      </c>
      <c r="AR381" s="79" t="b">
        <v>0</v>
      </c>
      <c r="AS381" s="79" t="s">
        <v>2064</v>
      </c>
      <c r="AT381" s="79">
        <v>3431</v>
      </c>
      <c r="AU381" s="84" t="s">
        <v>2453</v>
      </c>
      <c r="AV381" s="79" t="b">
        <v>0</v>
      </c>
      <c r="AW381" s="79" t="s">
        <v>2487</v>
      </c>
      <c r="AX381" s="84" t="s">
        <v>2538</v>
      </c>
      <c r="AY381" s="79" t="s">
        <v>66</v>
      </c>
      <c r="AZ381" s="79" t="str">
        <f>REPLACE(INDEX(GroupVertices[Group],MATCH(Vertices[[#This Row],[Vertex]],GroupVertices[Vertex],0)),1,1,"")</f>
        <v>41</v>
      </c>
      <c r="BA381" s="48">
        <v>1</v>
      </c>
      <c r="BB381" s="49">
        <v>3.5714285714285716</v>
      </c>
      <c r="BC381" s="48">
        <v>0</v>
      </c>
      <c r="BD381" s="49">
        <v>0</v>
      </c>
      <c r="BE381" s="48">
        <v>0</v>
      </c>
      <c r="BF381" s="49">
        <v>0</v>
      </c>
      <c r="BG381" s="48">
        <v>27</v>
      </c>
      <c r="BH381" s="49">
        <v>96.42857142857143</v>
      </c>
      <c r="BI381" s="48">
        <v>28</v>
      </c>
      <c r="BJ381" s="48" t="s">
        <v>816</v>
      </c>
      <c r="BK381" s="48" t="s">
        <v>816</v>
      </c>
      <c r="BL381" s="48" t="s">
        <v>852</v>
      </c>
      <c r="BM381" s="48" t="s">
        <v>852</v>
      </c>
      <c r="BN381" s="48" t="s">
        <v>2981</v>
      </c>
      <c r="BO381" s="48" t="s">
        <v>2981</v>
      </c>
      <c r="BP381" s="115" t="s">
        <v>3268</v>
      </c>
      <c r="BQ381" s="115" t="s">
        <v>3268</v>
      </c>
      <c r="BR381" s="115" t="s">
        <v>3342</v>
      </c>
      <c r="BS381" s="115" t="s">
        <v>3342</v>
      </c>
      <c r="BT381" s="2"/>
      <c r="BU381" s="3"/>
      <c r="BV381" s="3"/>
      <c r="BW381" s="3"/>
      <c r="BX381" s="3"/>
    </row>
    <row r="382" spans="1:76" ht="15">
      <c r="A382" s="65" t="s">
        <v>262</v>
      </c>
      <c r="B382" s="66"/>
      <c r="C382" s="66" t="s">
        <v>64</v>
      </c>
      <c r="D382" s="67">
        <v>100</v>
      </c>
      <c r="E382" s="69"/>
      <c r="F382" s="90" t="s">
        <v>2477</v>
      </c>
      <c r="G382" s="66"/>
      <c r="H382" s="70"/>
      <c r="I382" s="71"/>
      <c r="J382" s="71" t="s">
        <v>159</v>
      </c>
      <c r="K382" s="70" t="s">
        <v>2613</v>
      </c>
      <c r="L382" s="74">
        <v>529.994708994709</v>
      </c>
      <c r="M382" s="75">
        <v>3832.9501953125</v>
      </c>
      <c r="N382" s="75">
        <v>8195.712890625</v>
      </c>
      <c r="O382" s="76"/>
      <c r="P382" s="77"/>
      <c r="Q382" s="77"/>
      <c r="R382" s="87"/>
      <c r="S382" s="48">
        <v>0</v>
      </c>
      <c r="T382" s="48">
        <v>2</v>
      </c>
      <c r="U382" s="49">
        <v>40</v>
      </c>
      <c r="V382" s="49">
        <v>0.017241</v>
      </c>
      <c r="W382" s="49">
        <v>0</v>
      </c>
      <c r="X382" s="49">
        <v>1.124453</v>
      </c>
      <c r="Y382" s="49">
        <v>0</v>
      </c>
      <c r="Z382" s="49">
        <v>0</v>
      </c>
      <c r="AA382" s="72">
        <v>382</v>
      </c>
      <c r="AB382" s="72"/>
      <c r="AC382" s="73"/>
      <c r="AD382" s="79" t="s">
        <v>2197</v>
      </c>
      <c r="AE382" s="79">
        <v>4348</v>
      </c>
      <c r="AF382" s="79">
        <v>11175</v>
      </c>
      <c r="AG382" s="79">
        <v>70133</v>
      </c>
      <c r="AH382" s="79">
        <v>4434</v>
      </c>
      <c r="AI382" s="79"/>
      <c r="AJ382" s="79" t="s">
        <v>2263</v>
      </c>
      <c r="AK382" s="79" t="s">
        <v>2302</v>
      </c>
      <c r="AL382" s="79"/>
      <c r="AM382" s="79"/>
      <c r="AN382" s="81">
        <v>42519.471041666664</v>
      </c>
      <c r="AO382" s="84" t="s">
        <v>2430</v>
      </c>
      <c r="AP382" s="79" t="b">
        <v>0</v>
      </c>
      <c r="AQ382" s="79" t="b">
        <v>0</v>
      </c>
      <c r="AR382" s="79" t="b">
        <v>0</v>
      </c>
      <c r="AS382" s="79" t="s">
        <v>2064</v>
      </c>
      <c r="AT382" s="79">
        <v>1191</v>
      </c>
      <c r="AU382" s="84" t="s">
        <v>2453</v>
      </c>
      <c r="AV382" s="79" t="b">
        <v>0</v>
      </c>
      <c r="AW382" s="79" t="s">
        <v>2487</v>
      </c>
      <c r="AX382" s="84" t="s">
        <v>2539</v>
      </c>
      <c r="AY382" s="79" t="s">
        <v>66</v>
      </c>
      <c r="AZ382" s="79" t="str">
        <f>REPLACE(INDEX(GroupVertices[Group],MATCH(Vertices[[#This Row],[Vertex]],GroupVertices[Vertex],0)),1,1,"")</f>
        <v>5</v>
      </c>
      <c r="BA382" s="48">
        <v>0</v>
      </c>
      <c r="BB382" s="49">
        <v>0</v>
      </c>
      <c r="BC382" s="48">
        <v>0</v>
      </c>
      <c r="BD382" s="49">
        <v>0</v>
      </c>
      <c r="BE382" s="48">
        <v>0</v>
      </c>
      <c r="BF382" s="49">
        <v>0</v>
      </c>
      <c r="BG382" s="48">
        <v>66</v>
      </c>
      <c r="BH382" s="49">
        <v>100</v>
      </c>
      <c r="BI382" s="48">
        <v>66</v>
      </c>
      <c r="BJ382" s="48" t="s">
        <v>817</v>
      </c>
      <c r="BK382" s="48" t="s">
        <v>817</v>
      </c>
      <c r="BL382" s="48" t="s">
        <v>850</v>
      </c>
      <c r="BM382" s="48" t="s">
        <v>850</v>
      </c>
      <c r="BN382" s="48" t="s">
        <v>3199</v>
      </c>
      <c r="BO382" s="48" t="s">
        <v>3221</v>
      </c>
      <c r="BP382" s="115" t="s">
        <v>3269</v>
      </c>
      <c r="BQ382" s="115" t="s">
        <v>3312</v>
      </c>
      <c r="BR382" s="115" t="s">
        <v>3343</v>
      </c>
      <c r="BS382" s="115" t="s">
        <v>3382</v>
      </c>
      <c r="BT382" s="2"/>
      <c r="BU382" s="3"/>
      <c r="BV382" s="3"/>
      <c r="BW382" s="3"/>
      <c r="BX382" s="3"/>
    </row>
    <row r="383" spans="1:76" ht="15">
      <c r="A383" s="65" t="s">
        <v>263</v>
      </c>
      <c r="B383" s="66"/>
      <c r="C383" s="66" t="s">
        <v>64</v>
      </c>
      <c r="D383" s="67">
        <v>100</v>
      </c>
      <c r="E383" s="69"/>
      <c r="F383" s="90" t="s">
        <v>1295</v>
      </c>
      <c r="G383" s="66"/>
      <c r="H383" s="70"/>
      <c r="I383" s="71"/>
      <c r="J383" s="71" t="s">
        <v>159</v>
      </c>
      <c r="K383" s="70" t="s">
        <v>2614</v>
      </c>
      <c r="L383" s="74">
        <v>1</v>
      </c>
      <c r="M383" s="75">
        <v>6249.37451171875</v>
      </c>
      <c r="N383" s="75">
        <v>6794.8408203125</v>
      </c>
      <c r="O383" s="76"/>
      <c r="P383" s="77"/>
      <c r="Q383" s="77"/>
      <c r="R383" s="87"/>
      <c r="S383" s="48">
        <v>0</v>
      </c>
      <c r="T383" s="48">
        <v>1</v>
      </c>
      <c r="U383" s="49">
        <v>0</v>
      </c>
      <c r="V383" s="49">
        <v>0.022222</v>
      </c>
      <c r="W383" s="49">
        <v>0</v>
      </c>
      <c r="X383" s="49">
        <v>0.632527</v>
      </c>
      <c r="Y383" s="49">
        <v>0</v>
      </c>
      <c r="Z383" s="49">
        <v>0</v>
      </c>
      <c r="AA383" s="72">
        <v>383</v>
      </c>
      <c r="AB383" s="72"/>
      <c r="AC383" s="73"/>
      <c r="AD383" s="79" t="s">
        <v>2163</v>
      </c>
      <c r="AE383" s="79">
        <v>5456</v>
      </c>
      <c r="AF383" s="79">
        <v>525</v>
      </c>
      <c r="AG383" s="79">
        <v>15726</v>
      </c>
      <c r="AH383" s="79">
        <v>1775</v>
      </c>
      <c r="AI383" s="79"/>
      <c r="AJ383" s="79" t="s">
        <v>2264</v>
      </c>
      <c r="AK383" s="79" t="s">
        <v>2300</v>
      </c>
      <c r="AL383" s="84" t="s">
        <v>2373</v>
      </c>
      <c r="AM383" s="79"/>
      <c r="AN383" s="81">
        <v>43212.379745370374</v>
      </c>
      <c r="AO383" s="79"/>
      <c r="AP383" s="79" t="b">
        <v>1</v>
      </c>
      <c r="AQ383" s="79" t="b">
        <v>0</v>
      </c>
      <c r="AR383" s="79" t="b">
        <v>0</v>
      </c>
      <c r="AS383" s="79" t="s">
        <v>2064</v>
      </c>
      <c r="AT383" s="79">
        <v>13</v>
      </c>
      <c r="AU383" s="79"/>
      <c r="AV383" s="79" t="b">
        <v>0</v>
      </c>
      <c r="AW383" s="79" t="s">
        <v>2487</v>
      </c>
      <c r="AX383" s="84" t="s">
        <v>2540</v>
      </c>
      <c r="AY383" s="79" t="s">
        <v>66</v>
      </c>
      <c r="AZ383" s="79" t="str">
        <f>REPLACE(INDEX(GroupVertices[Group],MATCH(Vertices[[#This Row],[Vertex]],GroupVertices[Vertex],0)),1,1,"")</f>
        <v>15</v>
      </c>
      <c r="BA383" s="48">
        <v>0</v>
      </c>
      <c r="BB383" s="49">
        <v>0</v>
      </c>
      <c r="BC383" s="48">
        <v>0</v>
      </c>
      <c r="BD383" s="49">
        <v>0</v>
      </c>
      <c r="BE383" s="48">
        <v>0</v>
      </c>
      <c r="BF383" s="49">
        <v>0</v>
      </c>
      <c r="BG383" s="48">
        <v>10</v>
      </c>
      <c r="BH383" s="49">
        <v>100</v>
      </c>
      <c r="BI383" s="48">
        <v>10</v>
      </c>
      <c r="BJ383" s="48"/>
      <c r="BK383" s="48"/>
      <c r="BL383" s="48"/>
      <c r="BM383" s="48"/>
      <c r="BN383" s="48"/>
      <c r="BO383" s="48"/>
      <c r="BP383" s="115" t="s">
        <v>3270</v>
      </c>
      <c r="BQ383" s="115" t="s">
        <v>3270</v>
      </c>
      <c r="BR383" s="115" t="s">
        <v>3344</v>
      </c>
      <c r="BS383" s="115" t="s">
        <v>3344</v>
      </c>
      <c r="BT383" s="2"/>
      <c r="BU383" s="3"/>
      <c r="BV383" s="3"/>
      <c r="BW383" s="3"/>
      <c r="BX383" s="3"/>
    </row>
    <row r="384" spans="1:76" ht="15">
      <c r="A384" s="65" t="s">
        <v>264</v>
      </c>
      <c r="B384" s="66"/>
      <c r="C384" s="66" t="s">
        <v>64</v>
      </c>
      <c r="D384" s="67">
        <v>100</v>
      </c>
      <c r="E384" s="69"/>
      <c r="F384" s="90" t="s">
        <v>1296</v>
      </c>
      <c r="G384" s="66"/>
      <c r="H384" s="70"/>
      <c r="I384" s="71"/>
      <c r="J384" s="71" t="s">
        <v>159</v>
      </c>
      <c r="K384" s="70" t="s">
        <v>2615</v>
      </c>
      <c r="L384" s="74">
        <v>1</v>
      </c>
      <c r="M384" s="75">
        <v>7493.94287109375</v>
      </c>
      <c r="N384" s="75">
        <v>2109.61572265625</v>
      </c>
      <c r="O384" s="76"/>
      <c r="P384" s="77"/>
      <c r="Q384" s="77"/>
      <c r="R384" s="87"/>
      <c r="S384" s="48">
        <v>0</v>
      </c>
      <c r="T384" s="48">
        <v>1</v>
      </c>
      <c r="U384" s="49">
        <v>0</v>
      </c>
      <c r="V384" s="49">
        <v>1</v>
      </c>
      <c r="W384" s="49">
        <v>0</v>
      </c>
      <c r="X384" s="49">
        <v>0.999999</v>
      </c>
      <c r="Y384" s="49">
        <v>0</v>
      </c>
      <c r="Z384" s="49">
        <v>0</v>
      </c>
      <c r="AA384" s="72">
        <v>384</v>
      </c>
      <c r="AB384" s="72"/>
      <c r="AC384" s="73"/>
      <c r="AD384" s="79" t="s">
        <v>2198</v>
      </c>
      <c r="AE384" s="79">
        <v>5381</v>
      </c>
      <c r="AF384" s="79">
        <v>6953</v>
      </c>
      <c r="AG384" s="79">
        <v>8482</v>
      </c>
      <c r="AH384" s="79">
        <v>15830</v>
      </c>
      <c r="AI384" s="79"/>
      <c r="AJ384" s="79" t="s">
        <v>2265</v>
      </c>
      <c r="AK384" s="79" t="s">
        <v>2322</v>
      </c>
      <c r="AL384" s="84" t="s">
        <v>2374</v>
      </c>
      <c r="AM384" s="79"/>
      <c r="AN384" s="81">
        <v>40075.99700231481</v>
      </c>
      <c r="AO384" s="84" t="s">
        <v>2431</v>
      </c>
      <c r="AP384" s="79" t="b">
        <v>0</v>
      </c>
      <c r="AQ384" s="79" t="b">
        <v>0</v>
      </c>
      <c r="AR384" s="79" t="b">
        <v>1</v>
      </c>
      <c r="AS384" s="79" t="s">
        <v>2451</v>
      </c>
      <c r="AT384" s="79">
        <v>142</v>
      </c>
      <c r="AU384" s="84" t="s">
        <v>2453</v>
      </c>
      <c r="AV384" s="79" t="b">
        <v>0</v>
      </c>
      <c r="AW384" s="79" t="s">
        <v>2487</v>
      </c>
      <c r="AX384" s="84" t="s">
        <v>2541</v>
      </c>
      <c r="AY384" s="79" t="s">
        <v>66</v>
      </c>
      <c r="AZ384" s="79" t="str">
        <f>REPLACE(INDEX(GroupVertices[Group],MATCH(Vertices[[#This Row],[Vertex]],GroupVertices[Vertex],0)),1,1,"")</f>
        <v>52</v>
      </c>
      <c r="BA384" s="48">
        <v>3</v>
      </c>
      <c r="BB384" s="49">
        <v>11.538461538461538</v>
      </c>
      <c r="BC384" s="48">
        <v>0</v>
      </c>
      <c r="BD384" s="49">
        <v>0</v>
      </c>
      <c r="BE384" s="48">
        <v>0</v>
      </c>
      <c r="BF384" s="49">
        <v>0</v>
      </c>
      <c r="BG384" s="48">
        <v>23</v>
      </c>
      <c r="BH384" s="49">
        <v>88.46153846153847</v>
      </c>
      <c r="BI384" s="48">
        <v>26</v>
      </c>
      <c r="BJ384" s="48" t="s">
        <v>820</v>
      </c>
      <c r="BK384" s="48" t="s">
        <v>820</v>
      </c>
      <c r="BL384" s="48" t="s">
        <v>850</v>
      </c>
      <c r="BM384" s="48" t="s">
        <v>850</v>
      </c>
      <c r="BN384" s="48" t="s">
        <v>896</v>
      </c>
      <c r="BO384" s="48" t="s">
        <v>896</v>
      </c>
      <c r="BP384" s="115" t="s">
        <v>3271</v>
      </c>
      <c r="BQ384" s="115" t="s">
        <v>3271</v>
      </c>
      <c r="BR384" s="115" t="s">
        <v>3345</v>
      </c>
      <c r="BS384" s="115" t="s">
        <v>3345</v>
      </c>
      <c r="BT384" s="2"/>
      <c r="BU384" s="3"/>
      <c r="BV384" s="3"/>
      <c r="BW384" s="3"/>
      <c r="BX384" s="3"/>
    </row>
    <row r="385" spans="1:76" ht="15">
      <c r="A385" s="65" t="s">
        <v>267</v>
      </c>
      <c r="B385" s="66"/>
      <c r="C385" s="66" t="s">
        <v>64</v>
      </c>
      <c r="D385" s="67">
        <v>100</v>
      </c>
      <c r="E385" s="69"/>
      <c r="F385" s="90" t="s">
        <v>2478</v>
      </c>
      <c r="G385" s="66"/>
      <c r="H385" s="70"/>
      <c r="I385" s="71"/>
      <c r="J385" s="71" t="s">
        <v>159</v>
      </c>
      <c r="K385" s="70" t="s">
        <v>2616</v>
      </c>
      <c r="L385" s="74">
        <v>1</v>
      </c>
      <c r="M385" s="75">
        <v>9128.5986328125</v>
      </c>
      <c r="N385" s="75">
        <v>332.3367004394531</v>
      </c>
      <c r="O385" s="76"/>
      <c r="P385" s="77"/>
      <c r="Q385" s="77"/>
      <c r="R385" s="87"/>
      <c r="S385" s="48">
        <v>0</v>
      </c>
      <c r="T385" s="48">
        <v>1</v>
      </c>
      <c r="U385" s="49">
        <v>0</v>
      </c>
      <c r="V385" s="49">
        <v>1</v>
      </c>
      <c r="W385" s="49">
        <v>0</v>
      </c>
      <c r="X385" s="49">
        <v>0.999999</v>
      </c>
      <c r="Y385" s="49">
        <v>0</v>
      </c>
      <c r="Z385" s="49">
        <v>0</v>
      </c>
      <c r="AA385" s="72">
        <v>385</v>
      </c>
      <c r="AB385" s="72"/>
      <c r="AC385" s="73"/>
      <c r="AD385" s="79" t="s">
        <v>2199</v>
      </c>
      <c r="AE385" s="79">
        <v>3025</v>
      </c>
      <c r="AF385" s="79">
        <v>3124</v>
      </c>
      <c r="AG385" s="79">
        <v>20269</v>
      </c>
      <c r="AH385" s="79">
        <v>1</v>
      </c>
      <c r="AI385" s="79"/>
      <c r="AJ385" s="79" t="s">
        <v>2266</v>
      </c>
      <c r="AK385" s="79" t="s">
        <v>2092</v>
      </c>
      <c r="AL385" s="84" t="s">
        <v>2371</v>
      </c>
      <c r="AM385" s="79"/>
      <c r="AN385" s="81">
        <v>42899.82335648148</v>
      </c>
      <c r="AO385" s="84" t="s">
        <v>2432</v>
      </c>
      <c r="AP385" s="79" t="b">
        <v>1</v>
      </c>
      <c r="AQ385" s="79" t="b">
        <v>0</v>
      </c>
      <c r="AR385" s="79" t="b">
        <v>0</v>
      </c>
      <c r="AS385" s="79" t="s">
        <v>2064</v>
      </c>
      <c r="AT385" s="79">
        <v>44</v>
      </c>
      <c r="AU385" s="79"/>
      <c r="AV385" s="79" t="b">
        <v>0</v>
      </c>
      <c r="AW385" s="79" t="s">
        <v>2487</v>
      </c>
      <c r="AX385" s="84" t="s">
        <v>2542</v>
      </c>
      <c r="AY385" s="79" t="s">
        <v>66</v>
      </c>
      <c r="AZ385" s="79" t="str">
        <f>REPLACE(INDEX(GroupVertices[Group],MATCH(Vertices[[#This Row],[Vertex]],GroupVertices[Vertex],0)),1,1,"")</f>
        <v>37</v>
      </c>
      <c r="BA385" s="48">
        <v>0</v>
      </c>
      <c r="BB385" s="49">
        <v>0</v>
      </c>
      <c r="BC385" s="48">
        <v>0</v>
      </c>
      <c r="BD385" s="49">
        <v>0</v>
      </c>
      <c r="BE385" s="48">
        <v>0</v>
      </c>
      <c r="BF385" s="49">
        <v>0</v>
      </c>
      <c r="BG385" s="48">
        <v>27</v>
      </c>
      <c r="BH385" s="49">
        <v>100</v>
      </c>
      <c r="BI385" s="48">
        <v>27</v>
      </c>
      <c r="BJ385" s="48"/>
      <c r="BK385" s="48"/>
      <c r="BL385" s="48"/>
      <c r="BM385" s="48"/>
      <c r="BN385" s="48" t="s">
        <v>898</v>
      </c>
      <c r="BO385" s="48" t="s">
        <v>898</v>
      </c>
      <c r="BP385" s="115" t="s">
        <v>3272</v>
      </c>
      <c r="BQ385" s="115" t="s">
        <v>3272</v>
      </c>
      <c r="BR385" s="115" t="s">
        <v>3346</v>
      </c>
      <c r="BS385" s="115" t="s">
        <v>3346</v>
      </c>
      <c r="BT385" s="2"/>
      <c r="BU385" s="3"/>
      <c r="BV385" s="3"/>
      <c r="BW385" s="3"/>
      <c r="BX385" s="3"/>
    </row>
    <row r="386" spans="1:76" ht="15">
      <c r="A386" s="65" t="s">
        <v>351</v>
      </c>
      <c r="B386" s="66"/>
      <c r="C386" s="66" t="s">
        <v>64</v>
      </c>
      <c r="D386" s="67">
        <v>100</v>
      </c>
      <c r="E386" s="69"/>
      <c r="F386" s="90" t="s">
        <v>1337</v>
      </c>
      <c r="G386" s="66"/>
      <c r="H386" s="70"/>
      <c r="I386" s="71"/>
      <c r="J386" s="71" t="s">
        <v>159</v>
      </c>
      <c r="K386" s="70" t="s">
        <v>2617</v>
      </c>
      <c r="L386" s="74">
        <v>1</v>
      </c>
      <c r="M386" s="75">
        <v>5838.05712890625</v>
      </c>
      <c r="N386" s="75">
        <v>1647.234130859375</v>
      </c>
      <c r="O386" s="76"/>
      <c r="P386" s="77"/>
      <c r="Q386" s="77"/>
      <c r="R386" s="87"/>
      <c r="S386" s="48">
        <v>0</v>
      </c>
      <c r="T386" s="48">
        <v>1</v>
      </c>
      <c r="U386" s="49">
        <v>0</v>
      </c>
      <c r="V386" s="49">
        <v>0.2</v>
      </c>
      <c r="W386" s="49">
        <v>0</v>
      </c>
      <c r="X386" s="49">
        <v>0.693693</v>
      </c>
      <c r="Y386" s="49">
        <v>0</v>
      </c>
      <c r="Z386" s="49">
        <v>0</v>
      </c>
      <c r="AA386" s="72">
        <v>386</v>
      </c>
      <c r="AB386" s="72"/>
      <c r="AC386" s="73"/>
      <c r="AD386" s="79" t="s">
        <v>2200</v>
      </c>
      <c r="AE386" s="79">
        <v>3790</v>
      </c>
      <c r="AF386" s="79">
        <v>2959</v>
      </c>
      <c r="AG386" s="79">
        <v>18278</v>
      </c>
      <c r="AH386" s="79">
        <v>1862</v>
      </c>
      <c r="AI386" s="79"/>
      <c r="AJ386" s="79" t="s">
        <v>2267</v>
      </c>
      <c r="AK386" s="79" t="s">
        <v>2323</v>
      </c>
      <c r="AL386" s="84" t="s">
        <v>2375</v>
      </c>
      <c r="AM386" s="79"/>
      <c r="AN386" s="81">
        <v>41130.46839120371</v>
      </c>
      <c r="AO386" s="84" t="s">
        <v>2433</v>
      </c>
      <c r="AP386" s="79" t="b">
        <v>0</v>
      </c>
      <c r="AQ386" s="79" t="b">
        <v>0</v>
      </c>
      <c r="AR386" s="79" t="b">
        <v>1</v>
      </c>
      <c r="AS386" s="79" t="s">
        <v>2064</v>
      </c>
      <c r="AT386" s="79">
        <v>247</v>
      </c>
      <c r="AU386" s="84" t="s">
        <v>2454</v>
      </c>
      <c r="AV386" s="79" t="b">
        <v>0</v>
      </c>
      <c r="AW386" s="79" t="s">
        <v>2487</v>
      </c>
      <c r="AX386" s="84" t="s">
        <v>2543</v>
      </c>
      <c r="AY386" s="79" t="s">
        <v>66</v>
      </c>
      <c r="AZ386" s="79" t="str">
        <f>REPLACE(INDEX(GroupVertices[Group],MATCH(Vertices[[#This Row],[Vertex]],GroupVertices[Vertex],0)),1,1,"")</f>
        <v>22</v>
      </c>
      <c r="BA386" s="48">
        <v>2</v>
      </c>
      <c r="BB386" s="49">
        <v>8.333333333333334</v>
      </c>
      <c r="BC386" s="48">
        <v>0</v>
      </c>
      <c r="BD386" s="49">
        <v>0</v>
      </c>
      <c r="BE386" s="48">
        <v>0</v>
      </c>
      <c r="BF386" s="49">
        <v>0</v>
      </c>
      <c r="BG386" s="48">
        <v>22</v>
      </c>
      <c r="BH386" s="49">
        <v>91.66666666666667</v>
      </c>
      <c r="BI386" s="48">
        <v>24</v>
      </c>
      <c r="BJ386" s="48" t="s">
        <v>826</v>
      </c>
      <c r="BK386" s="48" t="s">
        <v>826</v>
      </c>
      <c r="BL386" s="48" t="s">
        <v>850</v>
      </c>
      <c r="BM386" s="48" t="s">
        <v>850</v>
      </c>
      <c r="BN386" s="48" t="s">
        <v>2975</v>
      </c>
      <c r="BO386" s="48" t="s">
        <v>2975</v>
      </c>
      <c r="BP386" s="115" t="s">
        <v>3230</v>
      </c>
      <c r="BQ386" s="115" t="s">
        <v>3230</v>
      </c>
      <c r="BR386" s="115" t="s">
        <v>3071</v>
      </c>
      <c r="BS386" s="115" t="s">
        <v>3071</v>
      </c>
      <c r="BT386" s="2"/>
      <c r="BU386" s="3"/>
      <c r="BV386" s="3"/>
      <c r="BW386" s="3"/>
      <c r="BX386" s="3"/>
    </row>
    <row r="387" spans="1:76" ht="15">
      <c r="A387" s="65" t="s">
        <v>269</v>
      </c>
      <c r="B387" s="66"/>
      <c r="C387" s="66" t="s">
        <v>64</v>
      </c>
      <c r="D387" s="67">
        <v>100</v>
      </c>
      <c r="E387" s="69"/>
      <c r="F387" s="90" t="s">
        <v>1299</v>
      </c>
      <c r="G387" s="66"/>
      <c r="H387" s="70"/>
      <c r="I387" s="71"/>
      <c r="J387" s="71" t="s">
        <v>159</v>
      </c>
      <c r="K387" s="70" t="s">
        <v>2618</v>
      </c>
      <c r="L387" s="74">
        <v>1</v>
      </c>
      <c r="M387" s="75">
        <v>6177.72607421875</v>
      </c>
      <c r="N387" s="75">
        <v>2196.312255859375</v>
      </c>
      <c r="O387" s="76"/>
      <c r="P387" s="77"/>
      <c r="Q387" s="77"/>
      <c r="R387" s="87"/>
      <c r="S387" s="48">
        <v>0</v>
      </c>
      <c r="T387" s="48">
        <v>1</v>
      </c>
      <c r="U387" s="49">
        <v>0</v>
      </c>
      <c r="V387" s="49">
        <v>0.2</v>
      </c>
      <c r="W387" s="49">
        <v>0</v>
      </c>
      <c r="X387" s="49">
        <v>0.693693</v>
      </c>
      <c r="Y387" s="49">
        <v>0</v>
      </c>
      <c r="Z387" s="49">
        <v>0</v>
      </c>
      <c r="AA387" s="72">
        <v>387</v>
      </c>
      <c r="AB387" s="72"/>
      <c r="AC387" s="73"/>
      <c r="AD387" s="79" t="s">
        <v>2201</v>
      </c>
      <c r="AE387" s="79">
        <v>132958</v>
      </c>
      <c r="AF387" s="79">
        <v>163676</v>
      </c>
      <c r="AG387" s="79">
        <v>61702</v>
      </c>
      <c r="AH387" s="79">
        <v>7159</v>
      </c>
      <c r="AI387" s="79"/>
      <c r="AJ387" s="79" t="s">
        <v>2268</v>
      </c>
      <c r="AK387" s="79" t="s">
        <v>2324</v>
      </c>
      <c r="AL387" s="84" t="s">
        <v>2376</v>
      </c>
      <c r="AM387" s="79"/>
      <c r="AN387" s="81">
        <v>40916.06334490741</v>
      </c>
      <c r="AO387" s="84" t="s">
        <v>2434</v>
      </c>
      <c r="AP387" s="79" t="b">
        <v>0</v>
      </c>
      <c r="AQ387" s="79" t="b">
        <v>0</v>
      </c>
      <c r="AR387" s="79" t="b">
        <v>1</v>
      </c>
      <c r="AS387" s="79" t="s">
        <v>2064</v>
      </c>
      <c r="AT387" s="79">
        <v>1390</v>
      </c>
      <c r="AU387" s="84" t="s">
        <v>2454</v>
      </c>
      <c r="AV387" s="79" t="b">
        <v>0</v>
      </c>
      <c r="AW387" s="79" t="s">
        <v>2487</v>
      </c>
      <c r="AX387" s="84" t="s">
        <v>2544</v>
      </c>
      <c r="AY387" s="79" t="s">
        <v>66</v>
      </c>
      <c r="AZ387" s="79" t="str">
        <f>REPLACE(INDEX(GroupVertices[Group],MATCH(Vertices[[#This Row],[Vertex]],GroupVertices[Vertex],0)),1,1,"")</f>
        <v>22</v>
      </c>
      <c r="BA387" s="48">
        <v>4</v>
      </c>
      <c r="BB387" s="49">
        <v>8</v>
      </c>
      <c r="BC387" s="48">
        <v>0</v>
      </c>
      <c r="BD387" s="49">
        <v>0</v>
      </c>
      <c r="BE387" s="48">
        <v>0</v>
      </c>
      <c r="BF387" s="49">
        <v>0</v>
      </c>
      <c r="BG387" s="48">
        <v>46</v>
      </c>
      <c r="BH387" s="49">
        <v>92</v>
      </c>
      <c r="BI387" s="48">
        <v>50</v>
      </c>
      <c r="BJ387" s="48" t="s">
        <v>826</v>
      </c>
      <c r="BK387" s="48" t="s">
        <v>826</v>
      </c>
      <c r="BL387" s="48" t="s">
        <v>850</v>
      </c>
      <c r="BM387" s="48" t="s">
        <v>850</v>
      </c>
      <c r="BN387" s="48" t="s">
        <v>2975</v>
      </c>
      <c r="BO387" s="48" t="s">
        <v>2975</v>
      </c>
      <c r="BP387" s="115" t="s">
        <v>3016</v>
      </c>
      <c r="BQ387" s="115" t="s">
        <v>3016</v>
      </c>
      <c r="BR387" s="115" t="s">
        <v>3071</v>
      </c>
      <c r="BS387" s="115" t="s">
        <v>3383</v>
      </c>
      <c r="BT387" s="2"/>
      <c r="BU387" s="3"/>
      <c r="BV387" s="3"/>
      <c r="BW387" s="3"/>
      <c r="BX387" s="3"/>
    </row>
    <row r="388" spans="1:76" ht="15">
      <c r="A388" s="65" t="s">
        <v>292</v>
      </c>
      <c r="B388" s="66"/>
      <c r="C388" s="66" t="s">
        <v>64</v>
      </c>
      <c r="D388" s="67">
        <v>100</v>
      </c>
      <c r="E388" s="69"/>
      <c r="F388" s="90" t="s">
        <v>2479</v>
      </c>
      <c r="G388" s="66"/>
      <c r="H388" s="70"/>
      <c r="I388" s="71"/>
      <c r="J388" s="71" t="s">
        <v>159</v>
      </c>
      <c r="K388" s="70" t="s">
        <v>2619</v>
      </c>
      <c r="L388" s="74">
        <v>1</v>
      </c>
      <c r="M388" s="75">
        <v>5838.05712890625</v>
      </c>
      <c r="N388" s="75">
        <v>3771.299072265625</v>
      </c>
      <c r="O388" s="76"/>
      <c r="P388" s="77"/>
      <c r="Q388" s="77"/>
      <c r="R388" s="87"/>
      <c r="S388" s="48">
        <v>0</v>
      </c>
      <c r="T388" s="48">
        <v>1</v>
      </c>
      <c r="U388" s="49">
        <v>0</v>
      </c>
      <c r="V388" s="49">
        <v>0.111111</v>
      </c>
      <c r="W388" s="49">
        <v>0</v>
      </c>
      <c r="X388" s="49">
        <v>0.67167</v>
      </c>
      <c r="Y388" s="49">
        <v>0</v>
      </c>
      <c r="Z388" s="49">
        <v>0</v>
      </c>
      <c r="AA388" s="72">
        <v>388</v>
      </c>
      <c r="AB388" s="72"/>
      <c r="AC388" s="73"/>
      <c r="AD388" s="79" t="s">
        <v>2202</v>
      </c>
      <c r="AE388" s="79">
        <v>142</v>
      </c>
      <c r="AF388" s="79">
        <v>4146</v>
      </c>
      <c r="AG388" s="79">
        <v>217948</v>
      </c>
      <c r="AH388" s="79">
        <v>35</v>
      </c>
      <c r="AI388" s="79"/>
      <c r="AJ388" s="79" t="s">
        <v>2269</v>
      </c>
      <c r="AK388" s="79"/>
      <c r="AL388" s="79"/>
      <c r="AM388" s="79"/>
      <c r="AN388" s="81">
        <v>41839.75900462963</v>
      </c>
      <c r="AO388" s="84" t="s">
        <v>2435</v>
      </c>
      <c r="AP388" s="79" t="b">
        <v>1</v>
      </c>
      <c r="AQ388" s="79" t="b">
        <v>0</v>
      </c>
      <c r="AR388" s="79" t="b">
        <v>0</v>
      </c>
      <c r="AS388" s="79" t="s">
        <v>2064</v>
      </c>
      <c r="AT388" s="79">
        <v>6278</v>
      </c>
      <c r="AU388" s="84" t="s">
        <v>2453</v>
      </c>
      <c r="AV388" s="79" t="b">
        <v>0</v>
      </c>
      <c r="AW388" s="79" t="s">
        <v>2487</v>
      </c>
      <c r="AX388" s="84" t="s">
        <v>2545</v>
      </c>
      <c r="AY388" s="79" t="s">
        <v>66</v>
      </c>
      <c r="AZ388" s="79" t="str">
        <f>REPLACE(INDEX(GroupVertices[Group],MATCH(Vertices[[#This Row],[Vertex]],GroupVertices[Vertex],0)),1,1,"")</f>
        <v>17</v>
      </c>
      <c r="BA388" s="48">
        <v>2</v>
      </c>
      <c r="BB388" s="49">
        <v>8.695652173913043</v>
      </c>
      <c r="BC388" s="48">
        <v>0</v>
      </c>
      <c r="BD388" s="49">
        <v>0</v>
      </c>
      <c r="BE388" s="48">
        <v>0</v>
      </c>
      <c r="BF388" s="49">
        <v>0</v>
      </c>
      <c r="BG388" s="48">
        <v>21</v>
      </c>
      <c r="BH388" s="49">
        <v>91.30434782608695</v>
      </c>
      <c r="BI388" s="48">
        <v>23</v>
      </c>
      <c r="BJ388" s="48" t="s">
        <v>825</v>
      </c>
      <c r="BK388" s="48" t="s">
        <v>825</v>
      </c>
      <c r="BL388" s="48" t="s">
        <v>850</v>
      </c>
      <c r="BM388" s="48" t="s">
        <v>850</v>
      </c>
      <c r="BN388" s="48" t="s">
        <v>911</v>
      </c>
      <c r="BO388" s="48" t="s">
        <v>911</v>
      </c>
      <c r="BP388" s="115" t="s">
        <v>3273</v>
      </c>
      <c r="BQ388" s="115" t="s">
        <v>3273</v>
      </c>
      <c r="BR388" s="115" t="s">
        <v>3347</v>
      </c>
      <c r="BS388" s="115" t="s">
        <v>3347</v>
      </c>
      <c r="BT388" s="2"/>
      <c r="BU388" s="3"/>
      <c r="BV388" s="3"/>
      <c r="BW388" s="3"/>
      <c r="BX388" s="3"/>
    </row>
    <row r="389" spans="1:76" ht="15">
      <c r="A389" s="65" t="s">
        <v>270</v>
      </c>
      <c r="B389" s="66"/>
      <c r="C389" s="66" t="s">
        <v>64</v>
      </c>
      <c r="D389" s="67">
        <v>100</v>
      </c>
      <c r="E389" s="69"/>
      <c r="F389" s="90" t="s">
        <v>2480</v>
      </c>
      <c r="G389" s="66"/>
      <c r="H389" s="70"/>
      <c r="I389" s="71"/>
      <c r="J389" s="71" t="s">
        <v>159</v>
      </c>
      <c r="K389" s="70" t="s">
        <v>2620</v>
      </c>
      <c r="L389" s="74">
        <v>1</v>
      </c>
      <c r="M389" s="75">
        <v>5861.9404296875</v>
      </c>
      <c r="N389" s="75">
        <v>6794.8408203125</v>
      </c>
      <c r="O389" s="76"/>
      <c r="P389" s="77"/>
      <c r="Q389" s="77"/>
      <c r="R389" s="87"/>
      <c r="S389" s="48">
        <v>0</v>
      </c>
      <c r="T389" s="48">
        <v>1</v>
      </c>
      <c r="U389" s="49">
        <v>0</v>
      </c>
      <c r="V389" s="49">
        <v>0.034483</v>
      </c>
      <c r="W389" s="49">
        <v>0</v>
      </c>
      <c r="X389" s="49">
        <v>0.570908</v>
      </c>
      <c r="Y389" s="49">
        <v>0</v>
      </c>
      <c r="Z389" s="49">
        <v>0</v>
      </c>
      <c r="AA389" s="72">
        <v>389</v>
      </c>
      <c r="AB389" s="72"/>
      <c r="AC389" s="73"/>
      <c r="AD389" s="79" t="s">
        <v>2203</v>
      </c>
      <c r="AE389" s="79">
        <v>217</v>
      </c>
      <c r="AF389" s="79">
        <v>247</v>
      </c>
      <c r="AG389" s="79">
        <v>969</v>
      </c>
      <c r="AH389" s="79">
        <v>1984</v>
      </c>
      <c r="AI389" s="79"/>
      <c r="AJ389" s="79" t="s">
        <v>2270</v>
      </c>
      <c r="AK389" s="79" t="s">
        <v>2105</v>
      </c>
      <c r="AL389" s="84" t="s">
        <v>2377</v>
      </c>
      <c r="AM389" s="79"/>
      <c r="AN389" s="81">
        <v>41781.59545138889</v>
      </c>
      <c r="AO389" s="84" t="s">
        <v>2436</v>
      </c>
      <c r="AP389" s="79" t="b">
        <v>1</v>
      </c>
      <c r="AQ389" s="79" t="b">
        <v>0</v>
      </c>
      <c r="AR389" s="79" t="b">
        <v>1</v>
      </c>
      <c r="AS389" s="79" t="s">
        <v>2064</v>
      </c>
      <c r="AT389" s="79">
        <v>4</v>
      </c>
      <c r="AU389" s="84" t="s">
        <v>2453</v>
      </c>
      <c r="AV389" s="79" t="b">
        <v>0</v>
      </c>
      <c r="AW389" s="79" t="s">
        <v>2487</v>
      </c>
      <c r="AX389" s="84" t="s">
        <v>2546</v>
      </c>
      <c r="AY389" s="79" t="s">
        <v>66</v>
      </c>
      <c r="AZ389" s="79" t="str">
        <f>REPLACE(INDEX(GroupVertices[Group],MATCH(Vertices[[#This Row],[Vertex]],GroupVertices[Vertex],0)),1,1,"")</f>
        <v>15</v>
      </c>
      <c r="BA389" s="48">
        <v>1</v>
      </c>
      <c r="BB389" s="49">
        <v>8.333333333333334</v>
      </c>
      <c r="BC389" s="48">
        <v>0</v>
      </c>
      <c r="BD389" s="49">
        <v>0</v>
      </c>
      <c r="BE389" s="48">
        <v>0</v>
      </c>
      <c r="BF389" s="49">
        <v>0</v>
      </c>
      <c r="BG389" s="48">
        <v>11</v>
      </c>
      <c r="BH389" s="49">
        <v>91.66666666666667</v>
      </c>
      <c r="BI389" s="48">
        <v>12</v>
      </c>
      <c r="BJ389" s="48"/>
      <c r="BK389" s="48"/>
      <c r="BL389" s="48"/>
      <c r="BM389" s="48"/>
      <c r="BN389" s="48"/>
      <c r="BO389" s="48"/>
      <c r="BP389" s="115" t="s">
        <v>3242</v>
      </c>
      <c r="BQ389" s="115" t="s">
        <v>3242</v>
      </c>
      <c r="BR389" s="115" t="s">
        <v>3325</v>
      </c>
      <c r="BS389" s="115" t="s">
        <v>3325</v>
      </c>
      <c r="BT389" s="2"/>
      <c r="BU389" s="3"/>
      <c r="BV389" s="3"/>
      <c r="BW389" s="3"/>
      <c r="BX389" s="3"/>
    </row>
    <row r="390" spans="1:76" ht="15">
      <c r="A390" s="65" t="s">
        <v>348</v>
      </c>
      <c r="B390" s="66"/>
      <c r="C390" s="66" t="s">
        <v>64</v>
      </c>
      <c r="D390" s="67">
        <v>100</v>
      </c>
      <c r="E390" s="69"/>
      <c r="F390" s="90" t="s">
        <v>2481</v>
      </c>
      <c r="G390" s="66"/>
      <c r="H390" s="70"/>
      <c r="I390" s="71"/>
      <c r="J390" s="71" t="s">
        <v>159</v>
      </c>
      <c r="K390" s="70" t="s">
        <v>2621</v>
      </c>
      <c r="L390" s="74">
        <v>1</v>
      </c>
      <c r="M390" s="75">
        <v>7024.244140625</v>
      </c>
      <c r="N390" s="75">
        <v>7235.5478515625</v>
      </c>
      <c r="O390" s="76"/>
      <c r="P390" s="77"/>
      <c r="Q390" s="77"/>
      <c r="R390" s="87"/>
      <c r="S390" s="48">
        <v>0</v>
      </c>
      <c r="T390" s="48">
        <v>1</v>
      </c>
      <c r="U390" s="49">
        <v>0</v>
      </c>
      <c r="V390" s="49">
        <v>0.034483</v>
      </c>
      <c r="W390" s="49">
        <v>0</v>
      </c>
      <c r="X390" s="49">
        <v>0.570908</v>
      </c>
      <c r="Y390" s="49">
        <v>0</v>
      </c>
      <c r="Z390" s="49">
        <v>0</v>
      </c>
      <c r="AA390" s="72">
        <v>390</v>
      </c>
      <c r="AB390" s="72"/>
      <c r="AC390" s="73"/>
      <c r="AD390" s="79" t="s">
        <v>2204</v>
      </c>
      <c r="AE390" s="79">
        <v>280</v>
      </c>
      <c r="AF390" s="79">
        <v>212</v>
      </c>
      <c r="AG390" s="79">
        <v>1326</v>
      </c>
      <c r="AH390" s="79">
        <v>2408</v>
      </c>
      <c r="AI390" s="79"/>
      <c r="AJ390" s="79"/>
      <c r="AK390" s="79"/>
      <c r="AL390" s="79"/>
      <c r="AM390" s="79"/>
      <c r="AN390" s="81">
        <v>42043.8240625</v>
      </c>
      <c r="AO390" s="79"/>
      <c r="AP390" s="79" t="b">
        <v>1</v>
      </c>
      <c r="AQ390" s="79" t="b">
        <v>0</v>
      </c>
      <c r="AR390" s="79" t="b">
        <v>1</v>
      </c>
      <c r="AS390" s="79" t="s">
        <v>2064</v>
      </c>
      <c r="AT390" s="79">
        <v>2</v>
      </c>
      <c r="AU390" s="84" t="s">
        <v>2453</v>
      </c>
      <c r="AV390" s="79" t="b">
        <v>0</v>
      </c>
      <c r="AW390" s="79" t="s">
        <v>2487</v>
      </c>
      <c r="AX390" s="84" t="s">
        <v>2547</v>
      </c>
      <c r="AY390" s="79" t="s">
        <v>66</v>
      </c>
      <c r="AZ390" s="79" t="str">
        <f>REPLACE(INDEX(GroupVertices[Group],MATCH(Vertices[[#This Row],[Vertex]],GroupVertices[Vertex],0)),1,1,"")</f>
        <v>15</v>
      </c>
      <c r="BA390" s="48">
        <v>1</v>
      </c>
      <c r="BB390" s="49">
        <v>10</v>
      </c>
      <c r="BC390" s="48">
        <v>0</v>
      </c>
      <c r="BD390" s="49">
        <v>0</v>
      </c>
      <c r="BE390" s="48">
        <v>0</v>
      </c>
      <c r="BF390" s="49">
        <v>0</v>
      </c>
      <c r="BG390" s="48">
        <v>9</v>
      </c>
      <c r="BH390" s="49">
        <v>90</v>
      </c>
      <c r="BI390" s="48">
        <v>10</v>
      </c>
      <c r="BJ390" s="48"/>
      <c r="BK390" s="48"/>
      <c r="BL390" s="48"/>
      <c r="BM390" s="48"/>
      <c r="BN390" s="48"/>
      <c r="BO390" s="48"/>
      <c r="BP390" s="115" t="s">
        <v>3274</v>
      </c>
      <c r="BQ390" s="115" t="s">
        <v>3274</v>
      </c>
      <c r="BR390" s="115" t="s">
        <v>3348</v>
      </c>
      <c r="BS390" s="115" t="s">
        <v>3348</v>
      </c>
      <c r="BT390" s="2"/>
      <c r="BU390" s="3"/>
      <c r="BV390" s="3"/>
      <c r="BW390" s="3"/>
      <c r="BX390" s="3"/>
    </row>
    <row r="391" spans="1:76" ht="15">
      <c r="A391" s="65" t="s">
        <v>272</v>
      </c>
      <c r="B391" s="66"/>
      <c r="C391" s="66" t="s">
        <v>64</v>
      </c>
      <c r="D391" s="67">
        <v>100</v>
      </c>
      <c r="E391" s="69"/>
      <c r="F391" s="90" t="s">
        <v>2482</v>
      </c>
      <c r="G391" s="66"/>
      <c r="H391" s="70"/>
      <c r="I391" s="71"/>
      <c r="J391" s="71" t="s">
        <v>159</v>
      </c>
      <c r="K391" s="70" t="s">
        <v>2622</v>
      </c>
      <c r="L391" s="74">
        <v>1</v>
      </c>
      <c r="M391" s="75">
        <v>8040.59716796875</v>
      </c>
      <c r="N391" s="75">
        <v>332.3367004394531</v>
      </c>
      <c r="O391" s="76"/>
      <c r="P391" s="77"/>
      <c r="Q391" s="77"/>
      <c r="R391" s="87"/>
      <c r="S391" s="48">
        <v>0</v>
      </c>
      <c r="T391" s="48">
        <v>1</v>
      </c>
      <c r="U391" s="49">
        <v>0</v>
      </c>
      <c r="V391" s="49">
        <v>1</v>
      </c>
      <c r="W391" s="49">
        <v>0</v>
      </c>
      <c r="X391" s="49">
        <v>0.999999</v>
      </c>
      <c r="Y391" s="49">
        <v>0</v>
      </c>
      <c r="Z391" s="49">
        <v>0</v>
      </c>
      <c r="AA391" s="72">
        <v>391</v>
      </c>
      <c r="AB391" s="72"/>
      <c r="AC391" s="73"/>
      <c r="AD391" s="79" t="s">
        <v>2205</v>
      </c>
      <c r="AE391" s="79">
        <v>2058</v>
      </c>
      <c r="AF391" s="79">
        <v>6930</v>
      </c>
      <c r="AG391" s="79">
        <v>93304</v>
      </c>
      <c r="AH391" s="79">
        <v>14797</v>
      </c>
      <c r="AI391" s="79"/>
      <c r="AJ391" s="79" t="s">
        <v>2271</v>
      </c>
      <c r="AK391" s="79" t="s">
        <v>2310</v>
      </c>
      <c r="AL391" s="84" t="s">
        <v>2378</v>
      </c>
      <c r="AM391" s="79"/>
      <c r="AN391" s="81">
        <v>40148.15644675926</v>
      </c>
      <c r="AO391" s="84" t="s">
        <v>2437</v>
      </c>
      <c r="AP391" s="79" t="b">
        <v>0</v>
      </c>
      <c r="AQ391" s="79" t="b">
        <v>0</v>
      </c>
      <c r="AR391" s="79" t="b">
        <v>0</v>
      </c>
      <c r="AS391" s="79" t="s">
        <v>2064</v>
      </c>
      <c r="AT391" s="79">
        <v>395</v>
      </c>
      <c r="AU391" s="84" t="s">
        <v>2453</v>
      </c>
      <c r="AV391" s="79" t="b">
        <v>0</v>
      </c>
      <c r="AW391" s="79" t="s">
        <v>2487</v>
      </c>
      <c r="AX391" s="84" t="s">
        <v>2548</v>
      </c>
      <c r="AY391" s="79" t="s">
        <v>66</v>
      </c>
      <c r="AZ391" s="79" t="str">
        <f>REPLACE(INDEX(GroupVertices[Group],MATCH(Vertices[[#This Row],[Vertex]],GroupVertices[Vertex],0)),1,1,"")</f>
        <v>35</v>
      </c>
      <c r="BA391" s="48">
        <v>0</v>
      </c>
      <c r="BB391" s="49">
        <v>0</v>
      </c>
      <c r="BC391" s="48">
        <v>0</v>
      </c>
      <c r="BD391" s="49">
        <v>0</v>
      </c>
      <c r="BE391" s="48">
        <v>0</v>
      </c>
      <c r="BF391" s="49">
        <v>0</v>
      </c>
      <c r="BG391" s="48">
        <v>3</v>
      </c>
      <c r="BH391" s="49">
        <v>100</v>
      </c>
      <c r="BI391" s="48">
        <v>3</v>
      </c>
      <c r="BJ391" s="48"/>
      <c r="BK391" s="48"/>
      <c r="BL391" s="48"/>
      <c r="BM391" s="48"/>
      <c r="BN391" s="48" t="s">
        <v>904</v>
      </c>
      <c r="BO391" s="48" t="s">
        <v>904</v>
      </c>
      <c r="BP391" s="115" t="s">
        <v>3275</v>
      </c>
      <c r="BQ391" s="115" t="s">
        <v>3275</v>
      </c>
      <c r="BR391" s="115" t="s">
        <v>3349</v>
      </c>
      <c r="BS391" s="115" t="s">
        <v>3349</v>
      </c>
      <c r="BT391" s="2"/>
      <c r="BU391" s="3"/>
      <c r="BV391" s="3"/>
      <c r="BW391" s="3"/>
      <c r="BX391" s="3"/>
    </row>
    <row r="392" spans="1:76" ht="15">
      <c r="A392" s="65" t="s">
        <v>325</v>
      </c>
      <c r="B392" s="66"/>
      <c r="C392" s="66" t="s">
        <v>64</v>
      </c>
      <c r="D392" s="67">
        <v>100</v>
      </c>
      <c r="E392" s="69"/>
      <c r="F392" s="90" t="s">
        <v>1324</v>
      </c>
      <c r="G392" s="66"/>
      <c r="H392" s="70"/>
      <c r="I392" s="71"/>
      <c r="J392" s="71" t="s">
        <v>159</v>
      </c>
      <c r="K392" s="70" t="s">
        <v>2623</v>
      </c>
      <c r="L392" s="74">
        <v>1</v>
      </c>
      <c r="M392" s="75">
        <v>9128.5986328125</v>
      </c>
      <c r="N392" s="75">
        <v>2109.61572265625</v>
      </c>
      <c r="O392" s="76"/>
      <c r="P392" s="77"/>
      <c r="Q392" s="77"/>
      <c r="R392" s="87"/>
      <c r="S392" s="48">
        <v>0</v>
      </c>
      <c r="T392" s="48">
        <v>1</v>
      </c>
      <c r="U392" s="49">
        <v>0</v>
      </c>
      <c r="V392" s="49">
        <v>1</v>
      </c>
      <c r="W392" s="49">
        <v>0</v>
      </c>
      <c r="X392" s="49">
        <v>0.999999</v>
      </c>
      <c r="Y392" s="49">
        <v>0</v>
      </c>
      <c r="Z392" s="49">
        <v>0</v>
      </c>
      <c r="AA392" s="72">
        <v>392</v>
      </c>
      <c r="AB392" s="72"/>
      <c r="AC392" s="73"/>
      <c r="AD392" s="79" t="s">
        <v>2206</v>
      </c>
      <c r="AE392" s="79">
        <v>13900</v>
      </c>
      <c r="AF392" s="79">
        <v>24349</v>
      </c>
      <c r="AG392" s="79">
        <v>59348</v>
      </c>
      <c r="AH392" s="79">
        <v>10202</v>
      </c>
      <c r="AI392" s="79"/>
      <c r="AJ392" s="79" t="s">
        <v>2272</v>
      </c>
      <c r="AK392" s="79" t="s">
        <v>2325</v>
      </c>
      <c r="AL392" s="84" t="s">
        <v>2379</v>
      </c>
      <c r="AM392" s="79"/>
      <c r="AN392" s="81">
        <v>40760.28871527778</v>
      </c>
      <c r="AO392" s="84" t="s">
        <v>2438</v>
      </c>
      <c r="AP392" s="79" t="b">
        <v>0</v>
      </c>
      <c r="AQ392" s="79" t="b">
        <v>0</v>
      </c>
      <c r="AR392" s="79" t="b">
        <v>1</v>
      </c>
      <c r="AS392" s="79" t="s">
        <v>2064</v>
      </c>
      <c r="AT392" s="79">
        <v>689</v>
      </c>
      <c r="AU392" s="84" t="s">
        <v>2461</v>
      </c>
      <c r="AV392" s="79" t="b">
        <v>0</v>
      </c>
      <c r="AW392" s="79" t="s">
        <v>2487</v>
      </c>
      <c r="AX392" s="84" t="s">
        <v>2549</v>
      </c>
      <c r="AY392" s="79" t="s">
        <v>66</v>
      </c>
      <c r="AZ392" s="79" t="str">
        <f>REPLACE(INDEX(GroupVertices[Group],MATCH(Vertices[[#This Row],[Vertex]],GroupVertices[Vertex],0)),1,1,"")</f>
        <v>31</v>
      </c>
      <c r="BA392" s="48">
        <v>1</v>
      </c>
      <c r="BB392" s="49">
        <v>4</v>
      </c>
      <c r="BC392" s="48">
        <v>0</v>
      </c>
      <c r="BD392" s="49">
        <v>0</v>
      </c>
      <c r="BE392" s="48">
        <v>0</v>
      </c>
      <c r="BF392" s="49">
        <v>0</v>
      </c>
      <c r="BG392" s="48">
        <v>24</v>
      </c>
      <c r="BH392" s="49">
        <v>96</v>
      </c>
      <c r="BI392" s="48">
        <v>25</v>
      </c>
      <c r="BJ392" s="48"/>
      <c r="BK392" s="48"/>
      <c r="BL392" s="48"/>
      <c r="BM392" s="48"/>
      <c r="BN392" s="48" t="s">
        <v>930</v>
      </c>
      <c r="BO392" s="48" t="s">
        <v>930</v>
      </c>
      <c r="BP392" s="115" t="s">
        <v>3276</v>
      </c>
      <c r="BQ392" s="115" t="s">
        <v>3276</v>
      </c>
      <c r="BR392" s="115" t="s">
        <v>3350</v>
      </c>
      <c r="BS392" s="115" t="s">
        <v>3350</v>
      </c>
      <c r="BT392" s="2"/>
      <c r="BU392" s="3"/>
      <c r="BV392" s="3"/>
      <c r="BW392" s="3"/>
      <c r="BX392" s="3"/>
    </row>
    <row r="393" spans="1:76" ht="15">
      <c r="A393" s="65" t="s">
        <v>283</v>
      </c>
      <c r="B393" s="66"/>
      <c r="C393" s="66" t="s">
        <v>64</v>
      </c>
      <c r="D393" s="67">
        <v>100</v>
      </c>
      <c r="E393" s="69"/>
      <c r="F393" s="90" t="s">
        <v>1305</v>
      </c>
      <c r="G393" s="66"/>
      <c r="H393" s="70"/>
      <c r="I393" s="71"/>
      <c r="J393" s="71" t="s">
        <v>159</v>
      </c>
      <c r="K393" s="70" t="s">
        <v>2624</v>
      </c>
      <c r="L393" s="74">
        <v>80.34920634920636</v>
      </c>
      <c r="M393" s="75">
        <v>8815.466796875</v>
      </c>
      <c r="N393" s="75">
        <v>4833.33154296875</v>
      </c>
      <c r="O393" s="76"/>
      <c r="P393" s="77"/>
      <c r="Q393" s="77"/>
      <c r="R393" s="87"/>
      <c r="S393" s="48">
        <v>0</v>
      </c>
      <c r="T393" s="48">
        <v>3</v>
      </c>
      <c r="U393" s="49">
        <v>6</v>
      </c>
      <c r="V393" s="49">
        <v>0.333333</v>
      </c>
      <c r="W393" s="49">
        <v>0</v>
      </c>
      <c r="X393" s="49">
        <v>1.918916</v>
      </c>
      <c r="Y393" s="49">
        <v>0</v>
      </c>
      <c r="Z393" s="49">
        <v>0</v>
      </c>
      <c r="AA393" s="72">
        <v>393</v>
      </c>
      <c r="AB393" s="72"/>
      <c r="AC393" s="73"/>
      <c r="AD393" s="79" t="s">
        <v>2207</v>
      </c>
      <c r="AE393" s="79">
        <v>2587</v>
      </c>
      <c r="AF393" s="79">
        <v>3155</v>
      </c>
      <c r="AG393" s="79">
        <v>49679</v>
      </c>
      <c r="AH393" s="79">
        <v>133</v>
      </c>
      <c r="AI393" s="79"/>
      <c r="AJ393" s="79" t="s">
        <v>2273</v>
      </c>
      <c r="AK393" s="79"/>
      <c r="AL393" s="79"/>
      <c r="AM393" s="79"/>
      <c r="AN393" s="81">
        <v>42120.94924768519</v>
      </c>
      <c r="AO393" s="84" t="s">
        <v>2439</v>
      </c>
      <c r="AP393" s="79" t="b">
        <v>0</v>
      </c>
      <c r="AQ393" s="79" t="b">
        <v>0</v>
      </c>
      <c r="AR393" s="79" t="b">
        <v>0</v>
      </c>
      <c r="AS393" s="79" t="s">
        <v>2064</v>
      </c>
      <c r="AT393" s="79">
        <v>85</v>
      </c>
      <c r="AU393" s="84" t="s">
        <v>2453</v>
      </c>
      <c r="AV393" s="79" t="b">
        <v>0</v>
      </c>
      <c r="AW393" s="79" t="s">
        <v>2487</v>
      </c>
      <c r="AX393" s="84" t="s">
        <v>2550</v>
      </c>
      <c r="AY393" s="79" t="s">
        <v>66</v>
      </c>
      <c r="AZ393" s="79" t="str">
        <f>REPLACE(INDEX(GroupVertices[Group],MATCH(Vertices[[#This Row],[Vertex]],GroupVertices[Vertex],0)),1,1,"")</f>
        <v>20</v>
      </c>
      <c r="BA393" s="48">
        <v>0</v>
      </c>
      <c r="BB393" s="49">
        <v>0</v>
      </c>
      <c r="BC393" s="48">
        <v>0</v>
      </c>
      <c r="BD393" s="49">
        <v>0</v>
      </c>
      <c r="BE393" s="48">
        <v>0</v>
      </c>
      <c r="BF393" s="49">
        <v>0</v>
      </c>
      <c r="BG393" s="48">
        <v>48</v>
      </c>
      <c r="BH393" s="49">
        <v>100</v>
      </c>
      <c r="BI393" s="48">
        <v>48</v>
      </c>
      <c r="BJ393" s="48" t="s">
        <v>3182</v>
      </c>
      <c r="BK393" s="48" t="s">
        <v>3182</v>
      </c>
      <c r="BL393" s="48" t="s">
        <v>860</v>
      </c>
      <c r="BM393" s="48" t="s">
        <v>860</v>
      </c>
      <c r="BN393" s="48" t="s">
        <v>910</v>
      </c>
      <c r="BO393" s="48" t="s">
        <v>910</v>
      </c>
      <c r="BP393" s="115" t="s">
        <v>3277</v>
      </c>
      <c r="BQ393" s="115" t="s">
        <v>3313</v>
      </c>
      <c r="BR393" s="115" t="s">
        <v>3069</v>
      </c>
      <c r="BS393" s="115" t="s">
        <v>3384</v>
      </c>
      <c r="BT393" s="2"/>
      <c r="BU393" s="3"/>
      <c r="BV393" s="3"/>
      <c r="BW393" s="3"/>
      <c r="BX393" s="3"/>
    </row>
    <row r="394" spans="1:76" ht="15">
      <c r="A394" s="65" t="s">
        <v>277</v>
      </c>
      <c r="B394" s="66"/>
      <c r="C394" s="66" t="s">
        <v>64</v>
      </c>
      <c r="D394" s="67">
        <v>100</v>
      </c>
      <c r="E394" s="69"/>
      <c r="F394" s="90" t="s">
        <v>1301</v>
      </c>
      <c r="G394" s="66"/>
      <c r="H394" s="70"/>
      <c r="I394" s="71"/>
      <c r="J394" s="71" t="s">
        <v>159</v>
      </c>
      <c r="K394" s="70" t="s">
        <v>2625</v>
      </c>
      <c r="L394" s="74">
        <v>1</v>
      </c>
      <c r="M394" s="75">
        <v>9675.2529296875</v>
      </c>
      <c r="N394" s="75">
        <v>3001.867431640625</v>
      </c>
      <c r="O394" s="76"/>
      <c r="P394" s="77"/>
      <c r="Q394" s="77"/>
      <c r="R394" s="87"/>
      <c r="S394" s="48">
        <v>0</v>
      </c>
      <c r="T394" s="48">
        <v>1</v>
      </c>
      <c r="U394" s="49">
        <v>0</v>
      </c>
      <c r="V394" s="49">
        <v>1</v>
      </c>
      <c r="W394" s="49">
        <v>0</v>
      </c>
      <c r="X394" s="49">
        <v>0.999999</v>
      </c>
      <c r="Y394" s="49">
        <v>0</v>
      </c>
      <c r="Z394" s="49">
        <v>0</v>
      </c>
      <c r="AA394" s="72">
        <v>394</v>
      </c>
      <c r="AB394" s="72"/>
      <c r="AC394" s="73"/>
      <c r="AD394" s="79" t="s">
        <v>2208</v>
      </c>
      <c r="AE394" s="79">
        <v>1967</v>
      </c>
      <c r="AF394" s="79">
        <v>4051</v>
      </c>
      <c r="AG394" s="79">
        <v>74644</v>
      </c>
      <c r="AH394" s="79">
        <v>1200</v>
      </c>
      <c r="AI394" s="79"/>
      <c r="AJ394" s="79" t="s">
        <v>2274</v>
      </c>
      <c r="AK394" s="79" t="s">
        <v>2321</v>
      </c>
      <c r="AL394" s="84" t="s">
        <v>2380</v>
      </c>
      <c r="AM394" s="79"/>
      <c r="AN394" s="81">
        <v>43016.67039351852</v>
      </c>
      <c r="AO394" s="84" t="s">
        <v>2440</v>
      </c>
      <c r="AP394" s="79" t="b">
        <v>0</v>
      </c>
      <c r="AQ394" s="79" t="b">
        <v>0</v>
      </c>
      <c r="AR394" s="79" t="b">
        <v>1</v>
      </c>
      <c r="AS394" s="79" t="s">
        <v>2064</v>
      </c>
      <c r="AT394" s="79">
        <v>159</v>
      </c>
      <c r="AU394" s="84" t="s">
        <v>2453</v>
      </c>
      <c r="AV394" s="79" t="b">
        <v>0</v>
      </c>
      <c r="AW394" s="79" t="s">
        <v>2487</v>
      </c>
      <c r="AX394" s="84" t="s">
        <v>2551</v>
      </c>
      <c r="AY394" s="79" t="s">
        <v>66</v>
      </c>
      <c r="AZ394" s="79" t="str">
        <f>REPLACE(INDEX(GroupVertices[Group],MATCH(Vertices[[#This Row],[Vertex]],GroupVertices[Vertex],0)),1,1,"")</f>
        <v>42</v>
      </c>
      <c r="BA394" s="48">
        <v>0</v>
      </c>
      <c r="BB394" s="49">
        <v>0</v>
      </c>
      <c r="BC394" s="48">
        <v>0</v>
      </c>
      <c r="BD394" s="49">
        <v>0</v>
      </c>
      <c r="BE394" s="48">
        <v>0</v>
      </c>
      <c r="BF394" s="49">
        <v>0</v>
      </c>
      <c r="BG394" s="48">
        <v>34</v>
      </c>
      <c r="BH394" s="49">
        <v>100</v>
      </c>
      <c r="BI394" s="48">
        <v>34</v>
      </c>
      <c r="BJ394" s="48"/>
      <c r="BK394" s="48"/>
      <c r="BL394" s="48"/>
      <c r="BM394" s="48"/>
      <c r="BN394" s="48" t="s">
        <v>906</v>
      </c>
      <c r="BO394" s="48" t="s">
        <v>906</v>
      </c>
      <c r="BP394" s="115" t="s">
        <v>3278</v>
      </c>
      <c r="BQ394" s="115" t="s">
        <v>3278</v>
      </c>
      <c r="BR394" s="115" t="s">
        <v>3351</v>
      </c>
      <c r="BS394" s="115" t="s">
        <v>3351</v>
      </c>
      <c r="BT394" s="2"/>
      <c r="BU394" s="3"/>
      <c r="BV394" s="3"/>
      <c r="BW394" s="3"/>
      <c r="BX394" s="3"/>
    </row>
    <row r="395" spans="1:76" ht="15">
      <c r="A395" s="65" t="s">
        <v>278</v>
      </c>
      <c r="B395" s="66"/>
      <c r="C395" s="66" t="s">
        <v>64</v>
      </c>
      <c r="D395" s="67">
        <v>100</v>
      </c>
      <c r="E395" s="69"/>
      <c r="F395" s="90" t="s">
        <v>2483</v>
      </c>
      <c r="G395" s="66"/>
      <c r="H395" s="70"/>
      <c r="I395" s="71"/>
      <c r="J395" s="71" t="s">
        <v>159</v>
      </c>
      <c r="K395" s="70" t="s">
        <v>2626</v>
      </c>
      <c r="L395" s="74">
        <v>1</v>
      </c>
      <c r="M395" s="75">
        <v>6631.501953125</v>
      </c>
      <c r="N395" s="75">
        <v>1593.048828125</v>
      </c>
      <c r="O395" s="76"/>
      <c r="P395" s="77"/>
      <c r="Q395" s="77"/>
      <c r="R395" s="87"/>
      <c r="S395" s="48">
        <v>0</v>
      </c>
      <c r="T395" s="48">
        <v>1</v>
      </c>
      <c r="U395" s="49">
        <v>0</v>
      </c>
      <c r="V395" s="49">
        <v>0.333333</v>
      </c>
      <c r="W395" s="49">
        <v>0</v>
      </c>
      <c r="X395" s="49">
        <v>0.770269</v>
      </c>
      <c r="Y395" s="49">
        <v>0</v>
      </c>
      <c r="Z395" s="49">
        <v>0</v>
      </c>
      <c r="AA395" s="72">
        <v>395</v>
      </c>
      <c r="AB395" s="72"/>
      <c r="AC395" s="73"/>
      <c r="AD395" s="79" t="s">
        <v>2209</v>
      </c>
      <c r="AE395" s="79">
        <v>739</v>
      </c>
      <c r="AF395" s="79">
        <v>352</v>
      </c>
      <c r="AG395" s="79">
        <v>713</v>
      </c>
      <c r="AH395" s="79">
        <v>622</v>
      </c>
      <c r="AI395" s="79"/>
      <c r="AJ395" s="79" t="s">
        <v>2275</v>
      </c>
      <c r="AK395" s="79" t="s">
        <v>2092</v>
      </c>
      <c r="AL395" s="84" t="s">
        <v>2381</v>
      </c>
      <c r="AM395" s="79"/>
      <c r="AN395" s="81">
        <v>43132.899930555555</v>
      </c>
      <c r="AO395" s="84" t="s">
        <v>2441</v>
      </c>
      <c r="AP395" s="79" t="b">
        <v>1</v>
      </c>
      <c r="AQ395" s="79" t="b">
        <v>0</v>
      </c>
      <c r="AR395" s="79" t="b">
        <v>0</v>
      </c>
      <c r="AS395" s="79" t="s">
        <v>2064</v>
      </c>
      <c r="AT395" s="79">
        <v>7</v>
      </c>
      <c r="AU395" s="79"/>
      <c r="AV395" s="79" t="b">
        <v>0</v>
      </c>
      <c r="AW395" s="79" t="s">
        <v>2487</v>
      </c>
      <c r="AX395" s="84" t="s">
        <v>2552</v>
      </c>
      <c r="AY395" s="79" t="s">
        <v>66</v>
      </c>
      <c r="AZ395" s="79" t="str">
        <f>REPLACE(INDEX(GroupVertices[Group],MATCH(Vertices[[#This Row],[Vertex]],GroupVertices[Vertex],0)),1,1,"")</f>
        <v>25</v>
      </c>
      <c r="BA395" s="48">
        <v>0</v>
      </c>
      <c r="BB395" s="49">
        <v>0</v>
      </c>
      <c r="BC395" s="48">
        <v>0</v>
      </c>
      <c r="BD395" s="49">
        <v>0</v>
      </c>
      <c r="BE395" s="48">
        <v>0</v>
      </c>
      <c r="BF395" s="49">
        <v>0</v>
      </c>
      <c r="BG395" s="48">
        <v>7</v>
      </c>
      <c r="BH395" s="49">
        <v>100</v>
      </c>
      <c r="BI395" s="48">
        <v>7</v>
      </c>
      <c r="BJ395" s="48"/>
      <c r="BK395" s="48"/>
      <c r="BL395" s="48"/>
      <c r="BM395" s="48"/>
      <c r="BN395" s="48"/>
      <c r="BO395" s="48"/>
      <c r="BP395" s="115" t="s">
        <v>3279</v>
      </c>
      <c r="BQ395" s="115" t="s">
        <v>3279</v>
      </c>
      <c r="BR395" s="115" t="s">
        <v>3073</v>
      </c>
      <c r="BS395" s="115" t="s">
        <v>3073</v>
      </c>
      <c r="BT395" s="2"/>
      <c r="BU395" s="3"/>
      <c r="BV395" s="3"/>
      <c r="BW395" s="3"/>
      <c r="BX395" s="3"/>
    </row>
    <row r="396" spans="1:76" ht="15">
      <c r="A396" s="65" t="s">
        <v>279</v>
      </c>
      <c r="B396" s="66"/>
      <c r="C396" s="66" t="s">
        <v>64</v>
      </c>
      <c r="D396" s="67">
        <v>100</v>
      </c>
      <c r="E396" s="69"/>
      <c r="F396" s="90" t="s">
        <v>1302</v>
      </c>
      <c r="G396" s="66"/>
      <c r="H396" s="70"/>
      <c r="I396" s="71"/>
      <c r="J396" s="71" t="s">
        <v>159</v>
      </c>
      <c r="K396" s="70" t="s">
        <v>2627</v>
      </c>
      <c r="L396" s="74">
        <v>53.8994708994709</v>
      </c>
      <c r="M396" s="75">
        <v>7926.4892578125</v>
      </c>
      <c r="N396" s="75">
        <v>4833.33154296875</v>
      </c>
      <c r="O396" s="76"/>
      <c r="P396" s="77"/>
      <c r="Q396" s="77"/>
      <c r="R396" s="87"/>
      <c r="S396" s="48">
        <v>0</v>
      </c>
      <c r="T396" s="48">
        <v>2</v>
      </c>
      <c r="U396" s="49">
        <v>4</v>
      </c>
      <c r="V396" s="49">
        <v>0.25</v>
      </c>
      <c r="W396" s="49">
        <v>0</v>
      </c>
      <c r="X396" s="49">
        <v>1.298244</v>
      </c>
      <c r="Y396" s="49">
        <v>0</v>
      </c>
      <c r="Z396" s="49">
        <v>0</v>
      </c>
      <c r="AA396" s="72">
        <v>396</v>
      </c>
      <c r="AB396" s="72"/>
      <c r="AC396" s="73"/>
      <c r="AD396" s="79" t="s">
        <v>2210</v>
      </c>
      <c r="AE396" s="79">
        <v>484</v>
      </c>
      <c r="AF396" s="79">
        <v>442</v>
      </c>
      <c r="AG396" s="79">
        <v>1428</v>
      </c>
      <c r="AH396" s="79">
        <v>1605</v>
      </c>
      <c r="AI396" s="79"/>
      <c r="AJ396" s="79" t="s">
        <v>2276</v>
      </c>
      <c r="AK396" s="79" t="s">
        <v>2102</v>
      </c>
      <c r="AL396" s="84" t="s">
        <v>2382</v>
      </c>
      <c r="AM396" s="79"/>
      <c r="AN396" s="81">
        <v>40196.95421296296</v>
      </c>
      <c r="AO396" s="84" t="s">
        <v>2442</v>
      </c>
      <c r="AP396" s="79" t="b">
        <v>0</v>
      </c>
      <c r="AQ396" s="79" t="b">
        <v>0</v>
      </c>
      <c r="AR396" s="79" t="b">
        <v>1</v>
      </c>
      <c r="AS396" s="79" t="s">
        <v>2064</v>
      </c>
      <c r="AT396" s="79">
        <v>38</v>
      </c>
      <c r="AU396" s="84" t="s">
        <v>2459</v>
      </c>
      <c r="AV396" s="79" t="b">
        <v>0</v>
      </c>
      <c r="AW396" s="79" t="s">
        <v>2487</v>
      </c>
      <c r="AX396" s="84" t="s">
        <v>2553</v>
      </c>
      <c r="AY396" s="79" t="s">
        <v>66</v>
      </c>
      <c r="AZ396" s="79" t="str">
        <f>REPLACE(INDEX(GroupVertices[Group],MATCH(Vertices[[#This Row],[Vertex]],GroupVertices[Vertex],0)),1,1,"")</f>
        <v>19</v>
      </c>
      <c r="BA396" s="48">
        <v>1</v>
      </c>
      <c r="BB396" s="49">
        <v>2.5</v>
      </c>
      <c r="BC396" s="48">
        <v>0</v>
      </c>
      <c r="BD396" s="49">
        <v>0</v>
      </c>
      <c r="BE396" s="48">
        <v>0</v>
      </c>
      <c r="BF396" s="49">
        <v>0</v>
      </c>
      <c r="BG396" s="48">
        <v>39</v>
      </c>
      <c r="BH396" s="49">
        <v>97.5</v>
      </c>
      <c r="BI396" s="48">
        <v>40</v>
      </c>
      <c r="BJ396" s="48"/>
      <c r="BK396" s="48"/>
      <c r="BL396" s="48"/>
      <c r="BM396" s="48"/>
      <c r="BN396" s="48" t="s">
        <v>907</v>
      </c>
      <c r="BO396" s="48" t="s">
        <v>907</v>
      </c>
      <c r="BP396" s="115" t="s">
        <v>3280</v>
      </c>
      <c r="BQ396" s="115" t="s">
        <v>3314</v>
      </c>
      <c r="BR396" s="115" t="s">
        <v>3352</v>
      </c>
      <c r="BS396" s="115" t="s">
        <v>3352</v>
      </c>
      <c r="BT396" s="2"/>
      <c r="BU396" s="3"/>
      <c r="BV396" s="3"/>
      <c r="BW396" s="3"/>
      <c r="BX396" s="3"/>
    </row>
    <row r="397" spans="1:76" ht="15">
      <c r="A397" s="65" t="s">
        <v>339</v>
      </c>
      <c r="B397" s="66"/>
      <c r="C397" s="66" t="s">
        <v>64</v>
      </c>
      <c r="D397" s="67">
        <v>100</v>
      </c>
      <c r="E397" s="69"/>
      <c r="F397" s="90" t="s">
        <v>1330</v>
      </c>
      <c r="G397" s="66"/>
      <c r="H397" s="70"/>
      <c r="I397" s="71"/>
      <c r="J397" s="71" t="s">
        <v>159</v>
      </c>
      <c r="K397" s="70" t="s">
        <v>2628</v>
      </c>
      <c r="L397" s="74">
        <v>1</v>
      </c>
      <c r="M397" s="75">
        <v>9675.2529296875</v>
      </c>
      <c r="N397" s="75">
        <v>332.3367004394531</v>
      </c>
      <c r="O397" s="76"/>
      <c r="P397" s="77"/>
      <c r="Q397" s="77"/>
      <c r="R397" s="87"/>
      <c r="S397" s="48">
        <v>0</v>
      </c>
      <c r="T397" s="48">
        <v>1</v>
      </c>
      <c r="U397" s="49">
        <v>0</v>
      </c>
      <c r="V397" s="49">
        <v>1</v>
      </c>
      <c r="W397" s="49">
        <v>0</v>
      </c>
      <c r="X397" s="49">
        <v>0.999999</v>
      </c>
      <c r="Y397" s="49">
        <v>0</v>
      </c>
      <c r="Z397" s="49">
        <v>0</v>
      </c>
      <c r="AA397" s="72">
        <v>397</v>
      </c>
      <c r="AB397" s="72"/>
      <c r="AC397" s="73"/>
      <c r="AD397" s="79" t="s">
        <v>2211</v>
      </c>
      <c r="AE397" s="79">
        <v>502</v>
      </c>
      <c r="AF397" s="79">
        <v>327</v>
      </c>
      <c r="AG397" s="79">
        <v>237</v>
      </c>
      <c r="AH397" s="79">
        <v>198</v>
      </c>
      <c r="AI397" s="79"/>
      <c r="AJ397" s="79" t="s">
        <v>2277</v>
      </c>
      <c r="AK397" s="79" t="s">
        <v>2326</v>
      </c>
      <c r="AL397" s="84" t="s">
        <v>2383</v>
      </c>
      <c r="AM397" s="79"/>
      <c r="AN397" s="81">
        <v>42433.633680555555</v>
      </c>
      <c r="AO397" s="84" t="s">
        <v>2443</v>
      </c>
      <c r="AP397" s="79" t="b">
        <v>0</v>
      </c>
      <c r="AQ397" s="79" t="b">
        <v>0</v>
      </c>
      <c r="AR397" s="79" t="b">
        <v>1</v>
      </c>
      <c r="AS397" s="79" t="s">
        <v>2064</v>
      </c>
      <c r="AT397" s="79">
        <v>13</v>
      </c>
      <c r="AU397" s="84" t="s">
        <v>2453</v>
      </c>
      <c r="AV397" s="79" t="b">
        <v>0</v>
      </c>
      <c r="AW397" s="79" t="s">
        <v>2487</v>
      </c>
      <c r="AX397" s="84" t="s">
        <v>2554</v>
      </c>
      <c r="AY397" s="79" t="s">
        <v>66</v>
      </c>
      <c r="AZ397" s="79" t="str">
        <f>REPLACE(INDEX(GroupVertices[Group],MATCH(Vertices[[#This Row],[Vertex]],GroupVertices[Vertex],0)),1,1,"")</f>
        <v>38</v>
      </c>
      <c r="BA397" s="48">
        <v>1</v>
      </c>
      <c r="BB397" s="49">
        <v>4.166666666666667</v>
      </c>
      <c r="BC397" s="48">
        <v>0</v>
      </c>
      <c r="BD397" s="49">
        <v>0</v>
      </c>
      <c r="BE397" s="48">
        <v>0</v>
      </c>
      <c r="BF397" s="49">
        <v>0</v>
      </c>
      <c r="BG397" s="48">
        <v>23</v>
      </c>
      <c r="BH397" s="49">
        <v>95.83333333333333</v>
      </c>
      <c r="BI397" s="48">
        <v>24</v>
      </c>
      <c r="BJ397" s="48"/>
      <c r="BK397" s="48"/>
      <c r="BL397" s="48"/>
      <c r="BM397" s="48"/>
      <c r="BN397" s="48" t="s">
        <v>907</v>
      </c>
      <c r="BO397" s="48" t="s">
        <v>907</v>
      </c>
      <c r="BP397" s="115" t="s">
        <v>3281</v>
      </c>
      <c r="BQ397" s="115" t="s">
        <v>3281</v>
      </c>
      <c r="BR397" s="115" t="s">
        <v>3353</v>
      </c>
      <c r="BS397" s="115" t="s">
        <v>3353</v>
      </c>
      <c r="BT397" s="2"/>
      <c r="BU397" s="3"/>
      <c r="BV397" s="3"/>
      <c r="BW397" s="3"/>
      <c r="BX397" s="3"/>
    </row>
    <row r="398" spans="1:76" ht="15">
      <c r="A398" s="65" t="s">
        <v>280</v>
      </c>
      <c r="B398" s="66"/>
      <c r="C398" s="66" t="s">
        <v>64</v>
      </c>
      <c r="D398" s="67">
        <v>100</v>
      </c>
      <c r="E398" s="69"/>
      <c r="F398" s="90" t="s">
        <v>1303</v>
      </c>
      <c r="G398" s="66"/>
      <c r="H398" s="70"/>
      <c r="I398" s="71"/>
      <c r="J398" s="71" t="s">
        <v>159</v>
      </c>
      <c r="K398" s="70" t="s">
        <v>2629</v>
      </c>
      <c r="L398" s="74">
        <v>1</v>
      </c>
      <c r="M398" s="75">
        <v>7926.4892578125</v>
      </c>
      <c r="N398" s="75">
        <v>5310.16259765625</v>
      </c>
      <c r="O398" s="76"/>
      <c r="P398" s="77"/>
      <c r="Q398" s="77"/>
      <c r="R398" s="87"/>
      <c r="S398" s="48">
        <v>0</v>
      </c>
      <c r="T398" s="48">
        <v>1</v>
      </c>
      <c r="U398" s="49">
        <v>0</v>
      </c>
      <c r="V398" s="49">
        <v>0.166667</v>
      </c>
      <c r="W398" s="49">
        <v>0</v>
      </c>
      <c r="X398" s="49">
        <v>0.701753</v>
      </c>
      <c r="Y398" s="49">
        <v>0</v>
      </c>
      <c r="Z398" s="49">
        <v>0</v>
      </c>
      <c r="AA398" s="72">
        <v>398</v>
      </c>
      <c r="AB398" s="72"/>
      <c r="AC398" s="73"/>
      <c r="AD398" s="79" t="s">
        <v>2212</v>
      </c>
      <c r="AE398" s="79">
        <v>307</v>
      </c>
      <c r="AF398" s="79">
        <v>226</v>
      </c>
      <c r="AG398" s="79">
        <v>622</v>
      </c>
      <c r="AH398" s="79">
        <v>211</v>
      </c>
      <c r="AI398" s="79"/>
      <c r="AJ398" s="79" t="s">
        <v>2278</v>
      </c>
      <c r="AK398" s="79" t="s">
        <v>2318</v>
      </c>
      <c r="AL398" s="84" t="s">
        <v>2384</v>
      </c>
      <c r="AM398" s="79"/>
      <c r="AN398" s="81">
        <v>41969.65466435185</v>
      </c>
      <c r="AO398" s="84" t="s">
        <v>2444</v>
      </c>
      <c r="AP398" s="79" t="b">
        <v>1</v>
      </c>
      <c r="AQ398" s="79" t="b">
        <v>0</v>
      </c>
      <c r="AR398" s="79" t="b">
        <v>0</v>
      </c>
      <c r="AS398" s="79" t="s">
        <v>2064</v>
      </c>
      <c r="AT398" s="79">
        <v>73</v>
      </c>
      <c r="AU398" s="84" t="s">
        <v>2453</v>
      </c>
      <c r="AV398" s="79" t="b">
        <v>0</v>
      </c>
      <c r="AW398" s="79" t="s">
        <v>2487</v>
      </c>
      <c r="AX398" s="84" t="s">
        <v>2555</v>
      </c>
      <c r="AY398" s="79" t="s">
        <v>66</v>
      </c>
      <c r="AZ398" s="79" t="str">
        <f>REPLACE(INDEX(GroupVertices[Group],MATCH(Vertices[[#This Row],[Vertex]],GroupVertices[Vertex],0)),1,1,"")</f>
        <v>19</v>
      </c>
      <c r="BA398" s="48">
        <v>1</v>
      </c>
      <c r="BB398" s="49">
        <v>7.142857142857143</v>
      </c>
      <c r="BC398" s="48">
        <v>0</v>
      </c>
      <c r="BD398" s="49">
        <v>0</v>
      </c>
      <c r="BE398" s="48">
        <v>0</v>
      </c>
      <c r="BF398" s="49">
        <v>0</v>
      </c>
      <c r="BG398" s="48">
        <v>13</v>
      </c>
      <c r="BH398" s="49">
        <v>92.85714285714286</v>
      </c>
      <c r="BI398" s="48">
        <v>14</v>
      </c>
      <c r="BJ398" s="48"/>
      <c r="BK398" s="48"/>
      <c r="BL398" s="48"/>
      <c r="BM398" s="48"/>
      <c r="BN398" s="48" t="s">
        <v>907</v>
      </c>
      <c r="BO398" s="48" t="s">
        <v>907</v>
      </c>
      <c r="BP398" s="115" t="s">
        <v>3282</v>
      </c>
      <c r="BQ398" s="115" t="s">
        <v>3282</v>
      </c>
      <c r="BR398" s="115" t="s">
        <v>3354</v>
      </c>
      <c r="BS398" s="115" t="s">
        <v>3354</v>
      </c>
      <c r="BT398" s="2"/>
      <c r="BU398" s="3"/>
      <c r="BV398" s="3"/>
      <c r="BW398" s="3"/>
      <c r="BX398" s="3"/>
    </row>
    <row r="399" spans="1:76" ht="15">
      <c r="A399" s="65" t="s">
        <v>294</v>
      </c>
      <c r="B399" s="66"/>
      <c r="C399" s="66" t="s">
        <v>64</v>
      </c>
      <c r="D399" s="67">
        <v>100</v>
      </c>
      <c r="E399" s="69"/>
      <c r="F399" s="90" t="s">
        <v>2484</v>
      </c>
      <c r="G399" s="66"/>
      <c r="H399" s="70"/>
      <c r="I399" s="71"/>
      <c r="J399" s="71" t="s">
        <v>159</v>
      </c>
      <c r="K399" s="70" t="s">
        <v>2630</v>
      </c>
      <c r="L399" s="74">
        <v>1</v>
      </c>
      <c r="M399" s="75">
        <v>8040.59716796875</v>
      </c>
      <c r="N399" s="75">
        <v>1224.5885009765625</v>
      </c>
      <c r="O399" s="76"/>
      <c r="P399" s="77"/>
      <c r="Q399" s="77"/>
      <c r="R399" s="87"/>
      <c r="S399" s="48">
        <v>0</v>
      </c>
      <c r="T399" s="48">
        <v>1</v>
      </c>
      <c r="U399" s="49">
        <v>0</v>
      </c>
      <c r="V399" s="49">
        <v>1</v>
      </c>
      <c r="W399" s="49">
        <v>0</v>
      </c>
      <c r="X399" s="49">
        <v>0.999999</v>
      </c>
      <c r="Y399" s="49">
        <v>0</v>
      </c>
      <c r="Z399" s="49">
        <v>0</v>
      </c>
      <c r="AA399" s="72">
        <v>399</v>
      </c>
      <c r="AB399" s="72"/>
      <c r="AC399" s="73"/>
      <c r="AD399" s="79" t="s">
        <v>294</v>
      </c>
      <c r="AE399" s="79">
        <v>18</v>
      </c>
      <c r="AF399" s="79">
        <v>110</v>
      </c>
      <c r="AG399" s="79">
        <v>8677</v>
      </c>
      <c r="AH399" s="79">
        <v>60</v>
      </c>
      <c r="AI399" s="79"/>
      <c r="AJ399" s="79"/>
      <c r="AK399" s="79"/>
      <c r="AL399" s="79"/>
      <c r="AM399" s="79"/>
      <c r="AN399" s="81">
        <v>43066.43146990741</v>
      </c>
      <c r="AO399" s="84" t="s">
        <v>2445</v>
      </c>
      <c r="AP399" s="79" t="b">
        <v>1</v>
      </c>
      <c r="AQ399" s="79" t="b">
        <v>0</v>
      </c>
      <c r="AR399" s="79" t="b">
        <v>0</v>
      </c>
      <c r="AS399" s="79" t="s">
        <v>2064</v>
      </c>
      <c r="AT399" s="79">
        <v>36</v>
      </c>
      <c r="AU399" s="79"/>
      <c r="AV399" s="79" t="b">
        <v>0</v>
      </c>
      <c r="AW399" s="79" t="s">
        <v>2487</v>
      </c>
      <c r="AX399" s="84" t="s">
        <v>2556</v>
      </c>
      <c r="AY399" s="79" t="s">
        <v>66</v>
      </c>
      <c r="AZ399" s="79" t="str">
        <f>REPLACE(INDEX(GroupVertices[Group],MATCH(Vertices[[#This Row],[Vertex]],GroupVertices[Vertex],0)),1,1,"")</f>
        <v>34</v>
      </c>
      <c r="BA399" s="48">
        <v>0</v>
      </c>
      <c r="BB399" s="49">
        <v>0</v>
      </c>
      <c r="BC399" s="48">
        <v>0</v>
      </c>
      <c r="BD399" s="49">
        <v>0</v>
      </c>
      <c r="BE399" s="48">
        <v>0</v>
      </c>
      <c r="BF399" s="49">
        <v>0</v>
      </c>
      <c r="BG399" s="48">
        <v>22</v>
      </c>
      <c r="BH399" s="49">
        <v>100</v>
      </c>
      <c r="BI399" s="48">
        <v>22</v>
      </c>
      <c r="BJ399" s="48" t="s">
        <v>834</v>
      </c>
      <c r="BK399" s="48" t="s">
        <v>834</v>
      </c>
      <c r="BL399" s="48" t="s">
        <v>862</v>
      </c>
      <c r="BM399" s="48" t="s">
        <v>862</v>
      </c>
      <c r="BN399" s="48" t="s">
        <v>894</v>
      </c>
      <c r="BO399" s="48" t="s">
        <v>894</v>
      </c>
      <c r="BP399" s="115" t="s">
        <v>3283</v>
      </c>
      <c r="BQ399" s="115" t="s">
        <v>3283</v>
      </c>
      <c r="BR399" s="115" t="s">
        <v>3355</v>
      </c>
      <c r="BS399" s="115" t="s">
        <v>3355</v>
      </c>
      <c r="BT399" s="2"/>
      <c r="BU399" s="3"/>
      <c r="BV399" s="3"/>
      <c r="BW399" s="3"/>
      <c r="BX399" s="3"/>
    </row>
    <row r="400" spans="1:76" ht="15">
      <c r="A400" s="65" t="s">
        <v>286</v>
      </c>
      <c r="B400" s="66"/>
      <c r="C400" s="66" t="s">
        <v>64</v>
      </c>
      <c r="D400" s="67">
        <v>100</v>
      </c>
      <c r="E400" s="69"/>
      <c r="F400" s="90" t="s">
        <v>1307</v>
      </c>
      <c r="G400" s="66"/>
      <c r="H400" s="70"/>
      <c r="I400" s="71"/>
      <c r="J400" s="71" t="s">
        <v>159</v>
      </c>
      <c r="K400" s="70" t="s">
        <v>2631</v>
      </c>
      <c r="L400" s="74">
        <v>1</v>
      </c>
      <c r="M400" s="75">
        <v>8040.59716796875</v>
      </c>
      <c r="N400" s="75">
        <v>3001.867431640625</v>
      </c>
      <c r="O400" s="76"/>
      <c r="P400" s="77"/>
      <c r="Q400" s="77"/>
      <c r="R400" s="87"/>
      <c r="S400" s="48">
        <v>0</v>
      </c>
      <c r="T400" s="48">
        <v>1</v>
      </c>
      <c r="U400" s="49">
        <v>0</v>
      </c>
      <c r="V400" s="49">
        <v>1</v>
      </c>
      <c r="W400" s="49">
        <v>0</v>
      </c>
      <c r="X400" s="49">
        <v>0.999999</v>
      </c>
      <c r="Y400" s="49">
        <v>0</v>
      </c>
      <c r="Z400" s="49">
        <v>0</v>
      </c>
      <c r="AA400" s="72">
        <v>400</v>
      </c>
      <c r="AB400" s="72"/>
      <c r="AC400" s="73"/>
      <c r="AD400" s="79" t="s">
        <v>2213</v>
      </c>
      <c r="AE400" s="79">
        <v>2379</v>
      </c>
      <c r="AF400" s="79">
        <v>2686</v>
      </c>
      <c r="AG400" s="79">
        <v>45257</v>
      </c>
      <c r="AH400" s="79">
        <v>1162</v>
      </c>
      <c r="AI400" s="79"/>
      <c r="AJ400" s="79" t="s">
        <v>2279</v>
      </c>
      <c r="AK400" s="79" t="s">
        <v>2328</v>
      </c>
      <c r="AL400" s="84" t="s">
        <v>2385</v>
      </c>
      <c r="AM400" s="79"/>
      <c r="AN400" s="81">
        <v>40029.94657407407</v>
      </c>
      <c r="AO400" s="84" t="s">
        <v>2446</v>
      </c>
      <c r="AP400" s="79" t="b">
        <v>0</v>
      </c>
      <c r="AQ400" s="79" t="b">
        <v>0</v>
      </c>
      <c r="AR400" s="79" t="b">
        <v>1</v>
      </c>
      <c r="AS400" s="79" t="s">
        <v>2068</v>
      </c>
      <c r="AT400" s="79">
        <v>403</v>
      </c>
      <c r="AU400" s="84" t="s">
        <v>2453</v>
      </c>
      <c r="AV400" s="79" t="b">
        <v>0</v>
      </c>
      <c r="AW400" s="79" t="s">
        <v>2487</v>
      </c>
      <c r="AX400" s="84" t="s">
        <v>2557</v>
      </c>
      <c r="AY400" s="79" t="s">
        <v>66</v>
      </c>
      <c r="AZ400" s="79" t="str">
        <f>REPLACE(INDEX(GroupVertices[Group],MATCH(Vertices[[#This Row],[Vertex]],GroupVertices[Vertex],0)),1,1,"")</f>
        <v>49</v>
      </c>
      <c r="BA400" s="48">
        <v>0</v>
      </c>
      <c r="BB400" s="49">
        <v>0</v>
      </c>
      <c r="BC400" s="48">
        <v>0</v>
      </c>
      <c r="BD400" s="49">
        <v>0</v>
      </c>
      <c r="BE400" s="48">
        <v>0</v>
      </c>
      <c r="BF400" s="49">
        <v>0</v>
      </c>
      <c r="BG400" s="48">
        <v>21</v>
      </c>
      <c r="BH400" s="49">
        <v>100</v>
      </c>
      <c r="BI400" s="48">
        <v>21</v>
      </c>
      <c r="BJ400" s="48" t="s">
        <v>814</v>
      </c>
      <c r="BK400" s="48" t="s">
        <v>814</v>
      </c>
      <c r="BL400" s="48" t="s">
        <v>850</v>
      </c>
      <c r="BM400" s="48" t="s">
        <v>850</v>
      </c>
      <c r="BN400" s="48" t="s">
        <v>894</v>
      </c>
      <c r="BO400" s="48" t="s">
        <v>894</v>
      </c>
      <c r="BP400" s="115" t="s">
        <v>3284</v>
      </c>
      <c r="BQ400" s="115" t="s">
        <v>3284</v>
      </c>
      <c r="BR400" s="115" t="s">
        <v>3356</v>
      </c>
      <c r="BS400" s="115" t="s">
        <v>3356</v>
      </c>
      <c r="BT400" s="2"/>
      <c r="BU400" s="3"/>
      <c r="BV400" s="3"/>
      <c r="BW400" s="3"/>
      <c r="BX400" s="3"/>
    </row>
    <row r="401" spans="1:76" ht="15">
      <c r="A401" s="65" t="s">
        <v>312</v>
      </c>
      <c r="B401" s="66"/>
      <c r="C401" s="66" t="s">
        <v>64</v>
      </c>
      <c r="D401" s="67">
        <v>100</v>
      </c>
      <c r="E401" s="69"/>
      <c r="F401" s="90" t="s">
        <v>1317</v>
      </c>
      <c r="G401" s="66"/>
      <c r="H401" s="70"/>
      <c r="I401" s="71"/>
      <c r="J401" s="71" t="s">
        <v>159</v>
      </c>
      <c r="K401" s="70" t="s">
        <v>2632</v>
      </c>
      <c r="L401" s="74">
        <v>1</v>
      </c>
      <c r="M401" s="75">
        <v>8040.59716796875</v>
      </c>
      <c r="N401" s="75">
        <v>2109.61572265625</v>
      </c>
      <c r="O401" s="76"/>
      <c r="P401" s="77"/>
      <c r="Q401" s="77"/>
      <c r="R401" s="87"/>
      <c r="S401" s="48">
        <v>0</v>
      </c>
      <c r="T401" s="48">
        <v>1</v>
      </c>
      <c r="U401" s="49">
        <v>0</v>
      </c>
      <c r="V401" s="49">
        <v>1</v>
      </c>
      <c r="W401" s="49">
        <v>0</v>
      </c>
      <c r="X401" s="49">
        <v>0.999999</v>
      </c>
      <c r="Y401" s="49">
        <v>0</v>
      </c>
      <c r="Z401" s="49">
        <v>0</v>
      </c>
      <c r="AA401" s="72">
        <v>401</v>
      </c>
      <c r="AB401" s="72"/>
      <c r="AC401" s="73"/>
      <c r="AD401" s="79" t="s">
        <v>2214</v>
      </c>
      <c r="AE401" s="79">
        <v>1061</v>
      </c>
      <c r="AF401" s="79">
        <v>983</v>
      </c>
      <c r="AG401" s="79">
        <v>1342</v>
      </c>
      <c r="AH401" s="79">
        <v>2</v>
      </c>
      <c r="AI401" s="79"/>
      <c r="AJ401" s="79" t="s">
        <v>2280</v>
      </c>
      <c r="AK401" s="79" t="s">
        <v>2288</v>
      </c>
      <c r="AL401" s="79"/>
      <c r="AM401" s="79"/>
      <c r="AN401" s="81">
        <v>43174.20233796296</v>
      </c>
      <c r="AO401" s="84" t="s">
        <v>2447</v>
      </c>
      <c r="AP401" s="79" t="b">
        <v>1</v>
      </c>
      <c r="AQ401" s="79" t="b">
        <v>0</v>
      </c>
      <c r="AR401" s="79" t="b">
        <v>0</v>
      </c>
      <c r="AS401" s="79" t="s">
        <v>2064</v>
      </c>
      <c r="AT401" s="79">
        <v>5</v>
      </c>
      <c r="AU401" s="79"/>
      <c r="AV401" s="79" t="b">
        <v>0</v>
      </c>
      <c r="AW401" s="79" t="s">
        <v>2487</v>
      </c>
      <c r="AX401" s="84" t="s">
        <v>2558</v>
      </c>
      <c r="AY401" s="79" t="s">
        <v>66</v>
      </c>
      <c r="AZ401" s="79" t="str">
        <f>REPLACE(INDEX(GroupVertices[Group],MATCH(Vertices[[#This Row],[Vertex]],GroupVertices[Vertex],0)),1,1,"")</f>
        <v>33</v>
      </c>
      <c r="BA401" s="48">
        <v>1</v>
      </c>
      <c r="BB401" s="49">
        <v>4.3478260869565215</v>
      </c>
      <c r="BC401" s="48">
        <v>0</v>
      </c>
      <c r="BD401" s="49">
        <v>0</v>
      </c>
      <c r="BE401" s="48">
        <v>0</v>
      </c>
      <c r="BF401" s="49">
        <v>0</v>
      </c>
      <c r="BG401" s="48">
        <v>22</v>
      </c>
      <c r="BH401" s="49">
        <v>95.65217391304348</v>
      </c>
      <c r="BI401" s="48">
        <v>23</v>
      </c>
      <c r="BJ401" s="48" t="s">
        <v>807</v>
      </c>
      <c r="BK401" s="48" t="s">
        <v>807</v>
      </c>
      <c r="BL401" s="48" t="s">
        <v>850</v>
      </c>
      <c r="BM401" s="48" t="s">
        <v>850</v>
      </c>
      <c r="BN401" s="48" t="s">
        <v>2979</v>
      </c>
      <c r="BO401" s="48" t="s">
        <v>2979</v>
      </c>
      <c r="BP401" s="115" t="s">
        <v>3285</v>
      </c>
      <c r="BQ401" s="115" t="s">
        <v>3285</v>
      </c>
      <c r="BR401" s="115" t="s">
        <v>3357</v>
      </c>
      <c r="BS401" s="115" t="s">
        <v>3357</v>
      </c>
      <c r="BT401" s="2"/>
      <c r="BU401" s="3"/>
      <c r="BV401" s="3"/>
      <c r="BW401" s="3"/>
      <c r="BX401" s="3"/>
    </row>
    <row r="402" spans="1:76" ht="15">
      <c r="A402" s="65" t="s">
        <v>317</v>
      </c>
      <c r="B402" s="66"/>
      <c r="C402" s="66" t="s">
        <v>64</v>
      </c>
      <c r="D402" s="67">
        <v>100</v>
      </c>
      <c r="E402" s="69"/>
      <c r="F402" s="90" t="s">
        <v>2485</v>
      </c>
      <c r="G402" s="66"/>
      <c r="H402" s="70"/>
      <c r="I402" s="71"/>
      <c r="J402" s="71" t="s">
        <v>159</v>
      </c>
      <c r="K402" s="70" t="s">
        <v>2633</v>
      </c>
      <c r="L402" s="74">
        <v>1</v>
      </c>
      <c r="M402" s="75">
        <v>9675.2529296875</v>
      </c>
      <c r="N402" s="75">
        <v>2109.61572265625</v>
      </c>
      <c r="O402" s="76"/>
      <c r="P402" s="77"/>
      <c r="Q402" s="77"/>
      <c r="R402" s="87"/>
      <c r="S402" s="48">
        <v>0</v>
      </c>
      <c r="T402" s="48">
        <v>1</v>
      </c>
      <c r="U402" s="49">
        <v>0</v>
      </c>
      <c r="V402" s="49">
        <v>1</v>
      </c>
      <c r="W402" s="49">
        <v>0</v>
      </c>
      <c r="X402" s="49">
        <v>0.999999</v>
      </c>
      <c r="Y402" s="49">
        <v>0</v>
      </c>
      <c r="Z402" s="49">
        <v>0</v>
      </c>
      <c r="AA402" s="72">
        <v>402</v>
      </c>
      <c r="AB402" s="72"/>
      <c r="AC402" s="73"/>
      <c r="AD402" s="79" t="s">
        <v>2215</v>
      </c>
      <c r="AE402" s="79">
        <v>727</v>
      </c>
      <c r="AF402" s="79">
        <v>7826</v>
      </c>
      <c r="AG402" s="79">
        <v>1806</v>
      </c>
      <c r="AH402" s="79">
        <v>275</v>
      </c>
      <c r="AI402" s="79"/>
      <c r="AJ402" s="79" t="s">
        <v>2281</v>
      </c>
      <c r="AK402" s="79" t="s">
        <v>2330</v>
      </c>
      <c r="AL402" s="84" t="s">
        <v>2386</v>
      </c>
      <c r="AM402" s="79"/>
      <c r="AN402" s="81">
        <v>39761.605092592596</v>
      </c>
      <c r="AO402" s="84" t="s">
        <v>2448</v>
      </c>
      <c r="AP402" s="79" t="b">
        <v>0</v>
      </c>
      <c r="AQ402" s="79" t="b">
        <v>0</v>
      </c>
      <c r="AR402" s="79" t="b">
        <v>1</v>
      </c>
      <c r="AS402" s="79" t="s">
        <v>2064</v>
      </c>
      <c r="AT402" s="79">
        <v>561</v>
      </c>
      <c r="AU402" s="84" t="s">
        <v>2460</v>
      </c>
      <c r="AV402" s="79" t="b">
        <v>0</v>
      </c>
      <c r="AW402" s="79" t="s">
        <v>2487</v>
      </c>
      <c r="AX402" s="84" t="s">
        <v>2559</v>
      </c>
      <c r="AY402" s="79" t="s">
        <v>66</v>
      </c>
      <c r="AZ402" s="79" t="str">
        <f>REPLACE(INDEX(GroupVertices[Group],MATCH(Vertices[[#This Row],[Vertex]],GroupVertices[Vertex],0)),1,1,"")</f>
        <v>32</v>
      </c>
      <c r="BA402" s="48">
        <v>3</v>
      </c>
      <c r="BB402" s="49">
        <v>10.344827586206897</v>
      </c>
      <c r="BC402" s="48">
        <v>1</v>
      </c>
      <c r="BD402" s="49">
        <v>3.4482758620689653</v>
      </c>
      <c r="BE402" s="48">
        <v>0</v>
      </c>
      <c r="BF402" s="49">
        <v>0</v>
      </c>
      <c r="BG402" s="48">
        <v>25</v>
      </c>
      <c r="BH402" s="49">
        <v>86.20689655172414</v>
      </c>
      <c r="BI402" s="48">
        <v>29</v>
      </c>
      <c r="BJ402" s="48" t="s">
        <v>840</v>
      </c>
      <c r="BK402" s="48" t="s">
        <v>840</v>
      </c>
      <c r="BL402" s="48" t="s">
        <v>866</v>
      </c>
      <c r="BM402" s="48" t="s">
        <v>866</v>
      </c>
      <c r="BN402" s="48"/>
      <c r="BO402" s="48"/>
      <c r="BP402" s="115" t="s">
        <v>3286</v>
      </c>
      <c r="BQ402" s="115" t="s">
        <v>3286</v>
      </c>
      <c r="BR402" s="115" t="s">
        <v>3358</v>
      </c>
      <c r="BS402" s="115" t="s">
        <v>3358</v>
      </c>
      <c r="BT402" s="2"/>
      <c r="BU402" s="3"/>
      <c r="BV402" s="3"/>
      <c r="BW402" s="3"/>
      <c r="BX402" s="3"/>
    </row>
    <row r="403" spans="1:76" ht="15">
      <c r="A403" s="65" t="s">
        <v>323</v>
      </c>
      <c r="B403" s="66"/>
      <c r="C403" s="66" t="s">
        <v>64</v>
      </c>
      <c r="D403" s="67">
        <v>100</v>
      </c>
      <c r="E403" s="69"/>
      <c r="F403" s="90" t="s">
        <v>2486</v>
      </c>
      <c r="G403" s="66"/>
      <c r="H403" s="70"/>
      <c r="I403" s="71"/>
      <c r="J403" s="71" t="s">
        <v>159</v>
      </c>
      <c r="K403" s="70" t="s">
        <v>2634</v>
      </c>
      <c r="L403" s="74">
        <v>1</v>
      </c>
      <c r="M403" s="75">
        <v>7493.94287109375</v>
      </c>
      <c r="N403" s="75">
        <v>3886.89453125</v>
      </c>
      <c r="O403" s="76"/>
      <c r="P403" s="77"/>
      <c r="Q403" s="77"/>
      <c r="R403" s="87"/>
      <c r="S403" s="48">
        <v>0</v>
      </c>
      <c r="T403" s="48">
        <v>1</v>
      </c>
      <c r="U403" s="49">
        <v>0</v>
      </c>
      <c r="V403" s="49">
        <v>1</v>
      </c>
      <c r="W403" s="49">
        <v>0</v>
      </c>
      <c r="X403" s="49">
        <v>0.999999</v>
      </c>
      <c r="Y403" s="49">
        <v>0</v>
      </c>
      <c r="Z403" s="49">
        <v>0</v>
      </c>
      <c r="AA403" s="72">
        <v>403</v>
      </c>
      <c r="AB403" s="72"/>
      <c r="AC403" s="73"/>
      <c r="AD403" s="79" t="s">
        <v>2216</v>
      </c>
      <c r="AE403" s="79">
        <v>6812</v>
      </c>
      <c r="AF403" s="79">
        <v>7438</v>
      </c>
      <c r="AG403" s="79">
        <v>19476</v>
      </c>
      <c r="AH403" s="79">
        <v>7591</v>
      </c>
      <c r="AI403" s="79"/>
      <c r="AJ403" s="79" t="s">
        <v>2282</v>
      </c>
      <c r="AK403" s="79" t="s">
        <v>2117</v>
      </c>
      <c r="AL403" s="79"/>
      <c r="AM403" s="79"/>
      <c r="AN403" s="81">
        <v>39842.187048611115</v>
      </c>
      <c r="AO403" s="84" t="s">
        <v>2449</v>
      </c>
      <c r="AP403" s="79" t="b">
        <v>0</v>
      </c>
      <c r="AQ403" s="79" t="b">
        <v>0</v>
      </c>
      <c r="AR403" s="79" t="b">
        <v>1</v>
      </c>
      <c r="AS403" s="79" t="s">
        <v>2064</v>
      </c>
      <c r="AT403" s="79">
        <v>985</v>
      </c>
      <c r="AU403" s="84" t="s">
        <v>2454</v>
      </c>
      <c r="AV403" s="79" t="b">
        <v>0</v>
      </c>
      <c r="AW403" s="79" t="s">
        <v>2487</v>
      </c>
      <c r="AX403" s="84" t="s">
        <v>2560</v>
      </c>
      <c r="AY403" s="79" t="s">
        <v>66</v>
      </c>
      <c r="AZ403" s="79" t="str">
        <f>REPLACE(INDEX(GroupVertices[Group],MATCH(Vertices[[#This Row],[Vertex]],GroupVertices[Vertex],0)),1,1,"")</f>
        <v>46</v>
      </c>
      <c r="BA403" s="48">
        <v>2</v>
      </c>
      <c r="BB403" s="49">
        <v>8.695652173913043</v>
      </c>
      <c r="BC403" s="48">
        <v>0</v>
      </c>
      <c r="BD403" s="49">
        <v>0</v>
      </c>
      <c r="BE403" s="48">
        <v>0</v>
      </c>
      <c r="BF403" s="49">
        <v>0</v>
      </c>
      <c r="BG403" s="48">
        <v>21</v>
      </c>
      <c r="BH403" s="49">
        <v>91.30434782608695</v>
      </c>
      <c r="BI403" s="48">
        <v>23</v>
      </c>
      <c r="BJ403" s="48" t="s">
        <v>826</v>
      </c>
      <c r="BK403" s="48" t="s">
        <v>826</v>
      </c>
      <c r="BL403" s="48" t="s">
        <v>850</v>
      </c>
      <c r="BM403" s="48" t="s">
        <v>850</v>
      </c>
      <c r="BN403" s="48" t="s">
        <v>928</v>
      </c>
      <c r="BO403" s="48" t="s">
        <v>928</v>
      </c>
      <c r="BP403" s="115" t="s">
        <v>3287</v>
      </c>
      <c r="BQ403" s="115" t="s">
        <v>3287</v>
      </c>
      <c r="BR403" s="115" t="s">
        <v>3359</v>
      </c>
      <c r="BS403" s="115" t="s">
        <v>3359</v>
      </c>
      <c r="BT403" s="2"/>
      <c r="BU403" s="3"/>
      <c r="BV403" s="3"/>
      <c r="BW403" s="3"/>
      <c r="BX403" s="3"/>
    </row>
    <row r="404" spans="1:76" ht="15">
      <c r="A404" s="65" t="s">
        <v>327</v>
      </c>
      <c r="B404" s="66"/>
      <c r="C404" s="66" t="s">
        <v>64</v>
      </c>
      <c r="D404" s="67">
        <v>100</v>
      </c>
      <c r="E404" s="69"/>
      <c r="F404" s="90" t="s">
        <v>1325</v>
      </c>
      <c r="G404" s="66"/>
      <c r="H404" s="70"/>
      <c r="I404" s="71"/>
      <c r="J404" s="71" t="s">
        <v>159</v>
      </c>
      <c r="K404" s="70" t="s">
        <v>2635</v>
      </c>
      <c r="L404" s="74">
        <v>1</v>
      </c>
      <c r="M404" s="75">
        <v>8581.9443359375</v>
      </c>
      <c r="N404" s="75">
        <v>2109.61572265625</v>
      </c>
      <c r="O404" s="76"/>
      <c r="P404" s="77"/>
      <c r="Q404" s="77"/>
      <c r="R404" s="87"/>
      <c r="S404" s="48">
        <v>0</v>
      </c>
      <c r="T404" s="48">
        <v>1</v>
      </c>
      <c r="U404" s="49">
        <v>0</v>
      </c>
      <c r="V404" s="49">
        <v>1</v>
      </c>
      <c r="W404" s="49">
        <v>0</v>
      </c>
      <c r="X404" s="49">
        <v>0.999999</v>
      </c>
      <c r="Y404" s="49">
        <v>0</v>
      </c>
      <c r="Z404" s="49">
        <v>0</v>
      </c>
      <c r="AA404" s="72">
        <v>404</v>
      </c>
      <c r="AB404" s="72"/>
      <c r="AC404" s="73"/>
      <c r="AD404" s="79" t="s">
        <v>2217</v>
      </c>
      <c r="AE404" s="79">
        <v>2133</v>
      </c>
      <c r="AF404" s="79">
        <v>3105</v>
      </c>
      <c r="AG404" s="79">
        <v>33162</v>
      </c>
      <c r="AH404" s="79">
        <v>26120</v>
      </c>
      <c r="AI404" s="79"/>
      <c r="AJ404" s="79" t="s">
        <v>2283</v>
      </c>
      <c r="AK404" s="79" t="s">
        <v>2331</v>
      </c>
      <c r="AL404" s="84" t="s">
        <v>2387</v>
      </c>
      <c r="AM404" s="79"/>
      <c r="AN404" s="81">
        <v>42168.77694444444</v>
      </c>
      <c r="AO404" s="84" t="s">
        <v>2450</v>
      </c>
      <c r="AP404" s="79" t="b">
        <v>1</v>
      </c>
      <c r="AQ404" s="79" t="b">
        <v>0</v>
      </c>
      <c r="AR404" s="79" t="b">
        <v>1</v>
      </c>
      <c r="AS404" s="79" t="s">
        <v>2064</v>
      </c>
      <c r="AT404" s="79">
        <v>48</v>
      </c>
      <c r="AU404" s="84" t="s">
        <v>2453</v>
      </c>
      <c r="AV404" s="79" t="b">
        <v>0</v>
      </c>
      <c r="AW404" s="79" t="s">
        <v>2487</v>
      </c>
      <c r="AX404" s="84" t="s">
        <v>2561</v>
      </c>
      <c r="AY404" s="79" t="s">
        <v>66</v>
      </c>
      <c r="AZ404" s="79" t="str">
        <f>REPLACE(INDEX(GroupVertices[Group],MATCH(Vertices[[#This Row],[Vertex]],GroupVertices[Vertex],0)),1,1,"")</f>
        <v>30</v>
      </c>
      <c r="BA404" s="48">
        <v>0</v>
      </c>
      <c r="BB404" s="49">
        <v>0</v>
      </c>
      <c r="BC404" s="48">
        <v>0</v>
      </c>
      <c r="BD404" s="49">
        <v>0</v>
      </c>
      <c r="BE404" s="48">
        <v>0</v>
      </c>
      <c r="BF404" s="49">
        <v>0</v>
      </c>
      <c r="BG404" s="48">
        <v>13</v>
      </c>
      <c r="BH404" s="49">
        <v>100</v>
      </c>
      <c r="BI404" s="48">
        <v>13</v>
      </c>
      <c r="BJ404" s="48"/>
      <c r="BK404" s="48"/>
      <c r="BL404" s="48"/>
      <c r="BM404" s="48"/>
      <c r="BN404" s="48"/>
      <c r="BO404" s="48"/>
      <c r="BP404" s="115" t="s">
        <v>3288</v>
      </c>
      <c r="BQ404" s="115" t="s">
        <v>3288</v>
      </c>
      <c r="BR404" s="115" t="s">
        <v>3360</v>
      </c>
      <c r="BS404" s="115" t="s">
        <v>3360</v>
      </c>
      <c r="BT404" s="2"/>
      <c r="BU404" s="3"/>
      <c r="BV404" s="3"/>
      <c r="BW404" s="3"/>
      <c r="BX40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0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0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0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0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0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04"/>
    <dataValidation allowBlank="1" showInputMessage="1" promptTitle="Vertex Tooltip" prompt="Enter optional text that will pop up when the mouse is hovered over the vertex." errorTitle="Invalid Vertex Image Key" sqref="K3:K40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0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0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04"/>
    <dataValidation allowBlank="1" showInputMessage="1" promptTitle="Vertex Label Fill Color" prompt="To select an optional fill color for the Label shape, right-click and select Select Color on the right-click menu." sqref="I3:I404"/>
    <dataValidation allowBlank="1" showInputMessage="1" promptTitle="Vertex Image File" prompt="Enter the path to an image file.  Hover over the column header for examples." errorTitle="Invalid Vertex Image Key" sqref="F3:F404"/>
    <dataValidation allowBlank="1" showInputMessage="1" promptTitle="Vertex Color" prompt="To select an optional vertex color, right-click and select Select Color on the right-click menu." sqref="B3:B404"/>
    <dataValidation allowBlank="1" showInputMessage="1" promptTitle="Vertex Opacity" prompt="Enter an optional vertex opacity between 0 (transparent) and 100 (opaque)." errorTitle="Invalid Vertex Opacity" error="The optional vertex opacity must be a whole number between 0 and 10." sqref="E3:E404"/>
    <dataValidation type="list" allowBlank="1" showInputMessage="1" showErrorMessage="1" promptTitle="Vertex Shape" prompt="Select an optional vertex shape." errorTitle="Invalid Vertex Shape" error="You have entered an invalid vertex shape.  Try selecting from the drop-down list instead." sqref="C3:C40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0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04">
      <formula1>ValidVertexLabelPositions</formula1>
    </dataValidation>
    <dataValidation allowBlank="1" showInputMessage="1" showErrorMessage="1" promptTitle="Vertex Name" prompt="Enter the name of the vertex." sqref="A3:A404"/>
  </dataValidations>
  <hyperlinks>
    <hyperlink ref="AK333" r:id="rId1" display="https://www.nodexlgraphgallery.org/Pages/Registration.aspx"/>
    <hyperlink ref="AL331" r:id="rId2" display="https://www.linkedin.com/in/francesco-ciulla-227071163/"/>
    <hyperlink ref="AL333" r:id="rId3" display="https://t.co/FKKr76FLpx"/>
    <hyperlink ref="AL334" r:id="rId4" display="https://t.co/l8qpXn9ZRL"/>
    <hyperlink ref="AL335" r:id="rId5" display="https://t.co/D99he0MOak"/>
    <hyperlink ref="AL336" r:id="rId6" display="http://www.internetofthingsrecruiting.com/"/>
    <hyperlink ref="AL337" r:id="rId7" display="https://t.co/h7gImgSIlK"/>
    <hyperlink ref="AL338" r:id="rId8" display="https://t.co/ANfWqWqqSU"/>
    <hyperlink ref="AL339" r:id="rId9" display="http://t.co/X1s40eTq9M"/>
    <hyperlink ref="AL340" r:id="rId10" display="https://t.co/zAH0NMDG1n"/>
    <hyperlink ref="AL341" r:id="rId11" display="https://t.co/hbTWQzesBA"/>
    <hyperlink ref="AL342" r:id="rId12" display="https://t.co/jIMzhokwJQ"/>
    <hyperlink ref="AL344" r:id="rId13" display="https://t.co/MqIziHGn33"/>
    <hyperlink ref="AL345" r:id="rId14" display="https://t.co/BdtpXV8XzG"/>
    <hyperlink ref="AL346" r:id="rId15" display="https://t.co/nNRt8jC93W"/>
    <hyperlink ref="AL347" r:id="rId16" display="https://t.co/jlQUuXGQ4S"/>
    <hyperlink ref="AL348" r:id="rId17" display="https://t.co/qSLcCTjaON"/>
    <hyperlink ref="AL349" r:id="rId18" display="https://t.co/fnfsmuY39Q"/>
    <hyperlink ref="AL350" r:id="rId19" display="https://t.co/FKKr76FLpx"/>
    <hyperlink ref="AL351" r:id="rId20" display="https://t.co/LhecLereaz"/>
    <hyperlink ref="AL352" r:id="rId21" display="https://t.co/qyIhb7tR2e"/>
    <hyperlink ref="AL354" r:id="rId22" display="https://t.co/xNaNFEMqth"/>
    <hyperlink ref="AL357" r:id="rId23" display="http://yrbk.io/"/>
    <hyperlink ref="AL359" r:id="rId24" display="https://t.co/aHDM3CQ6PE"/>
    <hyperlink ref="AL360" r:id="rId25" display="https://t.co/9NuIkUrzic"/>
    <hyperlink ref="AL362" r:id="rId26" display="https://t.co/D8g6qQXvG0"/>
    <hyperlink ref="AL363" r:id="rId27" display="https://t.co/NQzv3Y5KXx"/>
    <hyperlink ref="AL364" r:id="rId28" display="http://cloudcomputingexpo.com/"/>
    <hyperlink ref="AL365" r:id="rId29" display="https://t.co/Z7KlVQkIca"/>
    <hyperlink ref="AL366" r:id="rId30" display="https://t.co/CLKfmOO7TX"/>
    <hyperlink ref="AL367" r:id="rId31" display="http://inspisuccess.com/"/>
    <hyperlink ref="AL368" r:id="rId32" display="http://t.co/gYVfylkehI"/>
    <hyperlink ref="AL370" r:id="rId33" display="https://t.co/OKEKn7Pidq"/>
    <hyperlink ref="AL371" r:id="rId34" display="https://t.co/mBSalnh73K"/>
    <hyperlink ref="AL373" r:id="rId35" display="https://t.co/nnU39mHFoa"/>
    <hyperlink ref="AL374" r:id="rId36" display="https://t.co/y07ZXRNwLV"/>
    <hyperlink ref="AL376" r:id="rId37" display="https://t.co/nrRG8ZX0zO"/>
    <hyperlink ref="AL377" r:id="rId38" display="https://t.co/HgMzt25ILt"/>
    <hyperlink ref="AL378" r:id="rId39" display="https://t.co/tIIckBoX8g"/>
    <hyperlink ref="AL379" r:id="rId40" display="https://t.co/w709fKAuYe"/>
    <hyperlink ref="AL380" r:id="rId41" display="https://t.co/177njUHwyH"/>
    <hyperlink ref="AL381" r:id="rId42" display="https://t.co/GrGxEahKiP"/>
    <hyperlink ref="AL383" r:id="rId43" display="https://t.co/RplHtdh6c0"/>
    <hyperlink ref="AL384" r:id="rId44" display="https://t.co/g0d0tlfxUb"/>
    <hyperlink ref="AL385" r:id="rId45" display="https://t.co/8JntlrlrjX"/>
    <hyperlink ref="AL386" r:id="rId46" display="https://t.co/48M6titcvX"/>
    <hyperlink ref="AL387" r:id="rId47" display="https://t.co/iRK8J0MnIk"/>
    <hyperlink ref="AL389" r:id="rId48" display="https://t.co/XZClL2aoBQ"/>
    <hyperlink ref="AL391" r:id="rId49" display="https://t.co/tAqAyb8gYZ"/>
    <hyperlink ref="AL392" r:id="rId50" display="https://t.co/x9fnnpwBNT"/>
    <hyperlink ref="AL394" r:id="rId51" display="https://t.co/zrePgMaT7u"/>
    <hyperlink ref="AL395" r:id="rId52" display="https://t.co/ERLuaawHXL"/>
    <hyperlink ref="AL396" r:id="rId53" display="https://thesocialplatforms.wordpress.com/"/>
    <hyperlink ref="AL397" r:id="rId54" display="http://www.inovamedialab.org/"/>
    <hyperlink ref="AL398" r:id="rId55" display="https://t.co/CM4huFUqm1"/>
    <hyperlink ref="AL400" r:id="rId56" display="https://t.co/O31vxksahJ"/>
    <hyperlink ref="AL402" r:id="rId57" display="http://t.co/LQUeKhyhWJ"/>
    <hyperlink ref="AL404" r:id="rId58" display="https://t.co/NEik9mZgbo"/>
    <hyperlink ref="AO331" r:id="rId59" display="https://pbs.twimg.com/profile_banners/1704118916/1532465695"/>
    <hyperlink ref="AO332" r:id="rId60" display="https://pbs.twimg.com/profile_banners/4700114665/1537862830"/>
    <hyperlink ref="AO333" r:id="rId61" display="https://pbs.twimg.com/profile_banners/87606674/1405285356"/>
    <hyperlink ref="AO335" r:id="rId62" display="https://pbs.twimg.com/profile_banners/974136656281374720/1536670859"/>
    <hyperlink ref="AO336" r:id="rId63" display="https://pbs.twimg.com/profile_banners/973879232722956288/1523569246"/>
    <hyperlink ref="AO337" r:id="rId64" display="https://pbs.twimg.com/profile_banners/2930156653/1521699534"/>
    <hyperlink ref="AO338" r:id="rId65" display="https://pbs.twimg.com/profile_banners/2344530218/1527574812"/>
    <hyperlink ref="AO339" r:id="rId66" display="https://pbs.twimg.com/profile_banners/12160482/1423267766"/>
    <hyperlink ref="AO340" r:id="rId67" display="https://pbs.twimg.com/profile_banners/974140999118319616/1524354570"/>
    <hyperlink ref="AO341" r:id="rId68" display="https://pbs.twimg.com/profile_banners/974134415407419392/1537073908"/>
    <hyperlink ref="AO342" r:id="rId69" display="https://pbs.twimg.com/profile_banners/2297381593/1521700346"/>
    <hyperlink ref="AO343" r:id="rId70" display="https://pbs.twimg.com/profile_banners/973882991486357505/1522462769"/>
    <hyperlink ref="AO344" r:id="rId71" display="https://pbs.twimg.com/profile_banners/973880024360108032/1523749289"/>
    <hyperlink ref="AO346" r:id="rId72" display="https://pbs.twimg.com/profile_banners/974252989450928128/1536901774"/>
    <hyperlink ref="AO347" r:id="rId73" display="https://pbs.twimg.com/profile_banners/974142390507393024/1523819043"/>
    <hyperlink ref="AO348" r:id="rId74" display="https://pbs.twimg.com/profile_banners/2176358690/1523136921"/>
    <hyperlink ref="AO349" r:id="rId75" display="https://pbs.twimg.com/profile_banners/555031989/1504691055"/>
    <hyperlink ref="AO350" r:id="rId76" display="https://pbs.twimg.com/profile_banners/151934168/1391403981"/>
    <hyperlink ref="AO351" r:id="rId77" display="https://pbs.twimg.com/profile_banners/98097823/1538797822"/>
    <hyperlink ref="AO352" r:id="rId78" display="https://pbs.twimg.com/profile_banners/973888390050471936/1522649468"/>
    <hyperlink ref="AO354" r:id="rId79" display="https://pbs.twimg.com/profile_banners/864995845673897984/1495066628"/>
    <hyperlink ref="AO357" r:id="rId80" display="https://pbs.twimg.com/profile_banners/254716975/1460124149"/>
    <hyperlink ref="AO358" r:id="rId81" display="https://pbs.twimg.com/profile_banners/973871778190643202/1522229335"/>
    <hyperlink ref="AO359" r:id="rId82" display="https://pbs.twimg.com/profile_banners/625469795/1502039529"/>
    <hyperlink ref="AO360" r:id="rId83" display="https://pbs.twimg.com/profile_banners/116533346/1399924009"/>
    <hyperlink ref="AO362" r:id="rId84" display="https://pbs.twimg.com/profile_banners/215309395/1466618743"/>
    <hyperlink ref="AO363" r:id="rId85" display="https://pbs.twimg.com/profile_banners/408440808/1510065131"/>
    <hyperlink ref="AO364" r:id="rId86" display="https://pbs.twimg.com/profile_banners/18854457/1526137583"/>
    <hyperlink ref="AO365" r:id="rId87" display="https://pbs.twimg.com/profile_banners/18903165/1475082296"/>
    <hyperlink ref="AO366" r:id="rId88" display="https://pbs.twimg.com/profile_banners/973892651522166785/1522517080"/>
    <hyperlink ref="AO367" r:id="rId89" display="https://pbs.twimg.com/profile_banners/742028657615613953/1508235244"/>
    <hyperlink ref="AO368" r:id="rId90" display="https://pbs.twimg.com/profile_banners/39584114/1398267962"/>
    <hyperlink ref="AO370" r:id="rId91" display="https://pbs.twimg.com/profile_banners/174044007/1503062513"/>
    <hyperlink ref="AO371" r:id="rId92" display="https://pbs.twimg.com/profile_banners/1688187541/1455748389"/>
    <hyperlink ref="AO373" r:id="rId93" display="https://pbs.twimg.com/profile_banners/205117304/1543096670"/>
    <hyperlink ref="AO374" r:id="rId94" display="https://pbs.twimg.com/profile_banners/202590356/1533565228"/>
    <hyperlink ref="AO376" r:id="rId95" display="https://pbs.twimg.com/profile_banners/722592726/1547848718"/>
    <hyperlink ref="AO377" r:id="rId96" display="https://pbs.twimg.com/profile_banners/736185001457287169/1539735091"/>
    <hyperlink ref="AO378" r:id="rId97" display="https://pbs.twimg.com/profile_banners/3166017158/1509135106"/>
    <hyperlink ref="AO379" r:id="rId98" display="https://pbs.twimg.com/profile_banners/756791670914572288/1469268688"/>
    <hyperlink ref="AO380" r:id="rId99" display="https://pbs.twimg.com/profile_banners/1206145507/1545000937"/>
    <hyperlink ref="AO381" r:id="rId100" display="https://pbs.twimg.com/profile_banners/226310002/1521139334"/>
    <hyperlink ref="AO382" r:id="rId101" display="https://pbs.twimg.com/profile_banners/736879332321329152/1464521828"/>
    <hyperlink ref="AO384" r:id="rId102" display="https://pbs.twimg.com/profile_banners/75673231/1548686447"/>
    <hyperlink ref="AO385" r:id="rId103" display="https://pbs.twimg.com/profile_banners/874714397968650245/1528396303"/>
    <hyperlink ref="AO386" r:id="rId104" display="https://pbs.twimg.com/profile_banners/747040693/1544926138"/>
    <hyperlink ref="AO387" r:id="rId105" display="https://pbs.twimg.com/profile_banners/457973298/1546754628"/>
    <hyperlink ref="AO388" r:id="rId106" display="https://pbs.twimg.com/profile_banners/2660112860/1497957330"/>
    <hyperlink ref="AO389" r:id="rId107" display="https://pbs.twimg.com/profile_banners/2515557685/1404050375"/>
    <hyperlink ref="AO391" r:id="rId108" display="https://pbs.twimg.com/profile_banners/93782410/1400274875"/>
    <hyperlink ref="AO392" r:id="rId109" display="https://pbs.twimg.com/profile_banners/348923789/1513934329"/>
    <hyperlink ref="AO393" r:id="rId110" display="https://pbs.twimg.com/profile_banners/3177139460/1547734795"/>
    <hyperlink ref="AO394" r:id="rId111" display="https://pbs.twimg.com/profile_banners/917058346225684480/1509369076"/>
    <hyperlink ref="AO395" r:id="rId112" display="https://pbs.twimg.com/profile_banners/959178517228523521/1548268329"/>
    <hyperlink ref="AO396" r:id="rId113" display="https://pbs.twimg.com/profile_banners/106236526/1398359741"/>
    <hyperlink ref="AO397" r:id="rId114" display="https://pbs.twimg.com/profile_banners/705772915615211520/1524068793"/>
    <hyperlink ref="AO398" r:id="rId115" display="https://pbs.twimg.com/profile_banners/2893445801/1458132224"/>
    <hyperlink ref="AO399" r:id="rId116" display="https://pbs.twimg.com/profile_banners/935091154667876353/1511778384"/>
    <hyperlink ref="AO400" r:id="rId117" display="https://pbs.twimg.com/profile_banners/62952341/1534346495"/>
    <hyperlink ref="AO401" r:id="rId118" display="https://pbs.twimg.com/profile_banners/974146012016234496/1549404227"/>
    <hyperlink ref="AO402" r:id="rId119" display="https://pbs.twimg.com/profile_banners/17268874/1364847821"/>
    <hyperlink ref="AO403" r:id="rId120" display="https://pbs.twimg.com/profile_banners/19695907/1488423347"/>
    <hyperlink ref="AO404" r:id="rId121" display="https://pbs.twimg.com/profile_banners/3244504141/1515611118"/>
    <hyperlink ref="AU331" r:id="rId122" display="http://abs.twimg.com/images/themes/theme1/bg.png"/>
    <hyperlink ref="AU332" r:id="rId123" display="http://abs.twimg.com/images/themes/theme1/bg.png"/>
    <hyperlink ref="AU333" r:id="rId124" display="http://abs.twimg.com/images/themes/theme19/bg.gif"/>
    <hyperlink ref="AU334" r:id="rId125" display="http://abs.twimg.com/images/themes/theme1/bg.png"/>
    <hyperlink ref="AU337" r:id="rId126" display="http://abs.twimg.com/images/themes/theme1/bg.png"/>
    <hyperlink ref="AU338" r:id="rId127" display="http://abs.twimg.com/images/themes/theme14/bg.gif"/>
    <hyperlink ref="AU339" r:id="rId128" display="http://abs.twimg.com/images/themes/theme3/bg.gif"/>
    <hyperlink ref="AU342" r:id="rId129" display="http://abs.twimg.com/images/themes/theme1/bg.png"/>
    <hyperlink ref="AU343" r:id="rId130" display="http://abs.twimg.com/images/themes/theme1/bg.png"/>
    <hyperlink ref="AU347" r:id="rId131" display="http://abs.twimg.com/images/themes/theme1/bg.png"/>
    <hyperlink ref="AU348" r:id="rId132" display="http://abs.twimg.com/images/themes/theme1/bg.png"/>
    <hyperlink ref="AU349" r:id="rId133" display="http://abs.twimg.com/images/themes/theme1/bg.png"/>
    <hyperlink ref="AU350" r:id="rId134" display="http://abs.twimg.com/images/themes/theme1/bg.png"/>
    <hyperlink ref="AU351" r:id="rId135" display="http://abs.twimg.com/images/themes/theme1/bg.png"/>
    <hyperlink ref="AU352" r:id="rId136" display="http://abs.twimg.com/images/themes/theme1/bg.png"/>
    <hyperlink ref="AU357" r:id="rId137" display="http://abs.twimg.com/images/themes/theme1/bg.png"/>
    <hyperlink ref="AU358" r:id="rId138" display="http://abs.twimg.com/images/themes/theme1/bg.png"/>
    <hyperlink ref="AU359" r:id="rId139" display="http://abs.twimg.com/images/themes/theme1/bg.png"/>
    <hyperlink ref="AU360" r:id="rId140" display="http://abs.twimg.com/images/themes/theme14/bg.gif"/>
    <hyperlink ref="AU361" r:id="rId141" display="http://abs.twimg.com/images/themes/theme1/bg.png"/>
    <hyperlink ref="AU362" r:id="rId142" display="http://abs.twimg.com/images/themes/theme14/bg.gif"/>
    <hyperlink ref="AU363" r:id="rId143" display="http://abs.twimg.com/images/themes/theme1/bg.png"/>
    <hyperlink ref="AU364" r:id="rId144" display="http://abs.twimg.com/images/themes/theme1/bg.png"/>
    <hyperlink ref="AU365" r:id="rId145" display="http://abs.twimg.com/images/themes/theme1/bg.png"/>
    <hyperlink ref="AU366" r:id="rId146" display="http://abs.twimg.com/images/themes/theme1/bg.png"/>
    <hyperlink ref="AU368" r:id="rId147" display="http://abs.twimg.com/images/themes/theme1/bg.png"/>
    <hyperlink ref="AU370" r:id="rId148" display="http://abs.twimg.com/images/themes/theme9/bg.gif"/>
    <hyperlink ref="AU371" r:id="rId149" display="http://abs.twimg.com/images/themes/theme16/bg.gif"/>
    <hyperlink ref="AU373" r:id="rId150" display="http://abs.twimg.com/images/themes/theme1/bg.png"/>
    <hyperlink ref="AU374" r:id="rId151" display="http://abs.twimg.com/images/themes/theme16/bg.gif"/>
    <hyperlink ref="AU375" r:id="rId152" display="http://abs.twimg.com/images/themes/theme1/bg.png"/>
    <hyperlink ref="AU376" r:id="rId153" display="http://abs.twimg.com/images/themes/theme1/bg.png"/>
    <hyperlink ref="AU378" r:id="rId154" display="http://abs.twimg.com/images/themes/theme1/bg.png"/>
    <hyperlink ref="AU380" r:id="rId155" display="http://abs.twimg.com/images/themes/theme1/bg.png"/>
    <hyperlink ref="AU381" r:id="rId156" display="http://abs.twimg.com/images/themes/theme1/bg.png"/>
    <hyperlink ref="AU382" r:id="rId157" display="http://abs.twimg.com/images/themes/theme1/bg.png"/>
    <hyperlink ref="AU384" r:id="rId158" display="http://abs.twimg.com/images/themes/theme1/bg.png"/>
    <hyperlink ref="AU386" r:id="rId159" display="http://abs.twimg.com/images/themes/theme14/bg.gif"/>
    <hyperlink ref="AU387" r:id="rId160" display="http://abs.twimg.com/images/themes/theme14/bg.gif"/>
    <hyperlink ref="AU388" r:id="rId161" display="http://abs.twimg.com/images/themes/theme1/bg.png"/>
    <hyperlink ref="AU389" r:id="rId162" display="http://abs.twimg.com/images/themes/theme1/bg.png"/>
    <hyperlink ref="AU390" r:id="rId163" display="http://abs.twimg.com/images/themes/theme1/bg.png"/>
    <hyperlink ref="AU391" r:id="rId164" display="http://abs.twimg.com/images/themes/theme1/bg.png"/>
    <hyperlink ref="AU392" r:id="rId165" display="http://abs.twimg.com/images/themes/theme6/bg.gif"/>
    <hyperlink ref="AU393" r:id="rId166" display="http://abs.twimg.com/images/themes/theme1/bg.png"/>
    <hyperlink ref="AU394" r:id="rId167" display="http://abs.twimg.com/images/themes/theme1/bg.png"/>
    <hyperlink ref="AU396" r:id="rId168" display="http://abs.twimg.com/images/themes/theme2/bg.gif"/>
    <hyperlink ref="AU397" r:id="rId169" display="http://abs.twimg.com/images/themes/theme1/bg.png"/>
    <hyperlink ref="AU398" r:id="rId170" display="http://abs.twimg.com/images/themes/theme1/bg.png"/>
    <hyperlink ref="AU400" r:id="rId171" display="http://abs.twimg.com/images/themes/theme1/bg.png"/>
    <hyperlink ref="AU402" r:id="rId172" display="http://abs.twimg.com/images/themes/theme12/bg.gif"/>
    <hyperlink ref="AU403" r:id="rId173" display="http://abs.twimg.com/images/themes/theme14/bg.gif"/>
    <hyperlink ref="AU404" r:id="rId174" display="http://abs.twimg.com/images/themes/theme1/bg.png"/>
    <hyperlink ref="F331" r:id="rId175" display="http://pbs.twimg.com/profile_images/1088848814088302592/JeuCW7XI_normal.jpg"/>
    <hyperlink ref="F332" r:id="rId176" display="http://pbs.twimg.com/profile_images/1091496447529213952/uf76HTVb_normal.jpg"/>
    <hyperlink ref="F333" r:id="rId177" display="http://pbs.twimg.com/profile_images/849132774661308416/pa2Uplq1_normal.jpg"/>
    <hyperlink ref="F334" r:id="rId178" display="http://pbs.twimg.com/profile_images/985621665118797824/3ATfZ8e1_normal.jpg"/>
    <hyperlink ref="F335" r:id="rId179" display="http://pbs.twimg.com/profile_images/1039497806577197058/l4P7SyrU_normal.jpg"/>
    <hyperlink ref="F336" r:id="rId180" display="http://pbs.twimg.com/profile_images/985344969765404672/r2zjovkd_normal.jpg"/>
    <hyperlink ref="F337" r:id="rId181" display="http://pbs.twimg.com/profile_images/976703867344703488/ZXpt0cl0_normal.jpg"/>
    <hyperlink ref="F338" r:id="rId182" display="http://pbs.twimg.com/profile_images/986333512067301376/k0XKQzVO_normal.jpg"/>
    <hyperlink ref="F339" r:id="rId183" display="http://pbs.twimg.com/profile_images/943596894831255552/cMOzkc5i_normal.jpg"/>
    <hyperlink ref="F340" r:id="rId184" display="http://pbs.twimg.com/profile_images/987840487762616321/BYdtt0Ol_normal.jpg"/>
    <hyperlink ref="F341" r:id="rId185" display="http://pbs.twimg.com/profile_images/1041189914728062976/9ZwL6l6o_normal.jpg"/>
    <hyperlink ref="F342" r:id="rId186" display="http://pbs.twimg.com/profile_images/976706803533725698/-B5y-7mI_normal.jpg"/>
    <hyperlink ref="F343" r:id="rId187" display="http://pbs.twimg.com/profile_images/979907202155606016/Rn2YaHvB_normal.jpg"/>
    <hyperlink ref="F344" r:id="rId188" display="http://pbs.twimg.com/profile_images/985302356060336129/oRCuriQ0_normal.jpg"/>
    <hyperlink ref="F345" r:id="rId189" display="http://pbs.twimg.com/profile_images/1004235176082321408/sr8WYJoB_normal.jpg"/>
    <hyperlink ref="F346" r:id="rId190" display="http://pbs.twimg.com/profile_images/1040466754063876101/celiHUf3_normal.jpg"/>
    <hyperlink ref="F347" r:id="rId191" display="http://pbs.twimg.com/profile_images/985595187685556224/klJlr2j1_normal.jpg"/>
    <hyperlink ref="F348" r:id="rId192" display="http://pbs.twimg.com/profile_images/1016786934423851009/vQv36Hdy_normal.jpg"/>
    <hyperlink ref="F349" r:id="rId193" display="http://pbs.twimg.com/profile_images/456884052847386624/a69hONyQ_normal.jpeg"/>
    <hyperlink ref="F350" r:id="rId194" display="http://pbs.twimg.com/profile_images/849133030237061120/6hUrNP0a_normal.jpg"/>
    <hyperlink ref="F351" r:id="rId195" display="http://pbs.twimg.com/profile_images/1058449535112867841/JP-rVYlW_normal.jpg"/>
    <hyperlink ref="F352" r:id="rId196" display="http://pbs.twimg.com/profile_images/980689338685181952/6JrzTr9x_normal.jpg"/>
    <hyperlink ref="F353" r:id="rId197" display="http://pbs.twimg.com/profile_images/1068692831399624704/VwRZ1GKG_normal.jpg"/>
    <hyperlink ref="F354" r:id="rId198" display="http://pbs.twimg.com/profile_images/864997760621174784/AUqwmm07_normal.jpg"/>
    <hyperlink ref="F355" r:id="rId199" display="http://pbs.twimg.com/profile_images/1069143363327209472/WAQ_sq7A_normal.jpg"/>
    <hyperlink ref="F356" r:id="rId200" display="http://pbs.twimg.com/profile_images/1068766202397249536/JhOC7fXu_normal.jpg"/>
    <hyperlink ref="F357" r:id="rId201" display="http://pbs.twimg.com/profile_images/1078611234872672256/WyMo19OP_normal.jpg"/>
    <hyperlink ref="F358" r:id="rId202" display="http://pbs.twimg.com/profile_images/978928169293037568/Z8BFo_Tx_normal.jpg"/>
    <hyperlink ref="F359" r:id="rId203" display="http://pbs.twimg.com/profile_images/1006226633580269568/H0GjfNhr_normal.jpg"/>
    <hyperlink ref="F360" r:id="rId204" display="http://pbs.twimg.com/profile_images/1036225197555294208/WlLpB4jJ_normal.jpg"/>
    <hyperlink ref="F361" r:id="rId205" display="http://pbs.twimg.com/profile_images/981743224749408256/OTsOfujW_normal.jpg"/>
    <hyperlink ref="F362" r:id="rId206" display="http://pbs.twimg.com/profile_images/741586823214968833/TwDideuB_normal.jpg"/>
    <hyperlink ref="F363" r:id="rId207" display="http://pbs.twimg.com/profile_images/1083293821339926528/9eQW_IOH_normal.jpg"/>
    <hyperlink ref="F364" r:id="rId208" display="http://pbs.twimg.com/profile_images/1057989083639791617/GkoAnQ5d_normal.jpg"/>
    <hyperlink ref="F365" r:id="rId209" display="http://pbs.twimg.com/profile_images/423842728850759680/Up51DBGK_normal.jpeg"/>
    <hyperlink ref="F366" r:id="rId210" display="http://pbs.twimg.com/profile_images/980134048214409216/9hzujrdU_normal.jpg"/>
    <hyperlink ref="F367" r:id="rId211" display="http://pbs.twimg.com/profile_images/998871925781753856/ZQOhpDSP_normal.jpg"/>
    <hyperlink ref="F368" r:id="rId212" display="http://pbs.twimg.com/profile_images/427750582/banner_normal.jpg"/>
    <hyperlink ref="F369" r:id="rId213" display="http://pbs.twimg.com/profile_images/1061619432345100288/-9dXzZTP_normal.jpg"/>
    <hyperlink ref="F370" r:id="rId214" display="http://pbs.twimg.com/profile_images/877858689922871299/OH5IOlQv_normal.jpg"/>
    <hyperlink ref="F371" r:id="rId215" display="http://pbs.twimg.com/profile_images/688140202565476352/EvprkhJd_normal.jpg"/>
    <hyperlink ref="F372" r:id="rId216" display="http://pbs.twimg.com/profile_images/860227512273584128/Z5BKic-s_normal.jpg"/>
    <hyperlink ref="F373" r:id="rId217" display="http://pbs.twimg.com/profile_images/1066430720715968512/jwFuZlDp_normal.jpg"/>
    <hyperlink ref="F374" r:id="rId218" display="http://pbs.twimg.com/profile_images/728262981847547904/3-YivPUj_normal.jpg"/>
    <hyperlink ref="F375" r:id="rId219" display="http://pbs.twimg.com/profile_images/847067137793495042/H3VYc-xp_normal.jpg"/>
    <hyperlink ref="F376" r:id="rId220" display="http://pbs.twimg.com/profile_images/518381091929853952/xxUmPXKc_normal.jpeg"/>
    <hyperlink ref="F377" r:id="rId221" display="http://pbs.twimg.com/profile_images/925266281258823682/QFgUHJP0_normal.jpg"/>
    <hyperlink ref="F378" r:id="rId222" display="http://pbs.twimg.com/profile_images/1058002496965304320/1caozvki_normal.jpg"/>
    <hyperlink ref="F379" r:id="rId223" display="http://pbs.twimg.com/profile_images/756799283135819777/Zt02sfV3_normal.jpg"/>
    <hyperlink ref="F380" r:id="rId224" display="http://pbs.twimg.com/profile_images/1014272128689033216/QGL0FELi_normal.jpg"/>
    <hyperlink ref="F381" r:id="rId225" display="http://pbs.twimg.com/profile_images/701708113653669888/Nzm67hhC_normal.png"/>
    <hyperlink ref="F382" r:id="rId226" display="http://pbs.twimg.com/profile_images/736879472750780416/_GsBKi2F_normal.jpg"/>
    <hyperlink ref="F383" r:id="rId227" display="http://pbs.twimg.com/profile_images/1019753125647962117/PpT7i__F_normal.jpg"/>
    <hyperlink ref="F384" r:id="rId228" display="http://pbs.twimg.com/profile_images/1089894324001742848/rBFMek1N_normal.jpg"/>
    <hyperlink ref="F385" r:id="rId229" display="http://pbs.twimg.com/profile_images/1005142515564142592/5LFagGW2_normal.jpg"/>
    <hyperlink ref="F386" r:id="rId230" display="http://pbs.twimg.com/profile_images/1027171852492439552/nelWuciE_normal.jpg"/>
    <hyperlink ref="F387" r:id="rId231" display="http://pbs.twimg.com/profile_images/965744821167099909/i1msRUkz_normal.jpg"/>
    <hyperlink ref="F388" r:id="rId232" display="http://pbs.twimg.com/profile_images/877122403125669889/Sa2riJ20_normal.jpg"/>
    <hyperlink ref="F389" r:id="rId233" display="http://pbs.twimg.com/profile_images/1069637508932210689/QloaU2hx_normal.jpg"/>
    <hyperlink ref="F390" r:id="rId234" display="http://pbs.twimg.com/profile_images/564511042416283648/ZTjphuDH_normal.png"/>
    <hyperlink ref="F391" r:id="rId235" display="http://pbs.twimg.com/profile_images/506985389546938368/P8lHZLf7_normal.jpeg"/>
    <hyperlink ref="F392" r:id="rId236" display="http://pbs.twimg.com/profile_images/1566195135/IMK-083v2_normal.jpg"/>
    <hyperlink ref="F393" r:id="rId237" display="http://pbs.twimg.com/profile_images/1085546770975707136/CM9p90Ic_normal.jpg"/>
    <hyperlink ref="F394" r:id="rId238" display="http://pbs.twimg.com/profile_images/924987148536893440/XqD5PpfN_normal.jpg"/>
    <hyperlink ref="F395" r:id="rId239" display="http://pbs.twimg.com/profile_images/959179243849682945/rjOnDzi2_normal.jpg"/>
    <hyperlink ref="F396" r:id="rId240" display="http://pbs.twimg.com/profile_images/801724817418440704/iaTcBsC6_normal.jpg"/>
    <hyperlink ref="F397" r:id="rId241" display="http://pbs.twimg.com/profile_images/1089257966061146112/h5vfYLbZ_normal.jpg"/>
    <hyperlink ref="F398" r:id="rId242" display="http://pbs.twimg.com/profile_images/690218859895373824/JEdDRzpE_normal.jpg"/>
    <hyperlink ref="F399" r:id="rId243" display="http://pbs.twimg.com/profile_images/935092339139334144/6Vzhb_Zb_normal.jpg"/>
    <hyperlink ref="F400" r:id="rId244" display="http://pbs.twimg.com/profile_images/1029749323775594497/XZISkekG_normal.jpg"/>
    <hyperlink ref="F401" r:id="rId245" display="http://pbs.twimg.com/profile_images/1092906058501185536/t1OG-L4A_normal.jpg"/>
    <hyperlink ref="F402" r:id="rId246" display="http://pbs.twimg.com/profile_images/63973398/ZC4U9863cr2_normal.JPG"/>
    <hyperlink ref="F403" r:id="rId247" display="http://pbs.twimg.com/profile_images/73928251/Hope_Frank_2-08_normal.jpg"/>
    <hyperlink ref="F404" r:id="rId248" display="http://pbs.twimg.com/profile_images/609792912465920000/XftYpuc7_normal.jpg"/>
    <hyperlink ref="AX331" r:id="rId249" display="https://twitter.com/francescociull4"/>
    <hyperlink ref="AX332" r:id="rId250" display="https://twitter.com/anastasiasmihai"/>
    <hyperlink ref="AX333" r:id="rId251" display="https://twitter.com/nodexl"/>
    <hyperlink ref="AX334" r:id="rId252" display="https://twitter.com/alison_iot"/>
    <hyperlink ref="AX335" r:id="rId253" display="https://twitter.com/jackcoleman219"/>
    <hyperlink ref="AX336" r:id="rId254" display="https://twitter.com/iot_recruiting"/>
    <hyperlink ref="AX337" r:id="rId255" display="https://twitter.com/worldtrendsinfo"/>
    <hyperlink ref="AX338" r:id="rId256" display="https://twitter.com/mikequindazzi"/>
    <hyperlink ref="AX339" r:id="rId257" display="https://twitter.com/marc_smith"/>
    <hyperlink ref="AX340" r:id="rId258" display="https://twitter.com/hudson_chatbots"/>
    <hyperlink ref="AX341" r:id="rId259" display="https://twitter.com/kimberl87759219"/>
    <hyperlink ref="AX342" r:id="rId260" display="https://twitter.com/motorcycletwitt"/>
    <hyperlink ref="AX343" r:id="rId261" display="https://twitter.com/bigdata_joe"/>
    <hyperlink ref="AX344" r:id="rId262" display="https://twitter.com/softnet_search"/>
    <hyperlink ref="AX345" r:id="rId263" display="https://twitter.com/machine_ml"/>
    <hyperlink ref="AX346" r:id="rId264" display="https://twitter.com/claire_harris82"/>
    <hyperlink ref="AX347" r:id="rId265" display="https://twitter.com/clark_robotics"/>
    <hyperlink ref="AX348" r:id="rId266" display="https://twitter.com/was3210"/>
    <hyperlink ref="AX349" r:id="rId267" display="https://twitter.com/ronald_vanloon"/>
    <hyperlink ref="AX350" r:id="rId268" display="https://twitter.com/smr_foundation"/>
    <hyperlink ref="AX351" r:id="rId269" display="https://twitter.com/connectedaction"/>
    <hyperlink ref="AX352" r:id="rId270" display="https://twitter.com/pd_mobileapps"/>
    <hyperlink ref="AX353" r:id="rId271" display="https://twitter.com/chengningy"/>
    <hyperlink ref="AX354" r:id="rId272" display="https://twitter.com/nodexl_mktng"/>
    <hyperlink ref="AX355" r:id="rId273" display="https://twitter.com/gabrielacmourao"/>
    <hyperlink ref="AX356" r:id="rId274" display="https://twitter.com/chenxiaoyan17"/>
    <hyperlink ref="AX357" r:id="rId275" display="https://twitter.com/m_i_ananse"/>
    <hyperlink ref="AX358" r:id="rId276" display="https://twitter.com/angelhealthtech"/>
    <hyperlink ref="AX359" r:id="rId277" display="https://twitter.com/khamisambusaidi"/>
    <hyperlink ref="AX360" r:id="rId278" display="https://twitter.com/strategicplanet"/>
    <hyperlink ref="AX361" r:id="rId279" display="https://twitter.com/social_molly"/>
    <hyperlink ref="AX362" r:id="rId280" display="https://twitter.com/guidokerkhof"/>
    <hyperlink ref="AX363" r:id="rId281" display="https://twitter.com/bigdataexpo"/>
    <hyperlink ref="AX364" r:id="rId282" display="https://twitter.com/cloudexpo"/>
    <hyperlink ref="AX365" r:id="rId283" display="https://twitter.com/devopssummit"/>
    <hyperlink ref="AX366" r:id="rId284" display="https://twitter.com/harry_robots"/>
    <hyperlink ref="AX367" r:id="rId285" display="https://twitter.com/deb_kumar_c"/>
    <hyperlink ref="AX368" r:id="rId286" display="https://twitter.com/magnifyk"/>
    <hyperlink ref="AX369" r:id="rId287" display="https://twitter.com/ghantyprasenjit"/>
    <hyperlink ref="AX370" r:id="rId288" display="https://twitter.com/andrekerygma"/>
    <hyperlink ref="AX371" r:id="rId289" display="https://twitter.com/s_galimberti"/>
    <hyperlink ref="AX372" r:id="rId290" display="https://twitter.com/iotnewsportal"/>
    <hyperlink ref="AX373" r:id="rId291" display="https://twitter.com/claudiomkd"/>
    <hyperlink ref="AX374" r:id="rId292" display="https://twitter.com/haroldsinnott"/>
    <hyperlink ref="AX375" r:id="rId293" display="https://twitter.com/timelybooks"/>
    <hyperlink ref="AX376" r:id="rId294" display="https://twitter.com/terence_mills"/>
    <hyperlink ref="AX377" r:id="rId295" display="https://twitter.com/helene_wpli"/>
    <hyperlink ref="AX378" r:id="rId296" display="https://twitter.com/jbarbosapr"/>
    <hyperlink ref="AX379" r:id="rId297" display="https://twitter.com/startupshireme"/>
    <hyperlink ref="AX380" r:id="rId298" display="https://twitter.com/gmacscotland"/>
    <hyperlink ref="AX381" r:id="rId299" display="https://twitter.com/infopronetwork"/>
    <hyperlink ref="AX382" r:id="rId300" display="https://twitter.com/dmalert"/>
    <hyperlink ref="AX383" r:id="rId301" display="https://twitter.com/rodrigonunesca6"/>
    <hyperlink ref="AX384" r:id="rId302" display="https://twitter.com/enricomolinari"/>
    <hyperlink ref="AX385" r:id="rId303" display="https://twitter.com/personalautodm"/>
    <hyperlink ref="AX386" r:id="rId304" display="https://twitter.com/girardmaxime33"/>
    <hyperlink ref="AX387" r:id="rId305" display="https://twitter.com/theiotwarehouse"/>
    <hyperlink ref="AX388" r:id="rId306" display="https://twitter.com/smnewsdaily"/>
    <hyperlink ref="AX389" r:id="rId307" display="https://twitter.com/5herrycxz"/>
    <hyperlink ref="AX390" r:id="rId308" display="https://twitter.com/sophie_icbp"/>
    <hyperlink ref="AX391" r:id="rId309" display="https://twitter.com/katypearce"/>
    <hyperlink ref="AX392" r:id="rId310" display="https://twitter.com/ianknowlson"/>
    <hyperlink ref="AX393" r:id="rId311" display="https://twitter.com/socialmediavia"/>
    <hyperlink ref="AX394" r:id="rId312" display="https://twitter.com/vitoshamedia"/>
    <hyperlink ref="AX395" r:id="rId313" display="https://twitter.com/combat_cyber"/>
    <hyperlink ref="AX396" r:id="rId314" display="https://twitter.com/jannajoceli"/>
    <hyperlink ref="AX397" r:id="rId315" display="https://twitter.com/inovamedialab"/>
    <hyperlink ref="AX398" r:id="rId316" display="https://twitter.com/digitalspacelab"/>
    <hyperlink ref="AX399" r:id="rId317" display="https://twitter.com/_innovascape"/>
    <hyperlink ref="AX400" r:id="rId318" display="https://twitter.com/eudyzerpa"/>
    <hyperlink ref="AX401" r:id="rId319" display="https://twitter.com/virginiakelly78"/>
    <hyperlink ref="AX402" r:id="rId320" display="https://twitter.com/benbendc"/>
    <hyperlink ref="AX403" r:id="rId321" display="https://twitter.com/hopefrank"/>
    <hyperlink ref="AX404" r:id="rId322" display="https://twitter.com/archonsec"/>
  </hyperlinks>
  <printOptions/>
  <pageMargins left="0.7" right="0.7" top="0.75" bottom="0.75" header="0.3" footer="0.3"/>
  <pageSetup horizontalDpi="600" verticalDpi="600" orientation="portrait" r:id="rId326"/>
  <legacyDrawing r:id="rId324"/>
  <tableParts>
    <tablePart r:id="rId3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6"/>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421875" style="0" bestFit="1" customWidth="1"/>
    <col min="30" max="30" width="31.5742187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2881</v>
      </c>
      <c r="Z2" s="52" t="s">
        <v>2882</v>
      </c>
      <c r="AA2" s="52" t="s">
        <v>2883</v>
      </c>
      <c r="AB2" s="52" t="s">
        <v>2884</v>
      </c>
      <c r="AC2" s="52" t="s">
        <v>2885</v>
      </c>
      <c r="AD2" s="52" t="s">
        <v>2886</v>
      </c>
      <c r="AE2" s="52" t="s">
        <v>2887</v>
      </c>
      <c r="AF2" s="52" t="s">
        <v>2888</v>
      </c>
      <c r="AG2" s="52" t="s">
        <v>2891</v>
      </c>
      <c r="AH2" s="13" t="s">
        <v>2916</v>
      </c>
      <c r="AI2" s="13" t="s">
        <v>2942</v>
      </c>
      <c r="AJ2" s="13" t="s">
        <v>2958</v>
      </c>
      <c r="AK2" s="13" t="s">
        <v>2994</v>
      </c>
      <c r="AL2" s="13" t="s">
        <v>3055</v>
      </c>
      <c r="AM2" s="13" t="s">
        <v>3102</v>
      </c>
      <c r="AN2" s="13" t="s">
        <v>3104</v>
      </c>
      <c r="AO2" s="13" t="s">
        <v>3162</v>
      </c>
    </row>
    <row r="3" spans="1:41" ht="15">
      <c r="A3" s="88" t="s">
        <v>2638</v>
      </c>
      <c r="B3" s="66" t="s">
        <v>2692</v>
      </c>
      <c r="C3" s="66" t="s">
        <v>56</v>
      </c>
      <c r="D3" s="97"/>
      <c r="E3" s="96"/>
      <c r="F3" s="98" t="s">
        <v>3441</v>
      </c>
      <c r="G3" s="99"/>
      <c r="H3" s="99"/>
      <c r="I3" s="100">
        <v>3</v>
      </c>
      <c r="J3" s="101"/>
      <c r="K3" s="48">
        <v>29</v>
      </c>
      <c r="L3" s="48">
        <v>28</v>
      </c>
      <c r="M3" s="48">
        <v>0</v>
      </c>
      <c r="N3" s="48">
        <v>28</v>
      </c>
      <c r="O3" s="48">
        <v>0</v>
      </c>
      <c r="P3" s="49">
        <v>0</v>
      </c>
      <c r="Q3" s="49">
        <v>0</v>
      </c>
      <c r="R3" s="48">
        <v>1</v>
      </c>
      <c r="S3" s="48">
        <v>0</v>
      </c>
      <c r="T3" s="48">
        <v>29</v>
      </c>
      <c r="U3" s="48">
        <v>28</v>
      </c>
      <c r="V3" s="48">
        <v>2</v>
      </c>
      <c r="W3" s="49">
        <v>1.864447</v>
      </c>
      <c r="X3" s="49">
        <v>0.034482758620689655</v>
      </c>
      <c r="Y3" s="48">
        <v>0</v>
      </c>
      <c r="Z3" s="49">
        <v>0</v>
      </c>
      <c r="AA3" s="48">
        <v>0</v>
      </c>
      <c r="AB3" s="49">
        <v>0</v>
      </c>
      <c r="AC3" s="48">
        <v>0</v>
      </c>
      <c r="AD3" s="49">
        <v>0</v>
      </c>
      <c r="AE3" s="48">
        <v>798</v>
      </c>
      <c r="AF3" s="49">
        <v>100</v>
      </c>
      <c r="AG3" s="48">
        <v>798</v>
      </c>
      <c r="AH3" s="79" t="s">
        <v>2917</v>
      </c>
      <c r="AI3" s="79" t="s">
        <v>850</v>
      </c>
      <c r="AJ3" s="79" t="s">
        <v>2959</v>
      </c>
      <c r="AK3" s="85" t="s">
        <v>2995</v>
      </c>
      <c r="AL3" s="85" t="s">
        <v>3056</v>
      </c>
      <c r="AM3" s="85"/>
      <c r="AN3" s="85" t="s">
        <v>3105</v>
      </c>
      <c r="AO3" s="85" t="s">
        <v>332</v>
      </c>
    </row>
    <row r="4" spans="1:41" ht="15">
      <c r="A4" s="88" t="s">
        <v>2639</v>
      </c>
      <c r="B4" s="66" t="s">
        <v>2693</v>
      </c>
      <c r="C4" s="66" t="s">
        <v>56</v>
      </c>
      <c r="D4" s="103"/>
      <c r="E4" s="102"/>
      <c r="F4" s="104" t="s">
        <v>3442</v>
      </c>
      <c r="G4" s="105"/>
      <c r="H4" s="105"/>
      <c r="I4" s="106">
        <v>4</v>
      </c>
      <c r="J4" s="107"/>
      <c r="K4" s="48">
        <v>26</v>
      </c>
      <c r="L4" s="48">
        <v>25</v>
      </c>
      <c r="M4" s="48">
        <v>0</v>
      </c>
      <c r="N4" s="48">
        <v>25</v>
      </c>
      <c r="O4" s="48">
        <v>0</v>
      </c>
      <c r="P4" s="49">
        <v>0</v>
      </c>
      <c r="Q4" s="49">
        <v>0</v>
      </c>
      <c r="R4" s="48">
        <v>1</v>
      </c>
      <c r="S4" s="48">
        <v>0</v>
      </c>
      <c r="T4" s="48">
        <v>26</v>
      </c>
      <c r="U4" s="48">
        <v>25</v>
      </c>
      <c r="V4" s="48">
        <v>2</v>
      </c>
      <c r="W4" s="49">
        <v>1.849112</v>
      </c>
      <c r="X4" s="49">
        <v>0.038461538461538464</v>
      </c>
      <c r="Y4" s="48">
        <v>3</v>
      </c>
      <c r="Z4" s="49">
        <v>0.4149377593360996</v>
      </c>
      <c r="AA4" s="48">
        <v>0</v>
      </c>
      <c r="AB4" s="49">
        <v>0</v>
      </c>
      <c r="AC4" s="48">
        <v>0</v>
      </c>
      <c r="AD4" s="49">
        <v>0</v>
      </c>
      <c r="AE4" s="48">
        <v>720</v>
      </c>
      <c r="AF4" s="49">
        <v>99.5850622406639</v>
      </c>
      <c r="AG4" s="48">
        <v>723</v>
      </c>
      <c r="AH4" s="79" t="s">
        <v>817</v>
      </c>
      <c r="AI4" s="79" t="s">
        <v>850</v>
      </c>
      <c r="AJ4" s="79" t="s">
        <v>2960</v>
      </c>
      <c r="AK4" s="85" t="s">
        <v>2996</v>
      </c>
      <c r="AL4" s="85" t="s">
        <v>3057</v>
      </c>
      <c r="AM4" s="85"/>
      <c r="AN4" s="85" t="s">
        <v>3106</v>
      </c>
      <c r="AO4" s="85" t="s">
        <v>330</v>
      </c>
    </row>
    <row r="5" spans="1:41" ht="15">
      <c r="A5" s="88" t="s">
        <v>2640</v>
      </c>
      <c r="B5" s="66" t="s">
        <v>2694</v>
      </c>
      <c r="C5" s="66" t="s">
        <v>56</v>
      </c>
      <c r="D5" s="103"/>
      <c r="E5" s="102"/>
      <c r="F5" s="104" t="s">
        <v>3443</v>
      </c>
      <c r="G5" s="105"/>
      <c r="H5" s="105"/>
      <c r="I5" s="106">
        <v>5</v>
      </c>
      <c r="J5" s="107"/>
      <c r="K5" s="48">
        <v>23</v>
      </c>
      <c r="L5" s="48">
        <v>22</v>
      </c>
      <c r="M5" s="48">
        <v>0</v>
      </c>
      <c r="N5" s="48">
        <v>22</v>
      </c>
      <c r="O5" s="48">
        <v>0</v>
      </c>
      <c r="P5" s="49">
        <v>0</v>
      </c>
      <c r="Q5" s="49">
        <v>0</v>
      </c>
      <c r="R5" s="48">
        <v>1</v>
      </c>
      <c r="S5" s="48">
        <v>0</v>
      </c>
      <c r="T5" s="48">
        <v>23</v>
      </c>
      <c r="U5" s="48">
        <v>22</v>
      </c>
      <c r="V5" s="48">
        <v>4</v>
      </c>
      <c r="W5" s="49">
        <v>2.049149</v>
      </c>
      <c r="X5" s="49">
        <v>0.043478260869565216</v>
      </c>
      <c r="Y5" s="48">
        <v>4</v>
      </c>
      <c r="Z5" s="49">
        <v>0.6472491909385113</v>
      </c>
      <c r="AA5" s="48">
        <v>0</v>
      </c>
      <c r="AB5" s="49">
        <v>0</v>
      </c>
      <c r="AC5" s="48">
        <v>0</v>
      </c>
      <c r="AD5" s="49">
        <v>0</v>
      </c>
      <c r="AE5" s="48">
        <v>614</v>
      </c>
      <c r="AF5" s="49">
        <v>99.35275080906149</v>
      </c>
      <c r="AG5" s="48">
        <v>618</v>
      </c>
      <c r="AH5" s="79" t="s">
        <v>2918</v>
      </c>
      <c r="AI5" s="79" t="s">
        <v>850</v>
      </c>
      <c r="AJ5" s="79" t="s">
        <v>2961</v>
      </c>
      <c r="AK5" s="85" t="s">
        <v>2997</v>
      </c>
      <c r="AL5" s="85" t="s">
        <v>3058</v>
      </c>
      <c r="AM5" s="85"/>
      <c r="AN5" s="85" t="s">
        <v>3107</v>
      </c>
      <c r="AO5" s="85" t="s">
        <v>3163</v>
      </c>
    </row>
    <row r="6" spans="1:41" ht="15">
      <c r="A6" s="88" t="s">
        <v>2641</v>
      </c>
      <c r="B6" s="66" t="s">
        <v>2695</v>
      </c>
      <c r="C6" s="66" t="s">
        <v>56</v>
      </c>
      <c r="D6" s="103"/>
      <c r="E6" s="102"/>
      <c r="F6" s="104" t="s">
        <v>3444</v>
      </c>
      <c r="G6" s="105"/>
      <c r="H6" s="105"/>
      <c r="I6" s="106">
        <v>6</v>
      </c>
      <c r="J6" s="107"/>
      <c r="K6" s="48">
        <v>22</v>
      </c>
      <c r="L6" s="48">
        <v>21</v>
      </c>
      <c r="M6" s="48">
        <v>0</v>
      </c>
      <c r="N6" s="48">
        <v>21</v>
      </c>
      <c r="O6" s="48">
        <v>0</v>
      </c>
      <c r="P6" s="49">
        <v>0</v>
      </c>
      <c r="Q6" s="49">
        <v>0</v>
      </c>
      <c r="R6" s="48">
        <v>1</v>
      </c>
      <c r="S6" s="48">
        <v>0</v>
      </c>
      <c r="T6" s="48">
        <v>22</v>
      </c>
      <c r="U6" s="48">
        <v>21</v>
      </c>
      <c r="V6" s="48">
        <v>2</v>
      </c>
      <c r="W6" s="49">
        <v>1.822314</v>
      </c>
      <c r="X6" s="49">
        <v>0.045454545454545456</v>
      </c>
      <c r="Y6" s="48">
        <v>3</v>
      </c>
      <c r="Z6" s="49">
        <v>0.5008347245409015</v>
      </c>
      <c r="AA6" s="48">
        <v>0</v>
      </c>
      <c r="AB6" s="49">
        <v>0</v>
      </c>
      <c r="AC6" s="48">
        <v>0</v>
      </c>
      <c r="AD6" s="49">
        <v>0</v>
      </c>
      <c r="AE6" s="48">
        <v>596</v>
      </c>
      <c r="AF6" s="49">
        <v>99.49916527545909</v>
      </c>
      <c r="AG6" s="48">
        <v>599</v>
      </c>
      <c r="AH6" s="79" t="s">
        <v>817</v>
      </c>
      <c r="AI6" s="79" t="s">
        <v>850</v>
      </c>
      <c r="AJ6" s="79" t="s">
        <v>2962</v>
      </c>
      <c r="AK6" s="85" t="s">
        <v>2998</v>
      </c>
      <c r="AL6" s="85" t="s">
        <v>3059</v>
      </c>
      <c r="AM6" s="85"/>
      <c r="AN6" s="85" t="s">
        <v>3108</v>
      </c>
      <c r="AO6" s="85" t="s">
        <v>314</v>
      </c>
    </row>
    <row r="7" spans="1:41" ht="15">
      <c r="A7" s="88" t="s">
        <v>2642</v>
      </c>
      <c r="B7" s="66" t="s">
        <v>2696</v>
      </c>
      <c r="C7" s="66" t="s">
        <v>56</v>
      </c>
      <c r="D7" s="103"/>
      <c r="E7" s="102"/>
      <c r="F7" s="104" t="s">
        <v>3445</v>
      </c>
      <c r="G7" s="105"/>
      <c r="H7" s="105"/>
      <c r="I7" s="106">
        <v>7</v>
      </c>
      <c r="J7" s="107"/>
      <c r="K7" s="48">
        <v>22</v>
      </c>
      <c r="L7" s="48">
        <v>21</v>
      </c>
      <c r="M7" s="48">
        <v>0</v>
      </c>
      <c r="N7" s="48">
        <v>21</v>
      </c>
      <c r="O7" s="48">
        <v>0</v>
      </c>
      <c r="P7" s="49">
        <v>0</v>
      </c>
      <c r="Q7" s="49">
        <v>0</v>
      </c>
      <c r="R7" s="48">
        <v>1</v>
      </c>
      <c r="S7" s="48">
        <v>0</v>
      </c>
      <c r="T7" s="48">
        <v>22</v>
      </c>
      <c r="U7" s="48">
        <v>21</v>
      </c>
      <c r="V7" s="48">
        <v>4</v>
      </c>
      <c r="W7" s="49">
        <v>2.049587</v>
      </c>
      <c r="X7" s="49">
        <v>0.045454545454545456</v>
      </c>
      <c r="Y7" s="48">
        <v>2</v>
      </c>
      <c r="Z7" s="49">
        <v>0.33500837520938026</v>
      </c>
      <c r="AA7" s="48">
        <v>0</v>
      </c>
      <c r="AB7" s="49">
        <v>0</v>
      </c>
      <c r="AC7" s="48">
        <v>0</v>
      </c>
      <c r="AD7" s="49">
        <v>0</v>
      </c>
      <c r="AE7" s="48">
        <v>595</v>
      </c>
      <c r="AF7" s="49">
        <v>99.66499162479062</v>
      </c>
      <c r="AG7" s="48">
        <v>597</v>
      </c>
      <c r="AH7" s="79" t="s">
        <v>2919</v>
      </c>
      <c r="AI7" s="79" t="s">
        <v>853</v>
      </c>
      <c r="AJ7" s="79" t="s">
        <v>2963</v>
      </c>
      <c r="AK7" s="85" t="s">
        <v>2999</v>
      </c>
      <c r="AL7" s="85" t="s">
        <v>3060</v>
      </c>
      <c r="AM7" s="85"/>
      <c r="AN7" s="85" t="s">
        <v>3109</v>
      </c>
      <c r="AO7" s="85" t="s">
        <v>3164</v>
      </c>
    </row>
    <row r="8" spans="1:41" ht="15">
      <c r="A8" s="88" t="s">
        <v>2643</v>
      </c>
      <c r="B8" s="66" t="s">
        <v>2697</v>
      </c>
      <c r="C8" s="66" t="s">
        <v>56</v>
      </c>
      <c r="D8" s="103"/>
      <c r="E8" s="102"/>
      <c r="F8" s="104" t="s">
        <v>3446</v>
      </c>
      <c r="G8" s="105"/>
      <c r="H8" s="105"/>
      <c r="I8" s="106">
        <v>8</v>
      </c>
      <c r="J8" s="107"/>
      <c r="K8" s="48">
        <v>21</v>
      </c>
      <c r="L8" s="48">
        <v>20</v>
      </c>
      <c r="M8" s="48">
        <v>0</v>
      </c>
      <c r="N8" s="48">
        <v>20</v>
      </c>
      <c r="O8" s="48">
        <v>0</v>
      </c>
      <c r="P8" s="49">
        <v>0</v>
      </c>
      <c r="Q8" s="49">
        <v>0</v>
      </c>
      <c r="R8" s="48">
        <v>1</v>
      </c>
      <c r="S8" s="48">
        <v>0</v>
      </c>
      <c r="T8" s="48">
        <v>21</v>
      </c>
      <c r="U8" s="48">
        <v>20</v>
      </c>
      <c r="V8" s="48">
        <v>2</v>
      </c>
      <c r="W8" s="49">
        <v>1.814059</v>
      </c>
      <c r="X8" s="49">
        <v>0.047619047619047616</v>
      </c>
      <c r="Y8" s="48">
        <v>2</v>
      </c>
      <c r="Z8" s="49">
        <v>0.352112676056338</v>
      </c>
      <c r="AA8" s="48">
        <v>0</v>
      </c>
      <c r="AB8" s="49">
        <v>0</v>
      </c>
      <c r="AC8" s="48">
        <v>0</v>
      </c>
      <c r="AD8" s="49">
        <v>0</v>
      </c>
      <c r="AE8" s="48">
        <v>566</v>
      </c>
      <c r="AF8" s="49">
        <v>99.64788732394366</v>
      </c>
      <c r="AG8" s="48">
        <v>568</v>
      </c>
      <c r="AH8" s="79" t="s">
        <v>2920</v>
      </c>
      <c r="AI8" s="79" t="s">
        <v>2943</v>
      </c>
      <c r="AJ8" s="79" t="s">
        <v>2964</v>
      </c>
      <c r="AK8" s="85" t="s">
        <v>3000</v>
      </c>
      <c r="AL8" s="85" t="s">
        <v>3057</v>
      </c>
      <c r="AM8" s="85"/>
      <c r="AN8" s="85" t="s">
        <v>3110</v>
      </c>
      <c r="AO8" s="85" t="s">
        <v>318</v>
      </c>
    </row>
    <row r="9" spans="1:41" ht="15">
      <c r="A9" s="88" t="s">
        <v>2644</v>
      </c>
      <c r="B9" s="66" t="s">
        <v>2698</v>
      </c>
      <c r="C9" s="66" t="s">
        <v>56</v>
      </c>
      <c r="D9" s="103"/>
      <c r="E9" s="102"/>
      <c r="F9" s="104" t="s">
        <v>3447</v>
      </c>
      <c r="G9" s="105"/>
      <c r="H9" s="105"/>
      <c r="I9" s="106">
        <v>9</v>
      </c>
      <c r="J9" s="107"/>
      <c r="K9" s="48">
        <v>21</v>
      </c>
      <c r="L9" s="48">
        <v>20</v>
      </c>
      <c r="M9" s="48">
        <v>0</v>
      </c>
      <c r="N9" s="48">
        <v>20</v>
      </c>
      <c r="O9" s="48">
        <v>0</v>
      </c>
      <c r="P9" s="49">
        <v>0</v>
      </c>
      <c r="Q9" s="49">
        <v>0</v>
      </c>
      <c r="R9" s="48">
        <v>1</v>
      </c>
      <c r="S9" s="48">
        <v>0</v>
      </c>
      <c r="T9" s="48">
        <v>21</v>
      </c>
      <c r="U9" s="48">
        <v>20</v>
      </c>
      <c r="V9" s="48">
        <v>2</v>
      </c>
      <c r="W9" s="49">
        <v>1.814059</v>
      </c>
      <c r="X9" s="49">
        <v>0.047619047619047616</v>
      </c>
      <c r="Y9" s="48">
        <v>6</v>
      </c>
      <c r="Z9" s="49">
        <v>1.1009174311926606</v>
      </c>
      <c r="AA9" s="48">
        <v>0</v>
      </c>
      <c r="AB9" s="49">
        <v>0</v>
      </c>
      <c r="AC9" s="48">
        <v>0</v>
      </c>
      <c r="AD9" s="49">
        <v>0</v>
      </c>
      <c r="AE9" s="48">
        <v>539</v>
      </c>
      <c r="AF9" s="49">
        <v>98.89908256880734</v>
      </c>
      <c r="AG9" s="48">
        <v>545</v>
      </c>
      <c r="AH9" s="79" t="s">
        <v>2921</v>
      </c>
      <c r="AI9" s="79" t="s">
        <v>850</v>
      </c>
      <c r="AJ9" s="79" t="s">
        <v>2965</v>
      </c>
      <c r="AK9" s="85" t="s">
        <v>3001</v>
      </c>
      <c r="AL9" s="85" t="s">
        <v>3061</v>
      </c>
      <c r="AM9" s="85"/>
      <c r="AN9" s="85" t="s">
        <v>3111</v>
      </c>
      <c r="AO9" s="85" t="s">
        <v>344</v>
      </c>
    </row>
    <row r="10" spans="1:41" ht="14.25" customHeight="1">
      <c r="A10" s="88" t="s">
        <v>2645</v>
      </c>
      <c r="B10" s="66" t="s">
        <v>2699</v>
      </c>
      <c r="C10" s="66" t="s">
        <v>56</v>
      </c>
      <c r="D10" s="103"/>
      <c r="E10" s="102"/>
      <c r="F10" s="104" t="s">
        <v>3448</v>
      </c>
      <c r="G10" s="105"/>
      <c r="H10" s="105"/>
      <c r="I10" s="106">
        <v>10</v>
      </c>
      <c r="J10" s="107"/>
      <c r="K10" s="48">
        <v>20</v>
      </c>
      <c r="L10" s="48">
        <v>19</v>
      </c>
      <c r="M10" s="48">
        <v>0</v>
      </c>
      <c r="N10" s="48">
        <v>19</v>
      </c>
      <c r="O10" s="48">
        <v>0</v>
      </c>
      <c r="P10" s="49">
        <v>0</v>
      </c>
      <c r="Q10" s="49">
        <v>0</v>
      </c>
      <c r="R10" s="48">
        <v>1</v>
      </c>
      <c r="S10" s="48">
        <v>0</v>
      </c>
      <c r="T10" s="48">
        <v>20</v>
      </c>
      <c r="U10" s="48">
        <v>19</v>
      </c>
      <c r="V10" s="48">
        <v>4</v>
      </c>
      <c r="W10" s="49">
        <v>2.05</v>
      </c>
      <c r="X10" s="49">
        <v>0.05</v>
      </c>
      <c r="Y10" s="48">
        <v>5</v>
      </c>
      <c r="Z10" s="49">
        <v>0.9523809523809523</v>
      </c>
      <c r="AA10" s="48">
        <v>0</v>
      </c>
      <c r="AB10" s="49">
        <v>0</v>
      </c>
      <c r="AC10" s="48">
        <v>0</v>
      </c>
      <c r="AD10" s="49">
        <v>0</v>
      </c>
      <c r="AE10" s="48">
        <v>520</v>
      </c>
      <c r="AF10" s="49">
        <v>99.04761904761905</v>
      </c>
      <c r="AG10" s="48">
        <v>525</v>
      </c>
      <c r="AH10" s="79" t="s">
        <v>843</v>
      </c>
      <c r="AI10" s="79" t="s">
        <v>855</v>
      </c>
      <c r="AJ10" s="79" t="s">
        <v>2966</v>
      </c>
      <c r="AK10" s="85" t="s">
        <v>3002</v>
      </c>
      <c r="AL10" s="85" t="s">
        <v>3062</v>
      </c>
      <c r="AM10" s="85"/>
      <c r="AN10" s="85" t="s">
        <v>3112</v>
      </c>
      <c r="AO10" s="85" t="s">
        <v>3165</v>
      </c>
    </row>
    <row r="11" spans="1:41" ht="15">
      <c r="A11" s="88" t="s">
        <v>2646</v>
      </c>
      <c r="B11" s="66" t="s">
        <v>2700</v>
      </c>
      <c r="C11" s="66" t="s">
        <v>56</v>
      </c>
      <c r="D11" s="103"/>
      <c r="E11" s="102"/>
      <c r="F11" s="104" t="s">
        <v>3449</v>
      </c>
      <c r="G11" s="105"/>
      <c r="H11" s="105"/>
      <c r="I11" s="106">
        <v>11</v>
      </c>
      <c r="J11" s="107"/>
      <c r="K11" s="48">
        <v>19</v>
      </c>
      <c r="L11" s="48">
        <v>18</v>
      </c>
      <c r="M11" s="48">
        <v>0</v>
      </c>
      <c r="N11" s="48">
        <v>18</v>
      </c>
      <c r="O11" s="48">
        <v>0</v>
      </c>
      <c r="P11" s="49">
        <v>0</v>
      </c>
      <c r="Q11" s="49">
        <v>0</v>
      </c>
      <c r="R11" s="48">
        <v>1</v>
      </c>
      <c r="S11" s="48">
        <v>0</v>
      </c>
      <c r="T11" s="48">
        <v>19</v>
      </c>
      <c r="U11" s="48">
        <v>18</v>
      </c>
      <c r="V11" s="48">
        <v>2</v>
      </c>
      <c r="W11" s="49">
        <v>1.795014</v>
      </c>
      <c r="X11" s="49">
        <v>0.05263157894736842</v>
      </c>
      <c r="Y11" s="48">
        <v>2</v>
      </c>
      <c r="Z11" s="49">
        <v>0.3913894324853229</v>
      </c>
      <c r="AA11" s="48">
        <v>0</v>
      </c>
      <c r="AB11" s="49">
        <v>0</v>
      </c>
      <c r="AC11" s="48">
        <v>0</v>
      </c>
      <c r="AD11" s="49">
        <v>0</v>
      </c>
      <c r="AE11" s="48">
        <v>509</v>
      </c>
      <c r="AF11" s="49">
        <v>99.60861056751467</v>
      </c>
      <c r="AG11" s="48">
        <v>511</v>
      </c>
      <c r="AH11" s="79" t="s">
        <v>848</v>
      </c>
      <c r="AI11" s="79" t="s">
        <v>850</v>
      </c>
      <c r="AJ11" s="79" t="s">
        <v>2967</v>
      </c>
      <c r="AK11" s="85" t="s">
        <v>3003</v>
      </c>
      <c r="AL11" s="85" t="s">
        <v>3058</v>
      </c>
      <c r="AM11" s="85"/>
      <c r="AN11" s="85" t="s">
        <v>3113</v>
      </c>
      <c r="AO11" s="85" t="s">
        <v>319</v>
      </c>
    </row>
    <row r="12" spans="1:41" ht="15">
      <c r="A12" s="88" t="s">
        <v>2647</v>
      </c>
      <c r="B12" s="66" t="s">
        <v>2701</v>
      </c>
      <c r="C12" s="66" t="s">
        <v>56</v>
      </c>
      <c r="D12" s="103"/>
      <c r="E12" s="102"/>
      <c r="F12" s="104" t="s">
        <v>3450</v>
      </c>
      <c r="G12" s="105"/>
      <c r="H12" s="105"/>
      <c r="I12" s="106">
        <v>12</v>
      </c>
      <c r="J12" s="107"/>
      <c r="K12" s="48">
        <v>19</v>
      </c>
      <c r="L12" s="48">
        <v>18</v>
      </c>
      <c r="M12" s="48">
        <v>0</v>
      </c>
      <c r="N12" s="48">
        <v>18</v>
      </c>
      <c r="O12" s="48">
        <v>0</v>
      </c>
      <c r="P12" s="49">
        <v>0</v>
      </c>
      <c r="Q12" s="49">
        <v>0</v>
      </c>
      <c r="R12" s="48">
        <v>1</v>
      </c>
      <c r="S12" s="48">
        <v>0</v>
      </c>
      <c r="T12" s="48">
        <v>19</v>
      </c>
      <c r="U12" s="48">
        <v>18</v>
      </c>
      <c r="V12" s="48">
        <v>2</v>
      </c>
      <c r="W12" s="49">
        <v>1.795014</v>
      </c>
      <c r="X12" s="49">
        <v>0.05263157894736842</v>
      </c>
      <c r="Y12" s="48">
        <v>5</v>
      </c>
      <c r="Z12" s="49">
        <v>1.0183299389002036</v>
      </c>
      <c r="AA12" s="48">
        <v>0</v>
      </c>
      <c r="AB12" s="49">
        <v>0</v>
      </c>
      <c r="AC12" s="48">
        <v>0</v>
      </c>
      <c r="AD12" s="49">
        <v>0</v>
      </c>
      <c r="AE12" s="48">
        <v>486</v>
      </c>
      <c r="AF12" s="49">
        <v>98.98167006109979</v>
      </c>
      <c r="AG12" s="48">
        <v>491</v>
      </c>
      <c r="AH12" s="79" t="s">
        <v>2922</v>
      </c>
      <c r="AI12" s="79" t="s">
        <v>850</v>
      </c>
      <c r="AJ12" s="79" t="s">
        <v>2968</v>
      </c>
      <c r="AK12" s="85" t="s">
        <v>3004</v>
      </c>
      <c r="AL12" s="85" t="s">
        <v>3057</v>
      </c>
      <c r="AM12" s="85"/>
      <c r="AN12" s="85" t="s">
        <v>3114</v>
      </c>
      <c r="AO12" s="85" t="s">
        <v>302</v>
      </c>
    </row>
    <row r="13" spans="1:41" ht="15">
      <c r="A13" s="88" t="s">
        <v>2648</v>
      </c>
      <c r="B13" s="66" t="s">
        <v>2702</v>
      </c>
      <c r="C13" s="66" t="s">
        <v>56</v>
      </c>
      <c r="D13" s="103"/>
      <c r="E13" s="102"/>
      <c r="F13" s="104" t="s">
        <v>3451</v>
      </c>
      <c r="G13" s="105"/>
      <c r="H13" s="105"/>
      <c r="I13" s="106">
        <v>13</v>
      </c>
      <c r="J13" s="107"/>
      <c r="K13" s="48">
        <v>19</v>
      </c>
      <c r="L13" s="48">
        <v>18</v>
      </c>
      <c r="M13" s="48">
        <v>0</v>
      </c>
      <c r="N13" s="48">
        <v>18</v>
      </c>
      <c r="O13" s="48">
        <v>0</v>
      </c>
      <c r="P13" s="49">
        <v>0</v>
      </c>
      <c r="Q13" s="49">
        <v>0</v>
      </c>
      <c r="R13" s="48">
        <v>1</v>
      </c>
      <c r="S13" s="48">
        <v>0</v>
      </c>
      <c r="T13" s="48">
        <v>19</v>
      </c>
      <c r="U13" s="48">
        <v>18</v>
      </c>
      <c r="V13" s="48">
        <v>2</v>
      </c>
      <c r="W13" s="49">
        <v>1.795014</v>
      </c>
      <c r="X13" s="49">
        <v>0.05263157894736842</v>
      </c>
      <c r="Y13" s="48">
        <v>0</v>
      </c>
      <c r="Z13" s="49">
        <v>0</v>
      </c>
      <c r="AA13" s="48">
        <v>0</v>
      </c>
      <c r="AB13" s="49">
        <v>0</v>
      </c>
      <c r="AC13" s="48">
        <v>0</v>
      </c>
      <c r="AD13" s="49">
        <v>0</v>
      </c>
      <c r="AE13" s="48">
        <v>530</v>
      </c>
      <c r="AF13" s="49">
        <v>100</v>
      </c>
      <c r="AG13" s="48">
        <v>530</v>
      </c>
      <c r="AH13" s="79" t="s">
        <v>817</v>
      </c>
      <c r="AI13" s="79" t="s">
        <v>850</v>
      </c>
      <c r="AJ13" s="79" t="s">
        <v>2969</v>
      </c>
      <c r="AK13" s="85" t="s">
        <v>3005</v>
      </c>
      <c r="AL13" s="85" t="s">
        <v>3057</v>
      </c>
      <c r="AM13" s="85"/>
      <c r="AN13" s="85" t="s">
        <v>3115</v>
      </c>
      <c r="AO13" s="85" t="s">
        <v>301</v>
      </c>
    </row>
    <row r="14" spans="1:41" ht="15">
      <c r="A14" s="88" t="s">
        <v>2649</v>
      </c>
      <c r="B14" s="66" t="s">
        <v>2703</v>
      </c>
      <c r="C14" s="66" t="s">
        <v>56</v>
      </c>
      <c r="D14" s="103"/>
      <c r="E14" s="102"/>
      <c r="F14" s="104" t="s">
        <v>3452</v>
      </c>
      <c r="G14" s="105"/>
      <c r="H14" s="105"/>
      <c r="I14" s="106">
        <v>14</v>
      </c>
      <c r="J14" s="107"/>
      <c r="K14" s="48">
        <v>14</v>
      </c>
      <c r="L14" s="48">
        <v>13</v>
      </c>
      <c r="M14" s="48">
        <v>0</v>
      </c>
      <c r="N14" s="48">
        <v>13</v>
      </c>
      <c r="O14" s="48">
        <v>0</v>
      </c>
      <c r="P14" s="49">
        <v>0</v>
      </c>
      <c r="Q14" s="49">
        <v>0</v>
      </c>
      <c r="R14" s="48">
        <v>1</v>
      </c>
      <c r="S14" s="48">
        <v>0</v>
      </c>
      <c r="T14" s="48">
        <v>14</v>
      </c>
      <c r="U14" s="48">
        <v>13</v>
      </c>
      <c r="V14" s="48">
        <v>2</v>
      </c>
      <c r="W14" s="49">
        <v>1.72449</v>
      </c>
      <c r="X14" s="49">
        <v>0.07142857142857142</v>
      </c>
      <c r="Y14" s="48">
        <v>1</v>
      </c>
      <c r="Z14" s="49">
        <v>0.27624309392265195</v>
      </c>
      <c r="AA14" s="48">
        <v>0</v>
      </c>
      <c r="AB14" s="49">
        <v>0</v>
      </c>
      <c r="AC14" s="48">
        <v>0</v>
      </c>
      <c r="AD14" s="49">
        <v>0</v>
      </c>
      <c r="AE14" s="48">
        <v>361</v>
      </c>
      <c r="AF14" s="49">
        <v>99.72375690607734</v>
      </c>
      <c r="AG14" s="48">
        <v>362</v>
      </c>
      <c r="AH14" s="79" t="s">
        <v>845</v>
      </c>
      <c r="AI14" s="79" t="s">
        <v>850</v>
      </c>
      <c r="AJ14" s="79" t="s">
        <v>2970</v>
      </c>
      <c r="AK14" s="85" t="s">
        <v>3006</v>
      </c>
      <c r="AL14" s="85" t="s">
        <v>3063</v>
      </c>
      <c r="AM14" s="85"/>
      <c r="AN14" s="85" t="s">
        <v>3116</v>
      </c>
      <c r="AO14" s="85" t="s">
        <v>340</v>
      </c>
    </row>
    <row r="15" spans="1:41" ht="15">
      <c r="A15" s="88" t="s">
        <v>2650</v>
      </c>
      <c r="B15" s="66" t="s">
        <v>2692</v>
      </c>
      <c r="C15" s="66" t="s">
        <v>59</v>
      </c>
      <c r="D15" s="103"/>
      <c r="E15" s="102"/>
      <c r="F15" s="104" t="s">
        <v>3453</v>
      </c>
      <c r="G15" s="105"/>
      <c r="H15" s="105"/>
      <c r="I15" s="106">
        <v>15</v>
      </c>
      <c r="J15" s="107"/>
      <c r="K15" s="48">
        <v>14</v>
      </c>
      <c r="L15" s="48">
        <v>13</v>
      </c>
      <c r="M15" s="48">
        <v>0</v>
      </c>
      <c r="N15" s="48">
        <v>13</v>
      </c>
      <c r="O15" s="48">
        <v>0</v>
      </c>
      <c r="P15" s="49">
        <v>0</v>
      </c>
      <c r="Q15" s="49">
        <v>0</v>
      </c>
      <c r="R15" s="48">
        <v>1</v>
      </c>
      <c r="S15" s="48">
        <v>0</v>
      </c>
      <c r="T15" s="48">
        <v>14</v>
      </c>
      <c r="U15" s="48">
        <v>13</v>
      </c>
      <c r="V15" s="48">
        <v>2</v>
      </c>
      <c r="W15" s="49">
        <v>1.72449</v>
      </c>
      <c r="X15" s="49">
        <v>0.07142857142857142</v>
      </c>
      <c r="Y15" s="48">
        <v>6</v>
      </c>
      <c r="Z15" s="49">
        <v>1.643835616438356</v>
      </c>
      <c r="AA15" s="48">
        <v>0</v>
      </c>
      <c r="AB15" s="49">
        <v>0</v>
      </c>
      <c r="AC15" s="48">
        <v>0</v>
      </c>
      <c r="AD15" s="49">
        <v>0</v>
      </c>
      <c r="AE15" s="48">
        <v>359</v>
      </c>
      <c r="AF15" s="49">
        <v>98.35616438356165</v>
      </c>
      <c r="AG15" s="48">
        <v>365</v>
      </c>
      <c r="AH15" s="79" t="s">
        <v>2923</v>
      </c>
      <c r="AI15" s="79" t="s">
        <v>850</v>
      </c>
      <c r="AJ15" s="79" t="s">
        <v>2971</v>
      </c>
      <c r="AK15" s="85" t="s">
        <v>3007</v>
      </c>
      <c r="AL15" s="85" t="s">
        <v>3061</v>
      </c>
      <c r="AM15" s="85"/>
      <c r="AN15" s="85" t="s">
        <v>3117</v>
      </c>
      <c r="AO15" s="85" t="s">
        <v>309</v>
      </c>
    </row>
    <row r="16" spans="1:41" ht="15">
      <c r="A16" s="88" t="s">
        <v>2651</v>
      </c>
      <c r="B16" s="66" t="s">
        <v>2693</v>
      </c>
      <c r="C16" s="66" t="s">
        <v>59</v>
      </c>
      <c r="D16" s="103"/>
      <c r="E16" s="102"/>
      <c r="F16" s="104" t="s">
        <v>3454</v>
      </c>
      <c r="G16" s="105"/>
      <c r="H16" s="105"/>
      <c r="I16" s="106">
        <v>16</v>
      </c>
      <c r="J16" s="107"/>
      <c r="K16" s="48">
        <v>13</v>
      </c>
      <c r="L16" s="48">
        <v>12</v>
      </c>
      <c r="M16" s="48">
        <v>0</v>
      </c>
      <c r="N16" s="48">
        <v>12</v>
      </c>
      <c r="O16" s="48">
        <v>0</v>
      </c>
      <c r="P16" s="49">
        <v>0</v>
      </c>
      <c r="Q16" s="49">
        <v>0</v>
      </c>
      <c r="R16" s="48">
        <v>1</v>
      </c>
      <c r="S16" s="48">
        <v>0</v>
      </c>
      <c r="T16" s="48">
        <v>13</v>
      </c>
      <c r="U16" s="48">
        <v>12</v>
      </c>
      <c r="V16" s="48">
        <v>2</v>
      </c>
      <c r="W16" s="49">
        <v>1.704142</v>
      </c>
      <c r="X16" s="49">
        <v>0.07692307692307693</v>
      </c>
      <c r="Y16" s="48">
        <v>5</v>
      </c>
      <c r="Z16" s="49">
        <v>1.6891891891891893</v>
      </c>
      <c r="AA16" s="48">
        <v>0</v>
      </c>
      <c r="AB16" s="49">
        <v>0</v>
      </c>
      <c r="AC16" s="48">
        <v>0</v>
      </c>
      <c r="AD16" s="49">
        <v>0</v>
      </c>
      <c r="AE16" s="48">
        <v>291</v>
      </c>
      <c r="AF16" s="49">
        <v>98.3108108108108</v>
      </c>
      <c r="AG16" s="48">
        <v>296</v>
      </c>
      <c r="AH16" s="79" t="s">
        <v>2924</v>
      </c>
      <c r="AI16" s="79" t="s">
        <v>2944</v>
      </c>
      <c r="AJ16" s="79" t="s">
        <v>2972</v>
      </c>
      <c r="AK16" s="85" t="s">
        <v>3008</v>
      </c>
      <c r="AL16" s="85" t="s">
        <v>3060</v>
      </c>
      <c r="AM16" s="85"/>
      <c r="AN16" s="85" t="s">
        <v>3118</v>
      </c>
      <c r="AO16" s="85" t="s">
        <v>342</v>
      </c>
    </row>
    <row r="17" spans="1:41" ht="15">
      <c r="A17" s="88" t="s">
        <v>2652</v>
      </c>
      <c r="B17" s="66" t="s">
        <v>2694</v>
      </c>
      <c r="C17" s="66" t="s">
        <v>59</v>
      </c>
      <c r="D17" s="103"/>
      <c r="E17" s="102"/>
      <c r="F17" s="104" t="s">
        <v>3455</v>
      </c>
      <c r="G17" s="105"/>
      <c r="H17" s="105"/>
      <c r="I17" s="106">
        <v>17</v>
      </c>
      <c r="J17" s="107"/>
      <c r="K17" s="48">
        <v>13</v>
      </c>
      <c r="L17" s="48">
        <v>12</v>
      </c>
      <c r="M17" s="48">
        <v>0</v>
      </c>
      <c r="N17" s="48">
        <v>12</v>
      </c>
      <c r="O17" s="48">
        <v>0</v>
      </c>
      <c r="P17" s="49">
        <v>0</v>
      </c>
      <c r="Q17" s="49">
        <v>0</v>
      </c>
      <c r="R17" s="48">
        <v>1</v>
      </c>
      <c r="S17" s="48">
        <v>0</v>
      </c>
      <c r="T17" s="48">
        <v>13</v>
      </c>
      <c r="U17" s="48">
        <v>12</v>
      </c>
      <c r="V17" s="48">
        <v>5</v>
      </c>
      <c r="W17" s="49">
        <v>2.319527</v>
      </c>
      <c r="X17" s="49">
        <v>0.07692307692307693</v>
      </c>
      <c r="Y17" s="48">
        <v>11</v>
      </c>
      <c r="Z17" s="49">
        <v>6.285714285714286</v>
      </c>
      <c r="AA17" s="48">
        <v>0</v>
      </c>
      <c r="AB17" s="49">
        <v>0</v>
      </c>
      <c r="AC17" s="48">
        <v>0</v>
      </c>
      <c r="AD17" s="49">
        <v>0</v>
      </c>
      <c r="AE17" s="48">
        <v>164</v>
      </c>
      <c r="AF17" s="49">
        <v>93.71428571428571</v>
      </c>
      <c r="AG17" s="48">
        <v>175</v>
      </c>
      <c r="AH17" s="79" t="s">
        <v>2925</v>
      </c>
      <c r="AI17" s="79" t="s">
        <v>850</v>
      </c>
      <c r="AJ17" s="79" t="s">
        <v>2973</v>
      </c>
      <c r="AK17" s="85" t="s">
        <v>3009</v>
      </c>
      <c r="AL17" s="85" t="s">
        <v>3064</v>
      </c>
      <c r="AM17" s="85" t="s">
        <v>297</v>
      </c>
      <c r="AN17" s="85" t="s">
        <v>3119</v>
      </c>
      <c r="AO17" s="85" t="s">
        <v>3166</v>
      </c>
    </row>
    <row r="18" spans="1:41" ht="15">
      <c r="A18" s="88" t="s">
        <v>2653</v>
      </c>
      <c r="B18" s="66" t="s">
        <v>2695</v>
      </c>
      <c r="C18" s="66" t="s">
        <v>59</v>
      </c>
      <c r="D18" s="103"/>
      <c r="E18" s="102"/>
      <c r="F18" s="104" t="s">
        <v>3456</v>
      </c>
      <c r="G18" s="105"/>
      <c r="H18" s="105"/>
      <c r="I18" s="106">
        <v>18</v>
      </c>
      <c r="J18" s="107"/>
      <c r="K18" s="48">
        <v>8</v>
      </c>
      <c r="L18" s="48">
        <v>7</v>
      </c>
      <c r="M18" s="48">
        <v>0</v>
      </c>
      <c r="N18" s="48">
        <v>7</v>
      </c>
      <c r="O18" s="48">
        <v>0</v>
      </c>
      <c r="P18" s="49">
        <v>0</v>
      </c>
      <c r="Q18" s="49">
        <v>0</v>
      </c>
      <c r="R18" s="48">
        <v>1</v>
      </c>
      <c r="S18" s="48">
        <v>0</v>
      </c>
      <c r="T18" s="48">
        <v>8</v>
      </c>
      <c r="U18" s="48">
        <v>7</v>
      </c>
      <c r="V18" s="48">
        <v>2</v>
      </c>
      <c r="W18" s="49">
        <v>1.53125</v>
      </c>
      <c r="X18" s="49">
        <v>0.125</v>
      </c>
      <c r="Y18" s="48">
        <v>0</v>
      </c>
      <c r="Z18" s="49">
        <v>0</v>
      </c>
      <c r="AA18" s="48">
        <v>0</v>
      </c>
      <c r="AB18" s="49">
        <v>0</v>
      </c>
      <c r="AC18" s="48">
        <v>0</v>
      </c>
      <c r="AD18" s="49">
        <v>0</v>
      </c>
      <c r="AE18" s="48">
        <v>206</v>
      </c>
      <c r="AF18" s="49">
        <v>100</v>
      </c>
      <c r="AG18" s="48">
        <v>206</v>
      </c>
      <c r="AH18" s="79" t="s">
        <v>817</v>
      </c>
      <c r="AI18" s="79" t="s">
        <v>850</v>
      </c>
      <c r="AJ18" s="79" t="s">
        <v>2965</v>
      </c>
      <c r="AK18" s="85" t="s">
        <v>3010</v>
      </c>
      <c r="AL18" s="85" t="s">
        <v>3065</v>
      </c>
      <c r="AM18" s="85"/>
      <c r="AN18" s="85" t="s">
        <v>3120</v>
      </c>
      <c r="AO18" s="85" t="s">
        <v>345</v>
      </c>
    </row>
    <row r="19" spans="1:41" ht="15">
      <c r="A19" s="88" t="s">
        <v>2654</v>
      </c>
      <c r="B19" s="66" t="s">
        <v>2696</v>
      </c>
      <c r="C19" s="66" t="s">
        <v>59</v>
      </c>
      <c r="D19" s="103"/>
      <c r="E19" s="102"/>
      <c r="F19" s="104" t="s">
        <v>3457</v>
      </c>
      <c r="G19" s="105"/>
      <c r="H19" s="105"/>
      <c r="I19" s="106">
        <v>19</v>
      </c>
      <c r="J19" s="107"/>
      <c r="K19" s="48">
        <v>5</v>
      </c>
      <c r="L19" s="48">
        <v>4</v>
      </c>
      <c r="M19" s="48">
        <v>0</v>
      </c>
      <c r="N19" s="48">
        <v>4</v>
      </c>
      <c r="O19" s="48">
        <v>0</v>
      </c>
      <c r="P19" s="49">
        <v>0</v>
      </c>
      <c r="Q19" s="49">
        <v>0</v>
      </c>
      <c r="R19" s="48">
        <v>1</v>
      </c>
      <c r="S19" s="48">
        <v>0</v>
      </c>
      <c r="T19" s="48">
        <v>5</v>
      </c>
      <c r="U19" s="48">
        <v>4</v>
      </c>
      <c r="V19" s="48">
        <v>3</v>
      </c>
      <c r="W19" s="49">
        <v>1.44</v>
      </c>
      <c r="X19" s="49">
        <v>0.2</v>
      </c>
      <c r="Y19" s="48">
        <v>6</v>
      </c>
      <c r="Z19" s="49">
        <v>7.407407407407407</v>
      </c>
      <c r="AA19" s="48">
        <v>0</v>
      </c>
      <c r="AB19" s="49">
        <v>0</v>
      </c>
      <c r="AC19" s="48">
        <v>0</v>
      </c>
      <c r="AD19" s="49">
        <v>0</v>
      </c>
      <c r="AE19" s="48">
        <v>75</v>
      </c>
      <c r="AF19" s="49">
        <v>92.5925925925926</v>
      </c>
      <c r="AG19" s="48">
        <v>81</v>
      </c>
      <c r="AH19" s="79" t="s">
        <v>2926</v>
      </c>
      <c r="AI19" s="79" t="s">
        <v>850</v>
      </c>
      <c r="AJ19" s="79" t="s">
        <v>2974</v>
      </c>
      <c r="AK19" s="85" t="s">
        <v>3011</v>
      </c>
      <c r="AL19" s="85" t="s">
        <v>3066</v>
      </c>
      <c r="AM19" s="85" t="s">
        <v>322</v>
      </c>
      <c r="AN19" s="85" t="s">
        <v>3121</v>
      </c>
      <c r="AO19" s="85" t="s">
        <v>3167</v>
      </c>
    </row>
    <row r="20" spans="1:41" ht="15">
      <c r="A20" s="88" t="s">
        <v>2655</v>
      </c>
      <c r="B20" s="66" t="s">
        <v>2697</v>
      </c>
      <c r="C20" s="66" t="s">
        <v>59</v>
      </c>
      <c r="D20" s="103"/>
      <c r="E20" s="102"/>
      <c r="F20" s="104" t="s">
        <v>3458</v>
      </c>
      <c r="G20" s="105"/>
      <c r="H20" s="105"/>
      <c r="I20" s="106">
        <v>20</v>
      </c>
      <c r="J20" s="107"/>
      <c r="K20" s="48">
        <v>5</v>
      </c>
      <c r="L20" s="48">
        <v>4</v>
      </c>
      <c r="M20" s="48">
        <v>0</v>
      </c>
      <c r="N20" s="48">
        <v>4</v>
      </c>
      <c r="O20" s="48">
        <v>0</v>
      </c>
      <c r="P20" s="49">
        <v>0</v>
      </c>
      <c r="Q20" s="49">
        <v>0</v>
      </c>
      <c r="R20" s="48">
        <v>1</v>
      </c>
      <c r="S20" s="48">
        <v>0</v>
      </c>
      <c r="T20" s="48">
        <v>5</v>
      </c>
      <c r="U20" s="48">
        <v>4</v>
      </c>
      <c r="V20" s="48">
        <v>2</v>
      </c>
      <c r="W20" s="49">
        <v>1.28</v>
      </c>
      <c r="X20" s="49">
        <v>0.2</v>
      </c>
      <c r="Y20" s="48">
        <v>3</v>
      </c>
      <c r="Z20" s="49">
        <v>3.0303030303030303</v>
      </c>
      <c r="AA20" s="48">
        <v>0</v>
      </c>
      <c r="AB20" s="49">
        <v>0</v>
      </c>
      <c r="AC20" s="48">
        <v>0</v>
      </c>
      <c r="AD20" s="49">
        <v>0</v>
      </c>
      <c r="AE20" s="48">
        <v>96</v>
      </c>
      <c r="AF20" s="49">
        <v>96.96969696969697</v>
      </c>
      <c r="AG20" s="48">
        <v>99</v>
      </c>
      <c r="AH20" s="79" t="s">
        <v>2927</v>
      </c>
      <c r="AI20" s="79" t="s">
        <v>2945</v>
      </c>
      <c r="AJ20" s="79" t="s">
        <v>885</v>
      </c>
      <c r="AK20" s="85" t="s">
        <v>3012</v>
      </c>
      <c r="AL20" s="85" t="s">
        <v>3067</v>
      </c>
      <c r="AM20" s="85"/>
      <c r="AN20" s="85" t="s">
        <v>3122</v>
      </c>
      <c r="AO20" s="85" t="s">
        <v>299</v>
      </c>
    </row>
    <row r="21" spans="1:41" ht="15">
      <c r="A21" s="88" t="s">
        <v>2656</v>
      </c>
      <c r="B21" s="66" t="s">
        <v>2698</v>
      </c>
      <c r="C21" s="66" t="s">
        <v>59</v>
      </c>
      <c r="D21" s="103"/>
      <c r="E21" s="102"/>
      <c r="F21" s="104" t="s">
        <v>3459</v>
      </c>
      <c r="G21" s="105"/>
      <c r="H21" s="105"/>
      <c r="I21" s="106">
        <v>21</v>
      </c>
      <c r="J21" s="107"/>
      <c r="K21" s="48">
        <v>4</v>
      </c>
      <c r="L21" s="48">
        <v>3</v>
      </c>
      <c r="M21" s="48">
        <v>0</v>
      </c>
      <c r="N21" s="48">
        <v>3</v>
      </c>
      <c r="O21" s="48">
        <v>0</v>
      </c>
      <c r="P21" s="49">
        <v>0</v>
      </c>
      <c r="Q21" s="49">
        <v>0</v>
      </c>
      <c r="R21" s="48">
        <v>1</v>
      </c>
      <c r="S21" s="48">
        <v>0</v>
      </c>
      <c r="T21" s="48">
        <v>4</v>
      </c>
      <c r="U21" s="48">
        <v>3</v>
      </c>
      <c r="V21" s="48">
        <v>3</v>
      </c>
      <c r="W21" s="49">
        <v>1.25</v>
      </c>
      <c r="X21" s="49">
        <v>0.25</v>
      </c>
      <c r="Y21" s="48">
        <v>2</v>
      </c>
      <c r="Z21" s="49">
        <v>3.7037037037037037</v>
      </c>
      <c r="AA21" s="48">
        <v>0</v>
      </c>
      <c r="AB21" s="49">
        <v>0</v>
      </c>
      <c r="AC21" s="48">
        <v>0</v>
      </c>
      <c r="AD21" s="49">
        <v>0</v>
      </c>
      <c r="AE21" s="48">
        <v>52</v>
      </c>
      <c r="AF21" s="49">
        <v>96.29629629629629</v>
      </c>
      <c r="AG21" s="48">
        <v>54</v>
      </c>
      <c r="AH21" s="79"/>
      <c r="AI21" s="79"/>
      <c r="AJ21" s="79" t="s">
        <v>907</v>
      </c>
      <c r="AK21" s="85" t="s">
        <v>3013</v>
      </c>
      <c r="AL21" s="85" t="s">
        <v>3068</v>
      </c>
      <c r="AM21" s="85"/>
      <c r="AN21" s="85" t="s">
        <v>3123</v>
      </c>
      <c r="AO21" s="85" t="s">
        <v>3168</v>
      </c>
    </row>
    <row r="22" spans="1:41" ht="15">
      <c r="A22" s="88" t="s">
        <v>2657</v>
      </c>
      <c r="B22" s="66" t="s">
        <v>2699</v>
      </c>
      <c r="C22" s="66" t="s">
        <v>59</v>
      </c>
      <c r="D22" s="103"/>
      <c r="E22" s="102"/>
      <c r="F22" s="104" t="s">
        <v>3460</v>
      </c>
      <c r="G22" s="105"/>
      <c r="H22" s="105"/>
      <c r="I22" s="106">
        <v>22</v>
      </c>
      <c r="J22" s="107"/>
      <c r="K22" s="48">
        <v>4</v>
      </c>
      <c r="L22" s="48">
        <v>3</v>
      </c>
      <c r="M22" s="48">
        <v>0</v>
      </c>
      <c r="N22" s="48">
        <v>3</v>
      </c>
      <c r="O22" s="48">
        <v>0</v>
      </c>
      <c r="P22" s="49">
        <v>0</v>
      </c>
      <c r="Q22" s="49">
        <v>0</v>
      </c>
      <c r="R22" s="48">
        <v>1</v>
      </c>
      <c r="S22" s="48">
        <v>0</v>
      </c>
      <c r="T22" s="48">
        <v>4</v>
      </c>
      <c r="U22" s="48">
        <v>3</v>
      </c>
      <c r="V22" s="48">
        <v>2</v>
      </c>
      <c r="W22" s="49">
        <v>1.125</v>
      </c>
      <c r="X22" s="49">
        <v>0.25</v>
      </c>
      <c r="Y22" s="48">
        <v>0</v>
      </c>
      <c r="Z22" s="49">
        <v>0</v>
      </c>
      <c r="AA22" s="48">
        <v>0</v>
      </c>
      <c r="AB22" s="49">
        <v>0</v>
      </c>
      <c r="AC22" s="48">
        <v>0</v>
      </c>
      <c r="AD22" s="49">
        <v>0</v>
      </c>
      <c r="AE22" s="48">
        <v>48</v>
      </c>
      <c r="AF22" s="49">
        <v>100</v>
      </c>
      <c r="AG22" s="48">
        <v>48</v>
      </c>
      <c r="AH22" s="79" t="s">
        <v>2928</v>
      </c>
      <c r="AI22" s="79" t="s">
        <v>860</v>
      </c>
      <c r="AJ22" s="79" t="s">
        <v>910</v>
      </c>
      <c r="AK22" s="85" t="s">
        <v>3014</v>
      </c>
      <c r="AL22" s="85" t="s">
        <v>3069</v>
      </c>
      <c r="AM22" s="85"/>
      <c r="AN22" s="85"/>
      <c r="AO22" s="85" t="s">
        <v>283</v>
      </c>
    </row>
    <row r="23" spans="1:41" ht="15">
      <c r="A23" s="88" t="s">
        <v>2658</v>
      </c>
      <c r="B23" s="66" t="s">
        <v>2700</v>
      </c>
      <c r="C23" s="66" t="s">
        <v>59</v>
      </c>
      <c r="D23" s="103"/>
      <c r="E23" s="102"/>
      <c r="F23" s="104" t="s">
        <v>3461</v>
      </c>
      <c r="G23" s="105"/>
      <c r="H23" s="105"/>
      <c r="I23" s="106">
        <v>23</v>
      </c>
      <c r="J23" s="107"/>
      <c r="K23" s="48">
        <v>4</v>
      </c>
      <c r="L23" s="48">
        <v>3</v>
      </c>
      <c r="M23" s="48">
        <v>0</v>
      </c>
      <c r="N23" s="48">
        <v>3</v>
      </c>
      <c r="O23" s="48">
        <v>0</v>
      </c>
      <c r="P23" s="49">
        <v>0</v>
      </c>
      <c r="Q23" s="49">
        <v>0</v>
      </c>
      <c r="R23" s="48">
        <v>1</v>
      </c>
      <c r="S23" s="48">
        <v>0</v>
      </c>
      <c r="T23" s="48">
        <v>4</v>
      </c>
      <c r="U23" s="48">
        <v>3</v>
      </c>
      <c r="V23" s="48">
        <v>2</v>
      </c>
      <c r="W23" s="49">
        <v>1.125</v>
      </c>
      <c r="X23" s="49">
        <v>0.25</v>
      </c>
      <c r="Y23" s="48">
        <v>0</v>
      </c>
      <c r="Z23" s="49">
        <v>0</v>
      </c>
      <c r="AA23" s="48">
        <v>0</v>
      </c>
      <c r="AB23" s="49">
        <v>0</v>
      </c>
      <c r="AC23" s="48">
        <v>0</v>
      </c>
      <c r="AD23" s="49">
        <v>0</v>
      </c>
      <c r="AE23" s="48">
        <v>25</v>
      </c>
      <c r="AF23" s="49">
        <v>100</v>
      </c>
      <c r="AG23" s="48">
        <v>25</v>
      </c>
      <c r="AH23" s="79"/>
      <c r="AI23" s="79"/>
      <c r="AJ23" s="79" t="s">
        <v>873</v>
      </c>
      <c r="AK23" s="85" t="s">
        <v>3015</v>
      </c>
      <c r="AL23" s="85" t="s">
        <v>3070</v>
      </c>
      <c r="AM23" s="85"/>
      <c r="AN23" s="85" t="s">
        <v>3124</v>
      </c>
      <c r="AO23" s="85" t="s">
        <v>3169</v>
      </c>
    </row>
    <row r="24" spans="1:41" ht="15">
      <c r="A24" s="88" t="s">
        <v>2659</v>
      </c>
      <c r="B24" s="66" t="s">
        <v>2701</v>
      </c>
      <c r="C24" s="66" t="s">
        <v>59</v>
      </c>
      <c r="D24" s="103"/>
      <c r="E24" s="102"/>
      <c r="F24" s="104" t="s">
        <v>3462</v>
      </c>
      <c r="G24" s="105"/>
      <c r="H24" s="105"/>
      <c r="I24" s="106">
        <v>24</v>
      </c>
      <c r="J24" s="107"/>
      <c r="K24" s="48">
        <v>4</v>
      </c>
      <c r="L24" s="48">
        <v>2</v>
      </c>
      <c r="M24" s="48">
        <v>2</v>
      </c>
      <c r="N24" s="48">
        <v>4</v>
      </c>
      <c r="O24" s="48">
        <v>0</v>
      </c>
      <c r="P24" s="49">
        <v>0</v>
      </c>
      <c r="Q24" s="49">
        <v>0</v>
      </c>
      <c r="R24" s="48">
        <v>1</v>
      </c>
      <c r="S24" s="48">
        <v>0</v>
      </c>
      <c r="T24" s="48">
        <v>4</v>
      </c>
      <c r="U24" s="48">
        <v>4</v>
      </c>
      <c r="V24" s="48">
        <v>2</v>
      </c>
      <c r="W24" s="49">
        <v>1.125</v>
      </c>
      <c r="X24" s="49">
        <v>0.25</v>
      </c>
      <c r="Y24" s="48">
        <v>8</v>
      </c>
      <c r="Z24" s="49">
        <v>8.16326530612245</v>
      </c>
      <c r="AA24" s="48">
        <v>0</v>
      </c>
      <c r="AB24" s="49">
        <v>0</v>
      </c>
      <c r="AC24" s="48">
        <v>0</v>
      </c>
      <c r="AD24" s="49">
        <v>0</v>
      </c>
      <c r="AE24" s="48">
        <v>90</v>
      </c>
      <c r="AF24" s="49">
        <v>91.83673469387755</v>
      </c>
      <c r="AG24" s="48">
        <v>98</v>
      </c>
      <c r="AH24" s="79" t="s">
        <v>826</v>
      </c>
      <c r="AI24" s="79" t="s">
        <v>850</v>
      </c>
      <c r="AJ24" s="79" t="s">
        <v>2975</v>
      </c>
      <c r="AK24" s="85" t="s">
        <v>3016</v>
      </c>
      <c r="AL24" s="85" t="s">
        <v>3071</v>
      </c>
      <c r="AM24" s="85"/>
      <c r="AN24" s="85" t="s">
        <v>3125</v>
      </c>
      <c r="AO24" s="85" t="s">
        <v>3170</v>
      </c>
    </row>
    <row r="25" spans="1:41" ht="15">
      <c r="A25" s="88" t="s">
        <v>2660</v>
      </c>
      <c r="B25" s="66" t="s">
        <v>2702</v>
      </c>
      <c r="C25" s="66" t="s">
        <v>59</v>
      </c>
      <c r="D25" s="103"/>
      <c r="E25" s="102"/>
      <c r="F25" s="104" t="s">
        <v>3463</v>
      </c>
      <c r="G25" s="105"/>
      <c r="H25" s="105"/>
      <c r="I25" s="106">
        <v>25</v>
      </c>
      <c r="J25" s="107"/>
      <c r="K25" s="48">
        <v>4</v>
      </c>
      <c r="L25" s="48">
        <v>3</v>
      </c>
      <c r="M25" s="48">
        <v>0</v>
      </c>
      <c r="N25" s="48">
        <v>3</v>
      </c>
      <c r="O25" s="48">
        <v>0</v>
      </c>
      <c r="P25" s="49">
        <v>0</v>
      </c>
      <c r="Q25" s="49">
        <v>0</v>
      </c>
      <c r="R25" s="48">
        <v>1</v>
      </c>
      <c r="S25" s="48">
        <v>0</v>
      </c>
      <c r="T25" s="48">
        <v>4</v>
      </c>
      <c r="U25" s="48">
        <v>3</v>
      </c>
      <c r="V25" s="48">
        <v>2</v>
      </c>
      <c r="W25" s="49">
        <v>1.125</v>
      </c>
      <c r="X25" s="49">
        <v>0.25</v>
      </c>
      <c r="Y25" s="48">
        <v>1</v>
      </c>
      <c r="Z25" s="49">
        <v>0.9345794392523364</v>
      </c>
      <c r="AA25" s="48">
        <v>1</v>
      </c>
      <c r="AB25" s="49">
        <v>0.9345794392523364</v>
      </c>
      <c r="AC25" s="48">
        <v>0</v>
      </c>
      <c r="AD25" s="49">
        <v>0</v>
      </c>
      <c r="AE25" s="48">
        <v>105</v>
      </c>
      <c r="AF25" s="49">
        <v>98.13084112149532</v>
      </c>
      <c r="AG25" s="48">
        <v>107</v>
      </c>
      <c r="AH25" s="79" t="s">
        <v>2929</v>
      </c>
      <c r="AI25" s="79" t="s">
        <v>2946</v>
      </c>
      <c r="AJ25" s="79" t="s">
        <v>2976</v>
      </c>
      <c r="AK25" s="85" t="s">
        <v>3017</v>
      </c>
      <c r="AL25" s="85" t="s">
        <v>2052</v>
      </c>
      <c r="AM25" s="85" t="s">
        <v>3103</v>
      </c>
      <c r="AN25" s="85" t="s">
        <v>3126</v>
      </c>
      <c r="AO25" s="85" t="s">
        <v>296</v>
      </c>
    </row>
    <row r="26" spans="1:41" ht="15">
      <c r="A26" s="88" t="s">
        <v>2661</v>
      </c>
      <c r="B26" s="66" t="s">
        <v>2703</v>
      </c>
      <c r="C26" s="66" t="s">
        <v>59</v>
      </c>
      <c r="D26" s="103"/>
      <c r="E26" s="102"/>
      <c r="F26" s="104" t="s">
        <v>3464</v>
      </c>
      <c r="G26" s="105"/>
      <c r="H26" s="105"/>
      <c r="I26" s="106">
        <v>26</v>
      </c>
      <c r="J26" s="107"/>
      <c r="K26" s="48">
        <v>4</v>
      </c>
      <c r="L26" s="48">
        <v>2</v>
      </c>
      <c r="M26" s="48">
        <v>2</v>
      </c>
      <c r="N26" s="48">
        <v>4</v>
      </c>
      <c r="O26" s="48">
        <v>0</v>
      </c>
      <c r="P26" s="49">
        <v>0</v>
      </c>
      <c r="Q26" s="49">
        <v>0</v>
      </c>
      <c r="R26" s="48">
        <v>1</v>
      </c>
      <c r="S26" s="48">
        <v>0</v>
      </c>
      <c r="T26" s="48">
        <v>4</v>
      </c>
      <c r="U26" s="48">
        <v>4</v>
      </c>
      <c r="V26" s="48">
        <v>2</v>
      </c>
      <c r="W26" s="49">
        <v>1.125</v>
      </c>
      <c r="X26" s="49">
        <v>0.25</v>
      </c>
      <c r="Y26" s="48">
        <v>4</v>
      </c>
      <c r="Z26" s="49">
        <v>6.896551724137931</v>
      </c>
      <c r="AA26" s="48">
        <v>0</v>
      </c>
      <c r="AB26" s="49">
        <v>0</v>
      </c>
      <c r="AC26" s="48">
        <v>0</v>
      </c>
      <c r="AD26" s="49">
        <v>0</v>
      </c>
      <c r="AE26" s="48">
        <v>54</v>
      </c>
      <c r="AF26" s="49">
        <v>93.10344827586206</v>
      </c>
      <c r="AG26" s="48">
        <v>58</v>
      </c>
      <c r="AH26" s="79"/>
      <c r="AI26" s="79"/>
      <c r="AJ26" s="79" t="s">
        <v>879</v>
      </c>
      <c r="AK26" s="85" t="s">
        <v>3018</v>
      </c>
      <c r="AL26" s="85" t="s">
        <v>3072</v>
      </c>
      <c r="AM26" s="85" t="s">
        <v>334</v>
      </c>
      <c r="AN26" s="85" t="s">
        <v>3127</v>
      </c>
      <c r="AO26" s="85" t="s">
        <v>3171</v>
      </c>
    </row>
    <row r="27" spans="1:41" ht="15">
      <c r="A27" s="88" t="s">
        <v>2662</v>
      </c>
      <c r="B27" s="66" t="s">
        <v>2692</v>
      </c>
      <c r="C27" s="66" t="s">
        <v>61</v>
      </c>
      <c r="D27" s="103"/>
      <c r="E27" s="102"/>
      <c r="F27" s="104" t="s">
        <v>2662</v>
      </c>
      <c r="G27" s="105"/>
      <c r="H27" s="105"/>
      <c r="I27" s="106">
        <v>27</v>
      </c>
      <c r="J27" s="107"/>
      <c r="K27" s="48">
        <v>3</v>
      </c>
      <c r="L27" s="48">
        <v>2</v>
      </c>
      <c r="M27" s="48">
        <v>0</v>
      </c>
      <c r="N27" s="48">
        <v>2</v>
      </c>
      <c r="O27" s="48">
        <v>0</v>
      </c>
      <c r="P27" s="49">
        <v>0</v>
      </c>
      <c r="Q27" s="49">
        <v>0</v>
      </c>
      <c r="R27" s="48">
        <v>1</v>
      </c>
      <c r="S27" s="48">
        <v>0</v>
      </c>
      <c r="T27" s="48">
        <v>3</v>
      </c>
      <c r="U27" s="48">
        <v>2</v>
      </c>
      <c r="V27" s="48">
        <v>2</v>
      </c>
      <c r="W27" s="49">
        <v>0.888889</v>
      </c>
      <c r="X27" s="49">
        <v>0.3333333333333333</v>
      </c>
      <c r="Y27" s="48">
        <v>0</v>
      </c>
      <c r="Z27" s="49">
        <v>0</v>
      </c>
      <c r="AA27" s="48">
        <v>0</v>
      </c>
      <c r="AB27" s="49">
        <v>0</v>
      </c>
      <c r="AC27" s="48">
        <v>0</v>
      </c>
      <c r="AD27" s="49">
        <v>0</v>
      </c>
      <c r="AE27" s="48">
        <v>16</v>
      </c>
      <c r="AF27" s="49">
        <v>100</v>
      </c>
      <c r="AG27" s="48">
        <v>16</v>
      </c>
      <c r="AH27" s="79"/>
      <c r="AI27" s="79"/>
      <c r="AJ27" s="79"/>
      <c r="AK27" s="85" t="s">
        <v>3019</v>
      </c>
      <c r="AL27" s="85" t="s">
        <v>3073</v>
      </c>
      <c r="AM27" s="85" t="s">
        <v>332</v>
      </c>
      <c r="AN27" s="85" t="s">
        <v>3128</v>
      </c>
      <c r="AO27" s="85" t="s">
        <v>3172</v>
      </c>
    </row>
    <row r="28" spans="1:41" ht="15">
      <c r="A28" s="88" t="s">
        <v>2663</v>
      </c>
      <c r="B28" s="66" t="s">
        <v>2693</v>
      </c>
      <c r="C28" s="66" t="s">
        <v>61</v>
      </c>
      <c r="D28" s="103"/>
      <c r="E28" s="102"/>
      <c r="F28" s="104" t="s">
        <v>3465</v>
      </c>
      <c r="G28" s="105"/>
      <c r="H28" s="105"/>
      <c r="I28" s="106">
        <v>28</v>
      </c>
      <c r="J28" s="107"/>
      <c r="K28" s="48">
        <v>3</v>
      </c>
      <c r="L28" s="48">
        <v>2</v>
      </c>
      <c r="M28" s="48">
        <v>0</v>
      </c>
      <c r="N28" s="48">
        <v>2</v>
      </c>
      <c r="O28" s="48">
        <v>0</v>
      </c>
      <c r="P28" s="49">
        <v>0</v>
      </c>
      <c r="Q28" s="49">
        <v>0</v>
      </c>
      <c r="R28" s="48">
        <v>1</v>
      </c>
      <c r="S28" s="48">
        <v>0</v>
      </c>
      <c r="T28" s="48">
        <v>3</v>
      </c>
      <c r="U28" s="48">
        <v>2</v>
      </c>
      <c r="V28" s="48">
        <v>2</v>
      </c>
      <c r="W28" s="49">
        <v>0.888889</v>
      </c>
      <c r="X28" s="49">
        <v>0.3333333333333333</v>
      </c>
      <c r="Y28" s="48">
        <v>3</v>
      </c>
      <c r="Z28" s="49">
        <v>3.9473684210526314</v>
      </c>
      <c r="AA28" s="48">
        <v>0</v>
      </c>
      <c r="AB28" s="49">
        <v>0</v>
      </c>
      <c r="AC28" s="48">
        <v>0</v>
      </c>
      <c r="AD28" s="49">
        <v>0</v>
      </c>
      <c r="AE28" s="48">
        <v>73</v>
      </c>
      <c r="AF28" s="49">
        <v>96.05263157894737</v>
      </c>
      <c r="AG28" s="48">
        <v>76</v>
      </c>
      <c r="AH28" s="79" t="s">
        <v>2930</v>
      </c>
      <c r="AI28" s="79" t="s">
        <v>850</v>
      </c>
      <c r="AJ28" s="79" t="s">
        <v>2977</v>
      </c>
      <c r="AK28" s="85" t="s">
        <v>3020</v>
      </c>
      <c r="AL28" s="85" t="s">
        <v>3074</v>
      </c>
      <c r="AM28" s="85" t="s">
        <v>334</v>
      </c>
      <c r="AN28" s="85" t="s">
        <v>3129</v>
      </c>
      <c r="AO28" s="85" t="s">
        <v>284</v>
      </c>
    </row>
    <row r="29" spans="1:41" ht="15">
      <c r="A29" s="88" t="s">
        <v>2664</v>
      </c>
      <c r="B29" s="66" t="s">
        <v>2694</v>
      </c>
      <c r="C29" s="66" t="s">
        <v>61</v>
      </c>
      <c r="D29" s="103"/>
      <c r="E29" s="102"/>
      <c r="F29" s="104" t="s">
        <v>3466</v>
      </c>
      <c r="G29" s="105"/>
      <c r="H29" s="105"/>
      <c r="I29" s="106">
        <v>29</v>
      </c>
      <c r="J29" s="107"/>
      <c r="K29" s="48">
        <v>3</v>
      </c>
      <c r="L29" s="48">
        <v>2</v>
      </c>
      <c r="M29" s="48">
        <v>0</v>
      </c>
      <c r="N29" s="48">
        <v>2</v>
      </c>
      <c r="O29" s="48">
        <v>0</v>
      </c>
      <c r="P29" s="49">
        <v>0</v>
      </c>
      <c r="Q29" s="49">
        <v>0</v>
      </c>
      <c r="R29" s="48">
        <v>1</v>
      </c>
      <c r="S29" s="48">
        <v>0</v>
      </c>
      <c r="T29" s="48">
        <v>3</v>
      </c>
      <c r="U29" s="48">
        <v>2</v>
      </c>
      <c r="V29" s="48">
        <v>2</v>
      </c>
      <c r="W29" s="49">
        <v>0.888889</v>
      </c>
      <c r="X29" s="49">
        <v>0.3333333333333333</v>
      </c>
      <c r="Y29" s="48">
        <v>5</v>
      </c>
      <c r="Z29" s="49">
        <v>10.204081632653061</v>
      </c>
      <c r="AA29" s="48">
        <v>0</v>
      </c>
      <c r="AB29" s="49">
        <v>0</v>
      </c>
      <c r="AC29" s="48">
        <v>0</v>
      </c>
      <c r="AD29" s="49">
        <v>0</v>
      </c>
      <c r="AE29" s="48">
        <v>44</v>
      </c>
      <c r="AF29" s="49">
        <v>89.79591836734694</v>
      </c>
      <c r="AG29" s="48">
        <v>49</v>
      </c>
      <c r="AH29" s="79" t="s">
        <v>830</v>
      </c>
      <c r="AI29" s="79" t="s">
        <v>850</v>
      </c>
      <c r="AJ29" s="79" t="s">
        <v>886</v>
      </c>
      <c r="AK29" s="85" t="s">
        <v>3021</v>
      </c>
      <c r="AL29" s="85" t="s">
        <v>3075</v>
      </c>
      <c r="AM29" s="85"/>
      <c r="AN29" s="85" t="s">
        <v>3130</v>
      </c>
      <c r="AO29" s="85" t="s">
        <v>306</v>
      </c>
    </row>
    <row r="30" spans="1:41" ht="15">
      <c r="A30" s="88" t="s">
        <v>2665</v>
      </c>
      <c r="B30" s="66" t="s">
        <v>2695</v>
      </c>
      <c r="C30" s="66" t="s">
        <v>61</v>
      </c>
      <c r="D30" s="103"/>
      <c r="E30" s="102"/>
      <c r="F30" s="104" t="s">
        <v>3467</v>
      </c>
      <c r="G30" s="105"/>
      <c r="H30" s="105"/>
      <c r="I30" s="106">
        <v>30</v>
      </c>
      <c r="J30" s="107"/>
      <c r="K30" s="48">
        <v>3</v>
      </c>
      <c r="L30" s="48">
        <v>2</v>
      </c>
      <c r="M30" s="48">
        <v>0</v>
      </c>
      <c r="N30" s="48">
        <v>2</v>
      </c>
      <c r="O30" s="48">
        <v>0</v>
      </c>
      <c r="P30" s="49">
        <v>0</v>
      </c>
      <c r="Q30" s="49">
        <v>0</v>
      </c>
      <c r="R30" s="48">
        <v>1</v>
      </c>
      <c r="S30" s="48">
        <v>0</v>
      </c>
      <c r="T30" s="48">
        <v>3</v>
      </c>
      <c r="U30" s="48">
        <v>2</v>
      </c>
      <c r="V30" s="48">
        <v>2</v>
      </c>
      <c r="W30" s="49">
        <v>0.888889</v>
      </c>
      <c r="X30" s="49">
        <v>0.3333333333333333</v>
      </c>
      <c r="Y30" s="48">
        <v>0</v>
      </c>
      <c r="Z30" s="49">
        <v>0</v>
      </c>
      <c r="AA30" s="48">
        <v>0</v>
      </c>
      <c r="AB30" s="49">
        <v>0</v>
      </c>
      <c r="AC30" s="48">
        <v>0</v>
      </c>
      <c r="AD30" s="49">
        <v>0</v>
      </c>
      <c r="AE30" s="48">
        <v>34</v>
      </c>
      <c r="AF30" s="49">
        <v>100</v>
      </c>
      <c r="AG30" s="48">
        <v>34</v>
      </c>
      <c r="AH30" s="79"/>
      <c r="AI30" s="79"/>
      <c r="AJ30" s="79" t="s">
        <v>2978</v>
      </c>
      <c r="AK30" s="85" t="s">
        <v>3022</v>
      </c>
      <c r="AL30" s="85" t="s">
        <v>3076</v>
      </c>
      <c r="AM30" s="85"/>
      <c r="AN30" s="85"/>
      <c r="AO30" s="85" t="s">
        <v>257</v>
      </c>
    </row>
    <row r="31" spans="1:41" ht="15">
      <c r="A31" s="88" t="s">
        <v>2666</v>
      </c>
      <c r="B31" s="66" t="s">
        <v>2696</v>
      </c>
      <c r="C31" s="66" t="s">
        <v>61</v>
      </c>
      <c r="D31" s="103"/>
      <c r="E31" s="102"/>
      <c r="F31" s="104" t="s">
        <v>2666</v>
      </c>
      <c r="G31" s="105"/>
      <c r="H31" s="105"/>
      <c r="I31" s="106">
        <v>31</v>
      </c>
      <c r="J31" s="107"/>
      <c r="K31" s="48">
        <v>3</v>
      </c>
      <c r="L31" s="48">
        <v>2</v>
      </c>
      <c r="M31" s="48">
        <v>0</v>
      </c>
      <c r="N31" s="48">
        <v>2</v>
      </c>
      <c r="O31" s="48">
        <v>0</v>
      </c>
      <c r="P31" s="49">
        <v>0</v>
      </c>
      <c r="Q31" s="49">
        <v>0</v>
      </c>
      <c r="R31" s="48">
        <v>1</v>
      </c>
      <c r="S31" s="48">
        <v>0</v>
      </c>
      <c r="T31" s="48">
        <v>3</v>
      </c>
      <c r="U31" s="48">
        <v>2</v>
      </c>
      <c r="V31" s="48">
        <v>2</v>
      </c>
      <c r="W31" s="49">
        <v>0.888889</v>
      </c>
      <c r="X31" s="49">
        <v>0.3333333333333333</v>
      </c>
      <c r="Y31" s="48">
        <v>2</v>
      </c>
      <c r="Z31" s="49">
        <v>7.142857142857143</v>
      </c>
      <c r="AA31" s="48">
        <v>0</v>
      </c>
      <c r="AB31" s="49">
        <v>0</v>
      </c>
      <c r="AC31" s="48">
        <v>0</v>
      </c>
      <c r="AD31" s="49">
        <v>0</v>
      </c>
      <c r="AE31" s="48">
        <v>26</v>
      </c>
      <c r="AF31" s="49">
        <v>92.85714285714286</v>
      </c>
      <c r="AG31" s="48">
        <v>28</v>
      </c>
      <c r="AH31" s="79"/>
      <c r="AI31" s="79"/>
      <c r="AJ31" s="79"/>
      <c r="AK31" s="85" t="s">
        <v>3023</v>
      </c>
      <c r="AL31" s="85" t="s">
        <v>3077</v>
      </c>
      <c r="AM31" s="85"/>
      <c r="AN31" s="85" t="s">
        <v>3131</v>
      </c>
      <c r="AO31" s="85" t="s">
        <v>3173</v>
      </c>
    </row>
    <row r="32" spans="1:41" ht="15">
      <c r="A32" s="88" t="s">
        <v>2667</v>
      </c>
      <c r="B32" s="66" t="s">
        <v>2697</v>
      </c>
      <c r="C32" s="66" t="s">
        <v>61</v>
      </c>
      <c r="D32" s="103"/>
      <c r="E32" s="102"/>
      <c r="F32" s="104" t="s">
        <v>2667</v>
      </c>
      <c r="G32" s="105"/>
      <c r="H32" s="105"/>
      <c r="I32" s="106">
        <v>32</v>
      </c>
      <c r="J32" s="107"/>
      <c r="K32" s="48">
        <v>2</v>
      </c>
      <c r="L32" s="48">
        <v>1</v>
      </c>
      <c r="M32" s="48">
        <v>0</v>
      </c>
      <c r="N32" s="48">
        <v>1</v>
      </c>
      <c r="O32" s="48">
        <v>0</v>
      </c>
      <c r="P32" s="49">
        <v>0</v>
      </c>
      <c r="Q32" s="49">
        <v>0</v>
      </c>
      <c r="R32" s="48">
        <v>1</v>
      </c>
      <c r="S32" s="48">
        <v>0</v>
      </c>
      <c r="T32" s="48">
        <v>2</v>
      </c>
      <c r="U32" s="48">
        <v>1</v>
      </c>
      <c r="V32" s="48">
        <v>1</v>
      </c>
      <c r="W32" s="49">
        <v>0.5</v>
      </c>
      <c r="X32" s="49">
        <v>0.5</v>
      </c>
      <c r="Y32" s="48">
        <v>0</v>
      </c>
      <c r="Z32" s="49">
        <v>0</v>
      </c>
      <c r="AA32" s="48">
        <v>0</v>
      </c>
      <c r="AB32" s="49">
        <v>0</v>
      </c>
      <c r="AC32" s="48">
        <v>0</v>
      </c>
      <c r="AD32" s="49">
        <v>0</v>
      </c>
      <c r="AE32" s="48">
        <v>13</v>
      </c>
      <c r="AF32" s="49">
        <v>100</v>
      </c>
      <c r="AG32" s="48">
        <v>13</v>
      </c>
      <c r="AH32" s="79"/>
      <c r="AI32" s="79"/>
      <c r="AJ32" s="79"/>
      <c r="AK32" s="85" t="s">
        <v>326</v>
      </c>
      <c r="AL32" s="85" t="s">
        <v>2052</v>
      </c>
      <c r="AM32" s="85" t="s">
        <v>326</v>
      </c>
      <c r="AN32" s="85" t="s">
        <v>3132</v>
      </c>
      <c r="AO32" s="85" t="s">
        <v>327</v>
      </c>
    </row>
    <row r="33" spans="1:41" ht="15">
      <c r="A33" s="88" t="s">
        <v>2668</v>
      </c>
      <c r="B33" s="66" t="s">
        <v>2698</v>
      </c>
      <c r="C33" s="66" t="s">
        <v>61</v>
      </c>
      <c r="D33" s="103"/>
      <c r="E33" s="102"/>
      <c r="F33" s="104" t="s">
        <v>3468</v>
      </c>
      <c r="G33" s="105"/>
      <c r="H33" s="105"/>
      <c r="I33" s="106">
        <v>33</v>
      </c>
      <c r="J33" s="107"/>
      <c r="K33" s="48">
        <v>2</v>
      </c>
      <c r="L33" s="48">
        <v>1</v>
      </c>
      <c r="M33" s="48">
        <v>0</v>
      </c>
      <c r="N33" s="48">
        <v>1</v>
      </c>
      <c r="O33" s="48">
        <v>0</v>
      </c>
      <c r="P33" s="49">
        <v>0</v>
      </c>
      <c r="Q33" s="49">
        <v>0</v>
      </c>
      <c r="R33" s="48">
        <v>1</v>
      </c>
      <c r="S33" s="48">
        <v>0</v>
      </c>
      <c r="T33" s="48">
        <v>2</v>
      </c>
      <c r="U33" s="48">
        <v>1</v>
      </c>
      <c r="V33" s="48">
        <v>1</v>
      </c>
      <c r="W33" s="49">
        <v>0.5</v>
      </c>
      <c r="X33" s="49">
        <v>0.5</v>
      </c>
      <c r="Y33" s="48">
        <v>1</v>
      </c>
      <c r="Z33" s="49">
        <v>4</v>
      </c>
      <c r="AA33" s="48">
        <v>0</v>
      </c>
      <c r="AB33" s="49">
        <v>0</v>
      </c>
      <c r="AC33" s="48">
        <v>0</v>
      </c>
      <c r="AD33" s="49">
        <v>0</v>
      </c>
      <c r="AE33" s="48">
        <v>24</v>
      </c>
      <c r="AF33" s="49">
        <v>96</v>
      </c>
      <c r="AG33" s="48">
        <v>25</v>
      </c>
      <c r="AH33" s="79"/>
      <c r="AI33" s="79"/>
      <c r="AJ33" s="79" t="s">
        <v>930</v>
      </c>
      <c r="AK33" s="85" t="s">
        <v>2052</v>
      </c>
      <c r="AL33" s="85" t="s">
        <v>2052</v>
      </c>
      <c r="AM33" s="85" t="s">
        <v>326</v>
      </c>
      <c r="AN33" s="85" t="s">
        <v>3133</v>
      </c>
      <c r="AO33" s="85" t="s">
        <v>325</v>
      </c>
    </row>
    <row r="34" spans="1:41" ht="15">
      <c r="A34" s="88" t="s">
        <v>2669</v>
      </c>
      <c r="B34" s="66" t="s">
        <v>2699</v>
      </c>
      <c r="C34" s="66" t="s">
        <v>61</v>
      </c>
      <c r="D34" s="103"/>
      <c r="E34" s="102"/>
      <c r="F34" s="104" t="s">
        <v>2669</v>
      </c>
      <c r="G34" s="105"/>
      <c r="H34" s="105"/>
      <c r="I34" s="106">
        <v>34</v>
      </c>
      <c r="J34" s="107"/>
      <c r="K34" s="48">
        <v>2</v>
      </c>
      <c r="L34" s="48">
        <v>1</v>
      </c>
      <c r="M34" s="48">
        <v>0</v>
      </c>
      <c r="N34" s="48">
        <v>1</v>
      </c>
      <c r="O34" s="48">
        <v>0</v>
      </c>
      <c r="P34" s="49">
        <v>0</v>
      </c>
      <c r="Q34" s="49">
        <v>0</v>
      </c>
      <c r="R34" s="48">
        <v>1</v>
      </c>
      <c r="S34" s="48">
        <v>0</v>
      </c>
      <c r="T34" s="48">
        <v>2</v>
      </c>
      <c r="U34" s="48">
        <v>1</v>
      </c>
      <c r="V34" s="48">
        <v>1</v>
      </c>
      <c r="W34" s="49">
        <v>0.5</v>
      </c>
      <c r="X34" s="49">
        <v>0.5</v>
      </c>
      <c r="Y34" s="48">
        <v>3</v>
      </c>
      <c r="Z34" s="49">
        <v>10.344827586206897</v>
      </c>
      <c r="AA34" s="48">
        <v>1</v>
      </c>
      <c r="AB34" s="49">
        <v>3.4482758620689653</v>
      </c>
      <c r="AC34" s="48">
        <v>0</v>
      </c>
      <c r="AD34" s="49">
        <v>0</v>
      </c>
      <c r="AE34" s="48">
        <v>25</v>
      </c>
      <c r="AF34" s="49">
        <v>86.20689655172414</v>
      </c>
      <c r="AG34" s="48">
        <v>29</v>
      </c>
      <c r="AH34" s="79" t="s">
        <v>840</v>
      </c>
      <c r="AI34" s="79" t="s">
        <v>866</v>
      </c>
      <c r="AJ34" s="79"/>
      <c r="AK34" s="85" t="s">
        <v>2757</v>
      </c>
      <c r="AL34" s="85" t="s">
        <v>2052</v>
      </c>
      <c r="AM34" s="85"/>
      <c r="AN34" s="85" t="s">
        <v>3134</v>
      </c>
      <c r="AO34" s="85" t="s">
        <v>317</v>
      </c>
    </row>
    <row r="35" spans="1:41" ht="15">
      <c r="A35" s="88" t="s">
        <v>2670</v>
      </c>
      <c r="B35" s="66" t="s">
        <v>2700</v>
      </c>
      <c r="C35" s="66" t="s">
        <v>61</v>
      </c>
      <c r="D35" s="103"/>
      <c r="E35" s="102"/>
      <c r="F35" s="104" t="s">
        <v>3469</v>
      </c>
      <c r="G35" s="105"/>
      <c r="H35" s="105"/>
      <c r="I35" s="106">
        <v>35</v>
      </c>
      <c r="J35" s="107"/>
      <c r="K35" s="48">
        <v>2</v>
      </c>
      <c r="L35" s="48">
        <v>1</v>
      </c>
      <c r="M35" s="48">
        <v>0</v>
      </c>
      <c r="N35" s="48">
        <v>1</v>
      </c>
      <c r="O35" s="48">
        <v>0</v>
      </c>
      <c r="P35" s="49">
        <v>0</v>
      </c>
      <c r="Q35" s="49">
        <v>0</v>
      </c>
      <c r="R35" s="48">
        <v>1</v>
      </c>
      <c r="S35" s="48">
        <v>0</v>
      </c>
      <c r="T35" s="48">
        <v>2</v>
      </c>
      <c r="U35" s="48">
        <v>1</v>
      </c>
      <c r="V35" s="48">
        <v>1</v>
      </c>
      <c r="W35" s="49">
        <v>0.5</v>
      </c>
      <c r="X35" s="49">
        <v>0.5</v>
      </c>
      <c r="Y35" s="48">
        <v>1</v>
      </c>
      <c r="Z35" s="49">
        <v>4.3478260869565215</v>
      </c>
      <c r="AA35" s="48">
        <v>0</v>
      </c>
      <c r="AB35" s="49">
        <v>0</v>
      </c>
      <c r="AC35" s="48">
        <v>0</v>
      </c>
      <c r="AD35" s="49">
        <v>0</v>
      </c>
      <c r="AE35" s="48">
        <v>22</v>
      </c>
      <c r="AF35" s="49">
        <v>95.65217391304348</v>
      </c>
      <c r="AG35" s="48">
        <v>23</v>
      </c>
      <c r="AH35" s="79" t="s">
        <v>807</v>
      </c>
      <c r="AI35" s="79" t="s">
        <v>850</v>
      </c>
      <c r="AJ35" s="79" t="s">
        <v>2979</v>
      </c>
      <c r="AK35" s="85" t="s">
        <v>3024</v>
      </c>
      <c r="AL35" s="85" t="s">
        <v>2052</v>
      </c>
      <c r="AM35" s="85"/>
      <c r="AN35" s="85" t="s">
        <v>3135</v>
      </c>
      <c r="AO35" s="85" t="s">
        <v>312</v>
      </c>
    </row>
    <row r="36" spans="1:41" ht="15">
      <c r="A36" s="88" t="s">
        <v>2671</v>
      </c>
      <c r="B36" s="66" t="s">
        <v>2701</v>
      </c>
      <c r="C36" s="66" t="s">
        <v>61</v>
      </c>
      <c r="D36" s="103"/>
      <c r="E36" s="102"/>
      <c r="F36" s="104" t="s">
        <v>3470</v>
      </c>
      <c r="G36" s="105"/>
      <c r="H36" s="105"/>
      <c r="I36" s="106">
        <v>36</v>
      </c>
      <c r="J36" s="107"/>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22</v>
      </c>
      <c r="AF36" s="49">
        <v>100</v>
      </c>
      <c r="AG36" s="48">
        <v>22</v>
      </c>
      <c r="AH36" s="79" t="s">
        <v>834</v>
      </c>
      <c r="AI36" s="79" t="s">
        <v>862</v>
      </c>
      <c r="AJ36" s="79" t="s">
        <v>894</v>
      </c>
      <c r="AK36" s="85" t="s">
        <v>306</v>
      </c>
      <c r="AL36" s="85" t="s">
        <v>2052</v>
      </c>
      <c r="AM36" s="85"/>
      <c r="AN36" s="85" t="s">
        <v>3136</v>
      </c>
      <c r="AO36" s="85" t="s">
        <v>294</v>
      </c>
    </row>
    <row r="37" spans="1:41" ht="15">
      <c r="A37" s="88" t="s">
        <v>2672</v>
      </c>
      <c r="B37" s="66" t="s">
        <v>2702</v>
      </c>
      <c r="C37" s="66" t="s">
        <v>61</v>
      </c>
      <c r="D37" s="103"/>
      <c r="E37" s="102"/>
      <c r="F37" s="104" t="s">
        <v>3471</v>
      </c>
      <c r="G37" s="105"/>
      <c r="H37" s="105"/>
      <c r="I37" s="106">
        <v>37</v>
      </c>
      <c r="J37" s="107"/>
      <c r="K37" s="48">
        <v>2</v>
      </c>
      <c r="L37" s="48">
        <v>1</v>
      </c>
      <c r="M37" s="48">
        <v>0</v>
      </c>
      <c r="N37" s="48">
        <v>1</v>
      </c>
      <c r="O37" s="48">
        <v>0</v>
      </c>
      <c r="P37" s="49">
        <v>0</v>
      </c>
      <c r="Q37" s="49">
        <v>0</v>
      </c>
      <c r="R37" s="48">
        <v>1</v>
      </c>
      <c r="S37" s="48">
        <v>0</v>
      </c>
      <c r="T37" s="48">
        <v>2</v>
      </c>
      <c r="U37" s="48">
        <v>1</v>
      </c>
      <c r="V37" s="48">
        <v>1</v>
      </c>
      <c r="W37" s="49">
        <v>0.5</v>
      </c>
      <c r="X37" s="49">
        <v>0.5</v>
      </c>
      <c r="Y37" s="48">
        <v>0</v>
      </c>
      <c r="Z37" s="49">
        <v>0</v>
      </c>
      <c r="AA37" s="48">
        <v>0</v>
      </c>
      <c r="AB37" s="49">
        <v>0</v>
      </c>
      <c r="AC37" s="48">
        <v>0</v>
      </c>
      <c r="AD37" s="49">
        <v>0</v>
      </c>
      <c r="AE37" s="48">
        <v>3</v>
      </c>
      <c r="AF37" s="49">
        <v>100</v>
      </c>
      <c r="AG37" s="48">
        <v>3</v>
      </c>
      <c r="AH37" s="79"/>
      <c r="AI37" s="79"/>
      <c r="AJ37" s="79" t="s">
        <v>904</v>
      </c>
      <c r="AK37" s="85" t="s">
        <v>2052</v>
      </c>
      <c r="AL37" s="85" t="s">
        <v>2052</v>
      </c>
      <c r="AM37" s="85" t="s">
        <v>320</v>
      </c>
      <c r="AN37" s="85"/>
      <c r="AO37" s="85" t="s">
        <v>272</v>
      </c>
    </row>
    <row r="38" spans="1:41" ht="15">
      <c r="A38" s="88" t="s">
        <v>2673</v>
      </c>
      <c r="B38" s="66" t="s">
        <v>2703</v>
      </c>
      <c r="C38" s="66" t="s">
        <v>61</v>
      </c>
      <c r="D38" s="103"/>
      <c r="E38" s="102"/>
      <c r="F38" s="104" t="s">
        <v>3472</v>
      </c>
      <c r="G38" s="105"/>
      <c r="H38" s="105"/>
      <c r="I38" s="106">
        <v>38</v>
      </c>
      <c r="J38" s="107"/>
      <c r="K38" s="48">
        <v>2</v>
      </c>
      <c r="L38" s="48">
        <v>1</v>
      </c>
      <c r="M38" s="48">
        <v>0</v>
      </c>
      <c r="N38" s="48">
        <v>1</v>
      </c>
      <c r="O38" s="48">
        <v>0</v>
      </c>
      <c r="P38" s="49">
        <v>0</v>
      </c>
      <c r="Q38" s="49">
        <v>0</v>
      </c>
      <c r="R38" s="48">
        <v>1</v>
      </c>
      <c r="S38" s="48">
        <v>0</v>
      </c>
      <c r="T38" s="48">
        <v>2</v>
      </c>
      <c r="U38" s="48">
        <v>1</v>
      </c>
      <c r="V38" s="48">
        <v>1</v>
      </c>
      <c r="W38" s="49">
        <v>0.5</v>
      </c>
      <c r="X38" s="49">
        <v>0.5</v>
      </c>
      <c r="Y38" s="48">
        <v>2</v>
      </c>
      <c r="Z38" s="49">
        <v>7.407407407407407</v>
      </c>
      <c r="AA38" s="48">
        <v>0</v>
      </c>
      <c r="AB38" s="49">
        <v>0</v>
      </c>
      <c r="AC38" s="48">
        <v>0</v>
      </c>
      <c r="AD38" s="49">
        <v>0</v>
      </c>
      <c r="AE38" s="48">
        <v>25</v>
      </c>
      <c r="AF38" s="49">
        <v>92.5925925925926</v>
      </c>
      <c r="AG38" s="48">
        <v>27</v>
      </c>
      <c r="AH38" s="79" t="s">
        <v>826</v>
      </c>
      <c r="AI38" s="79" t="s">
        <v>850</v>
      </c>
      <c r="AJ38" s="79" t="s">
        <v>2980</v>
      </c>
      <c r="AK38" s="85" t="s">
        <v>2737</v>
      </c>
      <c r="AL38" s="85" t="s">
        <v>2052</v>
      </c>
      <c r="AM38" s="85"/>
      <c r="AN38" s="85" t="s">
        <v>3137</v>
      </c>
      <c r="AO38" s="85" t="s">
        <v>356</v>
      </c>
    </row>
    <row r="39" spans="1:41" ht="15">
      <c r="A39" s="88" t="s">
        <v>2674</v>
      </c>
      <c r="B39" s="66" t="s">
        <v>2692</v>
      </c>
      <c r="C39" s="66" t="s">
        <v>63</v>
      </c>
      <c r="D39" s="103"/>
      <c r="E39" s="102"/>
      <c r="F39" s="104" t="s">
        <v>3473</v>
      </c>
      <c r="G39" s="105"/>
      <c r="H39" s="105"/>
      <c r="I39" s="106">
        <v>39</v>
      </c>
      <c r="J39" s="107"/>
      <c r="K39" s="48">
        <v>2</v>
      </c>
      <c r="L39" s="48">
        <v>1</v>
      </c>
      <c r="M39" s="48">
        <v>0</v>
      </c>
      <c r="N39" s="48">
        <v>1</v>
      </c>
      <c r="O39" s="48">
        <v>0</v>
      </c>
      <c r="P39" s="49">
        <v>0</v>
      </c>
      <c r="Q39" s="49">
        <v>0</v>
      </c>
      <c r="R39" s="48">
        <v>1</v>
      </c>
      <c r="S39" s="48">
        <v>0</v>
      </c>
      <c r="T39" s="48">
        <v>2</v>
      </c>
      <c r="U39" s="48">
        <v>1</v>
      </c>
      <c r="V39" s="48">
        <v>1</v>
      </c>
      <c r="W39" s="49">
        <v>0.5</v>
      </c>
      <c r="X39" s="49">
        <v>0.5</v>
      </c>
      <c r="Y39" s="48">
        <v>0</v>
      </c>
      <c r="Z39" s="49">
        <v>0</v>
      </c>
      <c r="AA39" s="48">
        <v>0</v>
      </c>
      <c r="AB39" s="49">
        <v>0</v>
      </c>
      <c r="AC39" s="48">
        <v>0</v>
      </c>
      <c r="AD39" s="49">
        <v>0</v>
      </c>
      <c r="AE39" s="48">
        <v>27</v>
      </c>
      <c r="AF39" s="49">
        <v>100</v>
      </c>
      <c r="AG39" s="48">
        <v>27</v>
      </c>
      <c r="AH39" s="79"/>
      <c r="AI39" s="79"/>
      <c r="AJ39" s="79" t="s">
        <v>898</v>
      </c>
      <c r="AK39" s="85" t="s">
        <v>2721</v>
      </c>
      <c r="AL39" s="85" t="s">
        <v>2052</v>
      </c>
      <c r="AM39" s="85"/>
      <c r="AN39" s="85" t="s">
        <v>3138</v>
      </c>
      <c r="AO39" s="85" t="s">
        <v>267</v>
      </c>
    </row>
    <row r="40" spans="1:41" ht="15">
      <c r="A40" s="88" t="s">
        <v>2675</v>
      </c>
      <c r="B40" s="66" t="s">
        <v>2693</v>
      </c>
      <c r="C40" s="66" t="s">
        <v>63</v>
      </c>
      <c r="D40" s="103"/>
      <c r="E40" s="102"/>
      <c r="F40" s="104" t="s">
        <v>3474</v>
      </c>
      <c r="G40" s="105"/>
      <c r="H40" s="105"/>
      <c r="I40" s="106">
        <v>40</v>
      </c>
      <c r="J40" s="107"/>
      <c r="K40" s="48">
        <v>2</v>
      </c>
      <c r="L40" s="48">
        <v>1</v>
      </c>
      <c r="M40" s="48">
        <v>0</v>
      </c>
      <c r="N40" s="48">
        <v>1</v>
      </c>
      <c r="O40" s="48">
        <v>0</v>
      </c>
      <c r="P40" s="49">
        <v>0</v>
      </c>
      <c r="Q40" s="49">
        <v>0</v>
      </c>
      <c r="R40" s="48">
        <v>1</v>
      </c>
      <c r="S40" s="48">
        <v>0</v>
      </c>
      <c r="T40" s="48">
        <v>2</v>
      </c>
      <c r="U40" s="48">
        <v>1</v>
      </c>
      <c r="V40" s="48">
        <v>1</v>
      </c>
      <c r="W40" s="49">
        <v>0.5</v>
      </c>
      <c r="X40" s="49">
        <v>0.5</v>
      </c>
      <c r="Y40" s="48">
        <v>1</v>
      </c>
      <c r="Z40" s="49">
        <v>4.166666666666667</v>
      </c>
      <c r="AA40" s="48">
        <v>0</v>
      </c>
      <c r="AB40" s="49">
        <v>0</v>
      </c>
      <c r="AC40" s="48">
        <v>0</v>
      </c>
      <c r="AD40" s="49">
        <v>0</v>
      </c>
      <c r="AE40" s="48">
        <v>23</v>
      </c>
      <c r="AF40" s="49">
        <v>95.83333333333333</v>
      </c>
      <c r="AG40" s="48">
        <v>24</v>
      </c>
      <c r="AH40" s="79"/>
      <c r="AI40" s="79"/>
      <c r="AJ40" s="79" t="s">
        <v>907</v>
      </c>
      <c r="AK40" s="85" t="s">
        <v>3025</v>
      </c>
      <c r="AL40" s="85" t="s">
        <v>3078</v>
      </c>
      <c r="AM40" s="85"/>
      <c r="AN40" s="85" t="s">
        <v>280</v>
      </c>
      <c r="AO40" s="85" t="s">
        <v>339</v>
      </c>
    </row>
    <row r="41" spans="1:41" ht="15">
      <c r="A41" s="88" t="s">
        <v>2676</v>
      </c>
      <c r="B41" s="66" t="s">
        <v>2694</v>
      </c>
      <c r="C41" s="66" t="s">
        <v>63</v>
      </c>
      <c r="D41" s="103"/>
      <c r="E41" s="102"/>
      <c r="F41" s="104" t="s">
        <v>3475</v>
      </c>
      <c r="G41" s="105"/>
      <c r="H41" s="105"/>
      <c r="I41" s="106">
        <v>41</v>
      </c>
      <c r="J41" s="107"/>
      <c r="K41" s="48">
        <v>2</v>
      </c>
      <c r="L41" s="48">
        <v>1</v>
      </c>
      <c r="M41" s="48">
        <v>0</v>
      </c>
      <c r="N41" s="48">
        <v>1</v>
      </c>
      <c r="O41" s="48">
        <v>0</v>
      </c>
      <c r="P41" s="49">
        <v>0</v>
      </c>
      <c r="Q41" s="49">
        <v>0</v>
      </c>
      <c r="R41" s="48">
        <v>1</v>
      </c>
      <c r="S41" s="48">
        <v>0</v>
      </c>
      <c r="T41" s="48">
        <v>2</v>
      </c>
      <c r="U41" s="48">
        <v>1</v>
      </c>
      <c r="V41" s="48">
        <v>1</v>
      </c>
      <c r="W41" s="49">
        <v>0.5</v>
      </c>
      <c r="X41" s="49">
        <v>0.5</v>
      </c>
      <c r="Y41" s="48">
        <v>2</v>
      </c>
      <c r="Z41" s="49">
        <v>8.333333333333334</v>
      </c>
      <c r="AA41" s="48">
        <v>0</v>
      </c>
      <c r="AB41" s="49">
        <v>0</v>
      </c>
      <c r="AC41" s="48">
        <v>0</v>
      </c>
      <c r="AD41" s="49">
        <v>0</v>
      </c>
      <c r="AE41" s="48">
        <v>22</v>
      </c>
      <c r="AF41" s="49">
        <v>91.66666666666667</v>
      </c>
      <c r="AG41" s="48">
        <v>24</v>
      </c>
      <c r="AH41" s="79"/>
      <c r="AI41" s="79"/>
      <c r="AJ41" s="79" t="s">
        <v>933</v>
      </c>
      <c r="AK41" s="85" t="s">
        <v>2052</v>
      </c>
      <c r="AL41" s="85" t="s">
        <v>2052</v>
      </c>
      <c r="AM41" s="85"/>
      <c r="AN41" s="85" t="s">
        <v>3139</v>
      </c>
      <c r="AO41" s="85" t="s">
        <v>337</v>
      </c>
    </row>
    <row r="42" spans="1:41" ht="15">
      <c r="A42" s="88" t="s">
        <v>2677</v>
      </c>
      <c r="B42" s="66" t="s">
        <v>2695</v>
      </c>
      <c r="C42" s="66" t="s">
        <v>63</v>
      </c>
      <c r="D42" s="103"/>
      <c r="E42" s="102"/>
      <c r="F42" s="104" t="s">
        <v>3476</v>
      </c>
      <c r="G42" s="105"/>
      <c r="H42" s="105"/>
      <c r="I42" s="106">
        <v>42</v>
      </c>
      <c r="J42" s="107"/>
      <c r="K42" s="48">
        <v>2</v>
      </c>
      <c r="L42" s="48">
        <v>1</v>
      </c>
      <c r="M42" s="48">
        <v>0</v>
      </c>
      <c r="N42" s="48">
        <v>1</v>
      </c>
      <c r="O42" s="48">
        <v>0</v>
      </c>
      <c r="P42" s="49">
        <v>0</v>
      </c>
      <c r="Q42" s="49">
        <v>0</v>
      </c>
      <c r="R42" s="48">
        <v>1</v>
      </c>
      <c r="S42" s="48">
        <v>0</v>
      </c>
      <c r="T42" s="48">
        <v>2</v>
      </c>
      <c r="U42" s="48">
        <v>1</v>
      </c>
      <c r="V42" s="48">
        <v>1</v>
      </c>
      <c r="W42" s="49">
        <v>0.5</v>
      </c>
      <c r="X42" s="49">
        <v>0.5</v>
      </c>
      <c r="Y42" s="48">
        <v>0</v>
      </c>
      <c r="Z42" s="49">
        <v>0</v>
      </c>
      <c r="AA42" s="48">
        <v>0</v>
      </c>
      <c r="AB42" s="49">
        <v>0</v>
      </c>
      <c r="AC42" s="48">
        <v>0</v>
      </c>
      <c r="AD42" s="49">
        <v>0</v>
      </c>
      <c r="AE42" s="48">
        <v>19</v>
      </c>
      <c r="AF42" s="49">
        <v>100</v>
      </c>
      <c r="AG42" s="48">
        <v>19</v>
      </c>
      <c r="AH42" s="79"/>
      <c r="AI42" s="79"/>
      <c r="AJ42" s="79" t="s">
        <v>877</v>
      </c>
      <c r="AK42" s="85" t="s">
        <v>2052</v>
      </c>
      <c r="AL42" s="85" t="s">
        <v>2052</v>
      </c>
      <c r="AM42" s="85"/>
      <c r="AN42" s="85" t="s">
        <v>3140</v>
      </c>
      <c r="AO42" s="85" t="s">
        <v>249</v>
      </c>
    </row>
    <row r="43" spans="1:41" ht="15">
      <c r="A43" s="88" t="s">
        <v>2678</v>
      </c>
      <c r="B43" s="66" t="s">
        <v>2696</v>
      </c>
      <c r="C43" s="66" t="s">
        <v>63</v>
      </c>
      <c r="D43" s="103"/>
      <c r="E43" s="102"/>
      <c r="F43" s="104" t="s">
        <v>3477</v>
      </c>
      <c r="G43" s="105"/>
      <c r="H43" s="105"/>
      <c r="I43" s="106">
        <v>43</v>
      </c>
      <c r="J43" s="107"/>
      <c r="K43" s="48">
        <v>2</v>
      </c>
      <c r="L43" s="48">
        <v>1</v>
      </c>
      <c r="M43" s="48">
        <v>0</v>
      </c>
      <c r="N43" s="48">
        <v>1</v>
      </c>
      <c r="O43" s="48">
        <v>0</v>
      </c>
      <c r="P43" s="49">
        <v>0</v>
      </c>
      <c r="Q43" s="49">
        <v>0</v>
      </c>
      <c r="R43" s="48">
        <v>1</v>
      </c>
      <c r="S43" s="48">
        <v>0</v>
      </c>
      <c r="T43" s="48">
        <v>2</v>
      </c>
      <c r="U43" s="48">
        <v>1</v>
      </c>
      <c r="V43" s="48">
        <v>1</v>
      </c>
      <c r="W43" s="49">
        <v>0.5</v>
      </c>
      <c r="X43" s="49">
        <v>0.5</v>
      </c>
      <c r="Y43" s="48">
        <v>1</v>
      </c>
      <c r="Z43" s="49">
        <v>3.5714285714285716</v>
      </c>
      <c r="AA43" s="48">
        <v>0</v>
      </c>
      <c r="AB43" s="49">
        <v>0</v>
      </c>
      <c r="AC43" s="48">
        <v>0</v>
      </c>
      <c r="AD43" s="49">
        <v>0</v>
      </c>
      <c r="AE43" s="48">
        <v>27</v>
      </c>
      <c r="AF43" s="49">
        <v>96.42857142857143</v>
      </c>
      <c r="AG43" s="48">
        <v>28</v>
      </c>
      <c r="AH43" s="79" t="s">
        <v>816</v>
      </c>
      <c r="AI43" s="79" t="s">
        <v>852</v>
      </c>
      <c r="AJ43" s="79" t="s">
        <v>2981</v>
      </c>
      <c r="AK43" s="85" t="s">
        <v>2052</v>
      </c>
      <c r="AL43" s="85" t="s">
        <v>2052</v>
      </c>
      <c r="AM43" s="85"/>
      <c r="AN43" s="85"/>
      <c r="AO43" s="85" t="s">
        <v>261</v>
      </c>
    </row>
    <row r="44" spans="1:41" ht="15">
      <c r="A44" s="88" t="s">
        <v>2679</v>
      </c>
      <c r="B44" s="66" t="s">
        <v>2697</v>
      </c>
      <c r="C44" s="66" t="s">
        <v>63</v>
      </c>
      <c r="D44" s="103"/>
      <c r="E44" s="102"/>
      <c r="F44" s="104" t="s">
        <v>3478</v>
      </c>
      <c r="G44" s="105"/>
      <c r="H44" s="105"/>
      <c r="I44" s="106">
        <v>44</v>
      </c>
      <c r="J44" s="107"/>
      <c r="K44" s="48">
        <v>2</v>
      </c>
      <c r="L44" s="48">
        <v>1</v>
      </c>
      <c r="M44" s="48">
        <v>0</v>
      </c>
      <c r="N44" s="48">
        <v>1</v>
      </c>
      <c r="O44" s="48">
        <v>0</v>
      </c>
      <c r="P44" s="49">
        <v>0</v>
      </c>
      <c r="Q44" s="49">
        <v>0</v>
      </c>
      <c r="R44" s="48">
        <v>1</v>
      </c>
      <c r="S44" s="48">
        <v>0</v>
      </c>
      <c r="T44" s="48">
        <v>2</v>
      </c>
      <c r="U44" s="48">
        <v>1</v>
      </c>
      <c r="V44" s="48">
        <v>1</v>
      </c>
      <c r="W44" s="49">
        <v>0.5</v>
      </c>
      <c r="X44" s="49">
        <v>0.5</v>
      </c>
      <c r="Y44" s="48">
        <v>0</v>
      </c>
      <c r="Z44" s="49">
        <v>0</v>
      </c>
      <c r="AA44" s="48">
        <v>0</v>
      </c>
      <c r="AB44" s="49">
        <v>0</v>
      </c>
      <c r="AC44" s="48">
        <v>0</v>
      </c>
      <c r="AD44" s="49">
        <v>0</v>
      </c>
      <c r="AE44" s="48">
        <v>34</v>
      </c>
      <c r="AF44" s="49">
        <v>100</v>
      </c>
      <c r="AG44" s="48">
        <v>34</v>
      </c>
      <c r="AH44" s="79"/>
      <c r="AI44" s="79"/>
      <c r="AJ44" s="79" t="s">
        <v>906</v>
      </c>
      <c r="AK44" s="85" t="s">
        <v>3026</v>
      </c>
      <c r="AL44" s="85" t="s">
        <v>3048</v>
      </c>
      <c r="AM44" s="85"/>
      <c r="AN44" s="85" t="s">
        <v>3141</v>
      </c>
      <c r="AO44" s="85" t="s">
        <v>277</v>
      </c>
    </row>
    <row r="45" spans="1:41" ht="15">
      <c r="A45" s="88" t="s">
        <v>2680</v>
      </c>
      <c r="B45" s="66" t="s">
        <v>2698</v>
      </c>
      <c r="C45" s="66" t="s">
        <v>63</v>
      </c>
      <c r="D45" s="103"/>
      <c r="E45" s="102"/>
      <c r="F45" s="104" t="s">
        <v>3479</v>
      </c>
      <c r="G45" s="105"/>
      <c r="H45" s="105"/>
      <c r="I45" s="106">
        <v>45</v>
      </c>
      <c r="J45" s="107"/>
      <c r="K45" s="48">
        <v>2</v>
      </c>
      <c r="L45" s="48">
        <v>1</v>
      </c>
      <c r="M45" s="48">
        <v>0</v>
      </c>
      <c r="N45" s="48">
        <v>1</v>
      </c>
      <c r="O45" s="48">
        <v>0</v>
      </c>
      <c r="P45" s="49">
        <v>0</v>
      </c>
      <c r="Q45" s="49">
        <v>0</v>
      </c>
      <c r="R45" s="48">
        <v>1</v>
      </c>
      <c r="S45" s="48">
        <v>0</v>
      </c>
      <c r="T45" s="48">
        <v>2</v>
      </c>
      <c r="U45" s="48">
        <v>1</v>
      </c>
      <c r="V45" s="48">
        <v>1</v>
      </c>
      <c r="W45" s="49">
        <v>0.5</v>
      </c>
      <c r="X45" s="49">
        <v>0.5</v>
      </c>
      <c r="Y45" s="48">
        <v>0</v>
      </c>
      <c r="Z45" s="49">
        <v>0</v>
      </c>
      <c r="AA45" s="48">
        <v>0</v>
      </c>
      <c r="AB45" s="49">
        <v>0</v>
      </c>
      <c r="AC45" s="48">
        <v>0</v>
      </c>
      <c r="AD45" s="49">
        <v>0</v>
      </c>
      <c r="AE45" s="48">
        <v>32</v>
      </c>
      <c r="AF45" s="49">
        <v>100</v>
      </c>
      <c r="AG45" s="48">
        <v>32</v>
      </c>
      <c r="AH45" s="79" t="s">
        <v>821</v>
      </c>
      <c r="AI45" s="79" t="s">
        <v>857</v>
      </c>
      <c r="AJ45" s="79" t="s">
        <v>897</v>
      </c>
      <c r="AK45" s="85" t="s">
        <v>3027</v>
      </c>
      <c r="AL45" s="85" t="s">
        <v>2052</v>
      </c>
      <c r="AM45" s="85"/>
      <c r="AN45" s="85" t="s">
        <v>3142</v>
      </c>
      <c r="AO45" s="85" t="s">
        <v>265</v>
      </c>
    </row>
    <row r="46" spans="1:41" ht="15">
      <c r="A46" s="88" t="s">
        <v>2681</v>
      </c>
      <c r="B46" s="66" t="s">
        <v>2699</v>
      </c>
      <c r="C46" s="66" t="s">
        <v>63</v>
      </c>
      <c r="D46" s="103"/>
      <c r="E46" s="102"/>
      <c r="F46" s="104" t="s">
        <v>2681</v>
      </c>
      <c r="G46" s="105"/>
      <c r="H46" s="105"/>
      <c r="I46" s="106">
        <v>46</v>
      </c>
      <c r="J46" s="107"/>
      <c r="K46" s="48">
        <v>2</v>
      </c>
      <c r="L46" s="48">
        <v>1</v>
      </c>
      <c r="M46" s="48">
        <v>0</v>
      </c>
      <c r="N46" s="48">
        <v>1</v>
      </c>
      <c r="O46" s="48">
        <v>0</v>
      </c>
      <c r="P46" s="49">
        <v>0</v>
      </c>
      <c r="Q46" s="49">
        <v>0</v>
      </c>
      <c r="R46" s="48">
        <v>1</v>
      </c>
      <c r="S46" s="48">
        <v>0</v>
      </c>
      <c r="T46" s="48">
        <v>2</v>
      </c>
      <c r="U46" s="48">
        <v>1</v>
      </c>
      <c r="V46" s="48">
        <v>1</v>
      </c>
      <c r="W46" s="49">
        <v>0.5</v>
      </c>
      <c r="X46" s="49">
        <v>0.5</v>
      </c>
      <c r="Y46" s="48">
        <v>2</v>
      </c>
      <c r="Z46" s="49">
        <v>9.090909090909092</v>
      </c>
      <c r="AA46" s="48">
        <v>0</v>
      </c>
      <c r="AB46" s="49">
        <v>0</v>
      </c>
      <c r="AC46" s="48">
        <v>0</v>
      </c>
      <c r="AD46" s="49">
        <v>0</v>
      </c>
      <c r="AE46" s="48">
        <v>20</v>
      </c>
      <c r="AF46" s="49">
        <v>90.9090909090909</v>
      </c>
      <c r="AG46" s="48">
        <v>22</v>
      </c>
      <c r="AH46" s="79" t="s">
        <v>808</v>
      </c>
      <c r="AI46" s="79" t="s">
        <v>854</v>
      </c>
      <c r="AJ46" s="79"/>
      <c r="AK46" s="85" t="s">
        <v>2052</v>
      </c>
      <c r="AL46" s="85" t="s">
        <v>2052</v>
      </c>
      <c r="AM46" s="85"/>
      <c r="AN46" s="85" t="s">
        <v>3143</v>
      </c>
      <c r="AO46" s="85" t="s">
        <v>245</v>
      </c>
    </row>
    <row r="47" spans="1:41" ht="15">
      <c r="A47" s="88" t="s">
        <v>2682</v>
      </c>
      <c r="B47" s="66" t="s">
        <v>2700</v>
      </c>
      <c r="C47" s="66" t="s">
        <v>63</v>
      </c>
      <c r="D47" s="103"/>
      <c r="E47" s="102"/>
      <c r="F47" s="104" t="s">
        <v>2682</v>
      </c>
      <c r="G47" s="105"/>
      <c r="H47" s="105"/>
      <c r="I47" s="106">
        <v>47</v>
      </c>
      <c r="J47" s="107"/>
      <c r="K47" s="48">
        <v>2</v>
      </c>
      <c r="L47" s="48">
        <v>1</v>
      </c>
      <c r="M47" s="48">
        <v>0</v>
      </c>
      <c r="N47" s="48">
        <v>1</v>
      </c>
      <c r="O47" s="48">
        <v>0</v>
      </c>
      <c r="P47" s="49">
        <v>0</v>
      </c>
      <c r="Q47" s="49">
        <v>0</v>
      </c>
      <c r="R47" s="48">
        <v>1</v>
      </c>
      <c r="S47" s="48">
        <v>0</v>
      </c>
      <c r="T47" s="48">
        <v>2</v>
      </c>
      <c r="U47" s="48">
        <v>1</v>
      </c>
      <c r="V47" s="48">
        <v>1</v>
      </c>
      <c r="W47" s="49">
        <v>0.5</v>
      </c>
      <c r="X47" s="49">
        <v>0.5</v>
      </c>
      <c r="Y47" s="48">
        <v>0</v>
      </c>
      <c r="Z47" s="49">
        <v>0</v>
      </c>
      <c r="AA47" s="48">
        <v>0</v>
      </c>
      <c r="AB47" s="49">
        <v>0</v>
      </c>
      <c r="AC47" s="48">
        <v>0</v>
      </c>
      <c r="AD47" s="49">
        <v>0</v>
      </c>
      <c r="AE47" s="48">
        <v>14</v>
      </c>
      <c r="AF47" s="49">
        <v>100</v>
      </c>
      <c r="AG47" s="48">
        <v>14</v>
      </c>
      <c r="AH47" s="79" t="s">
        <v>812</v>
      </c>
      <c r="AI47" s="79" t="s">
        <v>856</v>
      </c>
      <c r="AJ47" s="79"/>
      <c r="AK47" s="85" t="s">
        <v>2329</v>
      </c>
      <c r="AL47" s="85" t="s">
        <v>2052</v>
      </c>
      <c r="AM47" s="85"/>
      <c r="AN47" s="85"/>
      <c r="AO47" s="85" t="s">
        <v>258</v>
      </c>
    </row>
    <row r="48" spans="1:41" ht="15">
      <c r="A48" s="88" t="s">
        <v>2683</v>
      </c>
      <c r="B48" s="66" t="s">
        <v>2701</v>
      </c>
      <c r="C48" s="66" t="s">
        <v>63</v>
      </c>
      <c r="D48" s="103"/>
      <c r="E48" s="102"/>
      <c r="F48" s="104" t="s">
        <v>3480</v>
      </c>
      <c r="G48" s="105"/>
      <c r="H48" s="105"/>
      <c r="I48" s="106">
        <v>48</v>
      </c>
      <c r="J48" s="107"/>
      <c r="K48" s="48">
        <v>2</v>
      </c>
      <c r="L48" s="48">
        <v>1</v>
      </c>
      <c r="M48" s="48">
        <v>0</v>
      </c>
      <c r="N48" s="48">
        <v>1</v>
      </c>
      <c r="O48" s="48">
        <v>0</v>
      </c>
      <c r="P48" s="49">
        <v>0</v>
      </c>
      <c r="Q48" s="49">
        <v>0</v>
      </c>
      <c r="R48" s="48">
        <v>1</v>
      </c>
      <c r="S48" s="48">
        <v>0</v>
      </c>
      <c r="T48" s="48">
        <v>2</v>
      </c>
      <c r="U48" s="48">
        <v>1</v>
      </c>
      <c r="V48" s="48">
        <v>1</v>
      </c>
      <c r="W48" s="49">
        <v>0.5</v>
      </c>
      <c r="X48" s="49">
        <v>0.5</v>
      </c>
      <c r="Y48" s="48">
        <v>2</v>
      </c>
      <c r="Z48" s="49">
        <v>8.695652173913043</v>
      </c>
      <c r="AA48" s="48">
        <v>0</v>
      </c>
      <c r="AB48" s="49">
        <v>0</v>
      </c>
      <c r="AC48" s="48">
        <v>0</v>
      </c>
      <c r="AD48" s="49">
        <v>0</v>
      </c>
      <c r="AE48" s="48">
        <v>21</v>
      </c>
      <c r="AF48" s="49">
        <v>91.30434782608695</v>
      </c>
      <c r="AG48" s="48">
        <v>23</v>
      </c>
      <c r="AH48" s="79" t="s">
        <v>826</v>
      </c>
      <c r="AI48" s="79" t="s">
        <v>850</v>
      </c>
      <c r="AJ48" s="79" t="s">
        <v>928</v>
      </c>
      <c r="AK48" s="85" t="s">
        <v>2737</v>
      </c>
      <c r="AL48" s="85" t="s">
        <v>2052</v>
      </c>
      <c r="AM48" s="85"/>
      <c r="AN48" s="85" t="s">
        <v>3144</v>
      </c>
      <c r="AO48" s="85" t="s">
        <v>323</v>
      </c>
    </row>
    <row r="49" spans="1:41" ht="15">
      <c r="A49" s="88" t="s">
        <v>2684</v>
      </c>
      <c r="B49" s="66" t="s">
        <v>2702</v>
      </c>
      <c r="C49" s="66" t="s">
        <v>63</v>
      </c>
      <c r="D49" s="103"/>
      <c r="E49" s="102"/>
      <c r="F49" s="104" t="s">
        <v>3481</v>
      </c>
      <c r="G49" s="105"/>
      <c r="H49" s="105"/>
      <c r="I49" s="106">
        <v>49</v>
      </c>
      <c r="J49" s="107"/>
      <c r="K49" s="48">
        <v>2</v>
      </c>
      <c r="L49" s="48">
        <v>1</v>
      </c>
      <c r="M49" s="48">
        <v>0</v>
      </c>
      <c r="N49" s="48">
        <v>1</v>
      </c>
      <c r="O49" s="48">
        <v>0</v>
      </c>
      <c r="P49" s="49">
        <v>0</v>
      </c>
      <c r="Q49" s="49">
        <v>0</v>
      </c>
      <c r="R49" s="48">
        <v>1</v>
      </c>
      <c r="S49" s="48">
        <v>0</v>
      </c>
      <c r="T49" s="48">
        <v>2</v>
      </c>
      <c r="U49" s="48">
        <v>1</v>
      </c>
      <c r="V49" s="48">
        <v>1</v>
      </c>
      <c r="W49" s="49">
        <v>0.5</v>
      </c>
      <c r="X49" s="49">
        <v>0.5</v>
      </c>
      <c r="Y49" s="48">
        <v>0</v>
      </c>
      <c r="Z49" s="49">
        <v>0</v>
      </c>
      <c r="AA49" s="48">
        <v>0</v>
      </c>
      <c r="AB49" s="49">
        <v>0</v>
      </c>
      <c r="AC49" s="48">
        <v>0</v>
      </c>
      <c r="AD49" s="49">
        <v>0</v>
      </c>
      <c r="AE49" s="48">
        <v>28</v>
      </c>
      <c r="AF49" s="49">
        <v>100</v>
      </c>
      <c r="AG49" s="48">
        <v>28</v>
      </c>
      <c r="AH49" s="79"/>
      <c r="AI49" s="79"/>
      <c r="AJ49" s="79" t="s">
        <v>2982</v>
      </c>
      <c r="AK49" s="85" t="s">
        <v>2052</v>
      </c>
      <c r="AL49" s="85" t="s">
        <v>2052</v>
      </c>
      <c r="AM49" s="85"/>
      <c r="AN49" s="85" t="s">
        <v>3145</v>
      </c>
      <c r="AO49" s="85" t="s">
        <v>352</v>
      </c>
    </row>
    <row r="50" spans="1:41" ht="15">
      <c r="A50" s="88" t="s">
        <v>2685</v>
      </c>
      <c r="B50" s="66" t="s">
        <v>2703</v>
      </c>
      <c r="C50" s="66" t="s">
        <v>63</v>
      </c>
      <c r="D50" s="103"/>
      <c r="E50" s="102"/>
      <c r="F50" s="104" t="s">
        <v>3482</v>
      </c>
      <c r="G50" s="105"/>
      <c r="H50" s="105"/>
      <c r="I50" s="106">
        <v>50</v>
      </c>
      <c r="J50" s="107"/>
      <c r="K50" s="48">
        <v>2</v>
      </c>
      <c r="L50" s="48">
        <v>1</v>
      </c>
      <c r="M50" s="48">
        <v>0</v>
      </c>
      <c r="N50" s="48">
        <v>1</v>
      </c>
      <c r="O50" s="48">
        <v>0</v>
      </c>
      <c r="P50" s="49">
        <v>0</v>
      </c>
      <c r="Q50" s="49">
        <v>0</v>
      </c>
      <c r="R50" s="48">
        <v>1</v>
      </c>
      <c r="S50" s="48">
        <v>0</v>
      </c>
      <c r="T50" s="48">
        <v>2</v>
      </c>
      <c r="U50" s="48">
        <v>1</v>
      </c>
      <c r="V50" s="48">
        <v>1</v>
      </c>
      <c r="W50" s="49">
        <v>0.5</v>
      </c>
      <c r="X50" s="49">
        <v>0.5</v>
      </c>
      <c r="Y50" s="48">
        <v>0</v>
      </c>
      <c r="Z50" s="49">
        <v>0</v>
      </c>
      <c r="AA50" s="48">
        <v>0</v>
      </c>
      <c r="AB50" s="49">
        <v>0</v>
      </c>
      <c r="AC50" s="48">
        <v>0</v>
      </c>
      <c r="AD50" s="49">
        <v>0</v>
      </c>
      <c r="AE50" s="48">
        <v>29</v>
      </c>
      <c r="AF50" s="49">
        <v>100</v>
      </c>
      <c r="AG50" s="48">
        <v>29</v>
      </c>
      <c r="AH50" s="79"/>
      <c r="AI50" s="79"/>
      <c r="AJ50" s="79" t="s">
        <v>2967</v>
      </c>
      <c r="AK50" s="85" t="s">
        <v>3028</v>
      </c>
      <c r="AL50" s="85" t="s">
        <v>3032</v>
      </c>
      <c r="AM50" s="85"/>
      <c r="AN50" s="85" t="s">
        <v>3146</v>
      </c>
      <c r="AO50" s="85" t="s">
        <v>256</v>
      </c>
    </row>
    <row r="51" spans="1:41" ht="15">
      <c r="A51" s="88" t="s">
        <v>2686</v>
      </c>
      <c r="B51" s="66" t="s">
        <v>2692</v>
      </c>
      <c r="C51" s="66" t="s">
        <v>57</v>
      </c>
      <c r="D51" s="103"/>
      <c r="E51" s="102"/>
      <c r="F51" s="104" t="s">
        <v>3483</v>
      </c>
      <c r="G51" s="105"/>
      <c r="H51" s="105"/>
      <c r="I51" s="106">
        <v>51</v>
      </c>
      <c r="J51" s="107"/>
      <c r="K51" s="48">
        <v>2</v>
      </c>
      <c r="L51" s="48">
        <v>1</v>
      </c>
      <c r="M51" s="48">
        <v>0</v>
      </c>
      <c r="N51" s="48">
        <v>1</v>
      </c>
      <c r="O51" s="48">
        <v>0</v>
      </c>
      <c r="P51" s="49">
        <v>0</v>
      </c>
      <c r="Q51" s="49">
        <v>0</v>
      </c>
      <c r="R51" s="48">
        <v>1</v>
      </c>
      <c r="S51" s="48">
        <v>0</v>
      </c>
      <c r="T51" s="48">
        <v>2</v>
      </c>
      <c r="U51" s="48">
        <v>1</v>
      </c>
      <c r="V51" s="48">
        <v>1</v>
      </c>
      <c r="W51" s="49">
        <v>0.5</v>
      </c>
      <c r="X51" s="49">
        <v>0.5</v>
      </c>
      <c r="Y51" s="48">
        <v>0</v>
      </c>
      <c r="Z51" s="49">
        <v>0</v>
      </c>
      <c r="AA51" s="48">
        <v>0</v>
      </c>
      <c r="AB51" s="49">
        <v>0</v>
      </c>
      <c r="AC51" s="48">
        <v>0</v>
      </c>
      <c r="AD51" s="49">
        <v>0</v>
      </c>
      <c r="AE51" s="48">
        <v>21</v>
      </c>
      <c r="AF51" s="49">
        <v>100</v>
      </c>
      <c r="AG51" s="48">
        <v>21</v>
      </c>
      <c r="AH51" s="79" t="s">
        <v>814</v>
      </c>
      <c r="AI51" s="79" t="s">
        <v>850</v>
      </c>
      <c r="AJ51" s="79" t="s">
        <v>894</v>
      </c>
      <c r="AK51" s="85" t="s">
        <v>3029</v>
      </c>
      <c r="AL51" s="85" t="s">
        <v>2052</v>
      </c>
      <c r="AM51" s="85"/>
      <c r="AN51" s="85"/>
      <c r="AO51" s="85" t="s">
        <v>286</v>
      </c>
    </row>
    <row r="52" spans="1:41" ht="15">
      <c r="A52" s="88" t="s">
        <v>2687</v>
      </c>
      <c r="B52" s="66" t="s">
        <v>2693</v>
      </c>
      <c r="C52" s="66" t="s">
        <v>57</v>
      </c>
      <c r="D52" s="103"/>
      <c r="E52" s="102"/>
      <c r="F52" s="104" t="s">
        <v>3484</v>
      </c>
      <c r="G52" s="105"/>
      <c r="H52" s="105"/>
      <c r="I52" s="106">
        <v>52</v>
      </c>
      <c r="J52" s="107"/>
      <c r="K52" s="48">
        <v>2</v>
      </c>
      <c r="L52" s="48">
        <v>1</v>
      </c>
      <c r="M52" s="48">
        <v>0</v>
      </c>
      <c r="N52" s="48">
        <v>1</v>
      </c>
      <c r="O52" s="48">
        <v>0</v>
      </c>
      <c r="P52" s="49">
        <v>0</v>
      </c>
      <c r="Q52" s="49">
        <v>0</v>
      </c>
      <c r="R52" s="48">
        <v>1</v>
      </c>
      <c r="S52" s="48">
        <v>0</v>
      </c>
      <c r="T52" s="48">
        <v>2</v>
      </c>
      <c r="U52" s="48">
        <v>1</v>
      </c>
      <c r="V52" s="48">
        <v>1</v>
      </c>
      <c r="W52" s="49">
        <v>0.5</v>
      </c>
      <c r="X52" s="49">
        <v>0.5</v>
      </c>
      <c r="Y52" s="48">
        <v>0</v>
      </c>
      <c r="Z52" s="49">
        <v>0</v>
      </c>
      <c r="AA52" s="48">
        <v>0</v>
      </c>
      <c r="AB52" s="49">
        <v>0</v>
      </c>
      <c r="AC52" s="48">
        <v>0</v>
      </c>
      <c r="AD52" s="49">
        <v>0</v>
      </c>
      <c r="AE52" s="48">
        <v>41</v>
      </c>
      <c r="AF52" s="49">
        <v>100</v>
      </c>
      <c r="AG52" s="48">
        <v>41</v>
      </c>
      <c r="AH52" s="79"/>
      <c r="AI52" s="79"/>
      <c r="AJ52" s="79" t="s">
        <v>875</v>
      </c>
      <c r="AK52" s="85" t="s">
        <v>3030</v>
      </c>
      <c r="AL52" s="85" t="s">
        <v>2052</v>
      </c>
      <c r="AM52" s="85"/>
      <c r="AN52" s="85" t="s">
        <v>3147</v>
      </c>
      <c r="AO52" s="85" t="s">
        <v>266</v>
      </c>
    </row>
    <row r="53" spans="1:41" ht="15">
      <c r="A53" s="88" t="s">
        <v>2688</v>
      </c>
      <c r="B53" s="66" t="s">
        <v>2694</v>
      </c>
      <c r="C53" s="66" t="s">
        <v>57</v>
      </c>
      <c r="D53" s="103"/>
      <c r="E53" s="102"/>
      <c r="F53" s="104" t="s">
        <v>2688</v>
      </c>
      <c r="G53" s="105"/>
      <c r="H53" s="105"/>
      <c r="I53" s="106">
        <v>53</v>
      </c>
      <c r="J53" s="107"/>
      <c r="K53" s="48">
        <v>2</v>
      </c>
      <c r="L53" s="48">
        <v>1</v>
      </c>
      <c r="M53" s="48">
        <v>0</v>
      </c>
      <c r="N53" s="48">
        <v>1</v>
      </c>
      <c r="O53" s="48">
        <v>0</v>
      </c>
      <c r="P53" s="49">
        <v>0</v>
      </c>
      <c r="Q53" s="49">
        <v>0</v>
      </c>
      <c r="R53" s="48">
        <v>1</v>
      </c>
      <c r="S53" s="48">
        <v>0</v>
      </c>
      <c r="T53" s="48">
        <v>2</v>
      </c>
      <c r="U53" s="48">
        <v>1</v>
      </c>
      <c r="V53" s="48">
        <v>1</v>
      </c>
      <c r="W53" s="49">
        <v>0.5</v>
      </c>
      <c r="X53" s="49">
        <v>0.5</v>
      </c>
      <c r="Y53" s="48">
        <v>1</v>
      </c>
      <c r="Z53" s="49">
        <v>2</v>
      </c>
      <c r="AA53" s="48">
        <v>0</v>
      </c>
      <c r="AB53" s="49">
        <v>0</v>
      </c>
      <c r="AC53" s="48">
        <v>0</v>
      </c>
      <c r="AD53" s="49">
        <v>0</v>
      </c>
      <c r="AE53" s="48">
        <v>49</v>
      </c>
      <c r="AF53" s="49">
        <v>98</v>
      </c>
      <c r="AG53" s="48">
        <v>50</v>
      </c>
      <c r="AH53" s="79" t="s">
        <v>805</v>
      </c>
      <c r="AI53" s="79" t="s">
        <v>851</v>
      </c>
      <c r="AJ53" s="79"/>
      <c r="AK53" s="85" t="s">
        <v>418</v>
      </c>
      <c r="AL53" s="85" t="s">
        <v>2052</v>
      </c>
      <c r="AM53" s="85" t="s">
        <v>417</v>
      </c>
      <c r="AN53" s="85" t="s">
        <v>3148</v>
      </c>
      <c r="AO53" s="85" t="s">
        <v>244</v>
      </c>
    </row>
    <row r="54" spans="1:41" ht="15">
      <c r="A54" s="88" t="s">
        <v>2689</v>
      </c>
      <c r="B54" s="66" t="s">
        <v>2695</v>
      </c>
      <c r="C54" s="66" t="s">
        <v>57</v>
      </c>
      <c r="D54" s="103"/>
      <c r="E54" s="102"/>
      <c r="F54" s="104" t="s">
        <v>3485</v>
      </c>
      <c r="G54" s="105"/>
      <c r="H54" s="105"/>
      <c r="I54" s="106">
        <v>54</v>
      </c>
      <c r="J54" s="107"/>
      <c r="K54" s="48">
        <v>2</v>
      </c>
      <c r="L54" s="48">
        <v>1</v>
      </c>
      <c r="M54" s="48">
        <v>0</v>
      </c>
      <c r="N54" s="48">
        <v>1</v>
      </c>
      <c r="O54" s="48">
        <v>0</v>
      </c>
      <c r="P54" s="49">
        <v>0</v>
      </c>
      <c r="Q54" s="49">
        <v>0</v>
      </c>
      <c r="R54" s="48">
        <v>1</v>
      </c>
      <c r="S54" s="48">
        <v>0</v>
      </c>
      <c r="T54" s="48">
        <v>2</v>
      </c>
      <c r="U54" s="48">
        <v>1</v>
      </c>
      <c r="V54" s="48">
        <v>1</v>
      </c>
      <c r="W54" s="49">
        <v>0.5</v>
      </c>
      <c r="X54" s="49">
        <v>0.5</v>
      </c>
      <c r="Y54" s="48">
        <v>3</v>
      </c>
      <c r="Z54" s="49">
        <v>11.538461538461538</v>
      </c>
      <c r="AA54" s="48">
        <v>0</v>
      </c>
      <c r="AB54" s="49">
        <v>0</v>
      </c>
      <c r="AC54" s="48">
        <v>0</v>
      </c>
      <c r="AD54" s="49">
        <v>0</v>
      </c>
      <c r="AE54" s="48">
        <v>23</v>
      </c>
      <c r="AF54" s="49">
        <v>88.46153846153847</v>
      </c>
      <c r="AG54" s="48">
        <v>26</v>
      </c>
      <c r="AH54" s="79" t="s">
        <v>820</v>
      </c>
      <c r="AI54" s="79" t="s">
        <v>850</v>
      </c>
      <c r="AJ54" s="79" t="s">
        <v>896</v>
      </c>
      <c r="AK54" s="85" t="s">
        <v>2052</v>
      </c>
      <c r="AL54" s="85" t="s">
        <v>2052</v>
      </c>
      <c r="AM54" s="85"/>
      <c r="AN54" s="85" t="s">
        <v>3149</v>
      </c>
      <c r="AO54" s="85" t="s">
        <v>264</v>
      </c>
    </row>
    <row r="55" spans="1:41" ht="15">
      <c r="A55" s="88" t="s">
        <v>2690</v>
      </c>
      <c r="B55" s="66" t="s">
        <v>2696</v>
      </c>
      <c r="C55" s="66" t="s">
        <v>57</v>
      </c>
      <c r="D55" s="103"/>
      <c r="E55" s="102"/>
      <c r="F55" s="104" t="s">
        <v>2690</v>
      </c>
      <c r="G55" s="105"/>
      <c r="H55" s="105"/>
      <c r="I55" s="106">
        <v>55</v>
      </c>
      <c r="J55" s="107"/>
      <c r="K55" s="48">
        <v>2</v>
      </c>
      <c r="L55" s="48">
        <v>1</v>
      </c>
      <c r="M55" s="48">
        <v>0</v>
      </c>
      <c r="N55" s="48">
        <v>1</v>
      </c>
      <c r="O55" s="48">
        <v>0</v>
      </c>
      <c r="P55" s="49">
        <v>0</v>
      </c>
      <c r="Q55" s="49">
        <v>0</v>
      </c>
      <c r="R55" s="48">
        <v>1</v>
      </c>
      <c r="S55" s="48">
        <v>0</v>
      </c>
      <c r="T55" s="48">
        <v>2</v>
      </c>
      <c r="U55" s="48">
        <v>1</v>
      </c>
      <c r="V55" s="48">
        <v>1</v>
      </c>
      <c r="W55" s="49">
        <v>0.5</v>
      </c>
      <c r="X55" s="49">
        <v>0.5</v>
      </c>
      <c r="Y55" s="48">
        <v>2</v>
      </c>
      <c r="Z55" s="49">
        <v>8</v>
      </c>
      <c r="AA55" s="48">
        <v>0</v>
      </c>
      <c r="AB55" s="49">
        <v>0</v>
      </c>
      <c r="AC55" s="48">
        <v>0</v>
      </c>
      <c r="AD55" s="49">
        <v>0</v>
      </c>
      <c r="AE55" s="48">
        <v>23</v>
      </c>
      <c r="AF55" s="49">
        <v>92</v>
      </c>
      <c r="AG55" s="48">
        <v>25</v>
      </c>
      <c r="AH55" s="79"/>
      <c r="AI55" s="79"/>
      <c r="AJ55" s="79"/>
      <c r="AK55" s="85" t="s">
        <v>285</v>
      </c>
      <c r="AL55" s="85" t="s">
        <v>2052</v>
      </c>
      <c r="AM55" s="85"/>
      <c r="AN55" s="85" t="s">
        <v>3150</v>
      </c>
      <c r="AO55" s="85" t="s">
        <v>243</v>
      </c>
    </row>
    <row r="56" spans="1:41" ht="15">
      <c r="A56" s="88" t="s">
        <v>2691</v>
      </c>
      <c r="B56" s="66" t="s">
        <v>2697</v>
      </c>
      <c r="C56" s="66" t="s">
        <v>57</v>
      </c>
      <c r="D56" s="103"/>
      <c r="E56" s="102"/>
      <c r="F56" s="104" t="s">
        <v>3486</v>
      </c>
      <c r="G56" s="105"/>
      <c r="H56" s="105"/>
      <c r="I56" s="106">
        <v>56</v>
      </c>
      <c r="J56" s="107"/>
      <c r="K56" s="48">
        <v>2</v>
      </c>
      <c r="L56" s="48">
        <v>1</v>
      </c>
      <c r="M56" s="48">
        <v>0</v>
      </c>
      <c r="N56" s="48">
        <v>1</v>
      </c>
      <c r="O56" s="48">
        <v>0</v>
      </c>
      <c r="P56" s="49">
        <v>0</v>
      </c>
      <c r="Q56" s="49">
        <v>0</v>
      </c>
      <c r="R56" s="48">
        <v>1</v>
      </c>
      <c r="S56" s="48">
        <v>0</v>
      </c>
      <c r="T56" s="48">
        <v>2</v>
      </c>
      <c r="U56" s="48">
        <v>1</v>
      </c>
      <c r="V56" s="48">
        <v>1</v>
      </c>
      <c r="W56" s="49">
        <v>0.5</v>
      </c>
      <c r="X56" s="49">
        <v>0.5</v>
      </c>
      <c r="Y56" s="48">
        <v>2</v>
      </c>
      <c r="Z56" s="49">
        <v>7.6923076923076925</v>
      </c>
      <c r="AA56" s="48">
        <v>0</v>
      </c>
      <c r="AB56" s="49">
        <v>0</v>
      </c>
      <c r="AC56" s="48">
        <v>0</v>
      </c>
      <c r="AD56" s="49">
        <v>0</v>
      </c>
      <c r="AE56" s="48">
        <v>24</v>
      </c>
      <c r="AF56" s="49">
        <v>92.3076923076923</v>
      </c>
      <c r="AG56" s="48">
        <v>26</v>
      </c>
      <c r="AH56" s="79" t="s">
        <v>826</v>
      </c>
      <c r="AI56" s="79" t="s">
        <v>850</v>
      </c>
      <c r="AJ56" s="79" t="s">
        <v>939</v>
      </c>
      <c r="AK56" s="85" t="s">
        <v>2737</v>
      </c>
      <c r="AL56" s="85" t="s">
        <v>2052</v>
      </c>
      <c r="AM56" s="85"/>
      <c r="AN56" s="85"/>
      <c r="AO56" s="85" t="s">
        <v>350</v>
      </c>
    </row>
  </sheetData>
  <dataValidations count="8">
    <dataValidation allowBlank="1" showInputMessage="1" promptTitle="Group Vertex Color" prompt="To select a color to use for all vertices in the group, right-click and select Select Color on the right-click menu." sqref="B3:B5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6">
      <formula1>ValidGroupShapes</formula1>
    </dataValidation>
    <dataValidation allowBlank="1" showInputMessage="1" showErrorMessage="1" promptTitle="Group Name" prompt="Enter the name of the group." sqref="A3:A5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6">
      <formula1>ValidBooleansDefaultFalse</formula1>
    </dataValidation>
    <dataValidation allowBlank="1" sqref="K3:K56"/>
    <dataValidation allowBlank="1" showInputMessage="1" showErrorMessage="1" promptTitle="Group Label" prompt="Enter an optional group label." errorTitle="Invalid Group Collapsed" error="You have entered an unrecognized &quot;group collapsed.&quot;  Try selecting from the drop-down list instead." sqref="F3:F5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0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2638</v>
      </c>
      <c r="B2" s="85" t="s">
        <v>332</v>
      </c>
      <c r="C2" s="79">
        <f>VLOOKUP(GroupVertices[[#This Row],[Vertex]],Vertices[],MATCH("ID",Vertices[[#Headers],[Vertex]:[Top Word Pairs in Tweet by Salience]],0),FALSE)</f>
        <v>340</v>
      </c>
    </row>
    <row r="3" spans="1:3" ht="15">
      <c r="A3" s="79" t="s">
        <v>2638</v>
      </c>
      <c r="B3" s="85" t="s">
        <v>1086</v>
      </c>
      <c r="C3" s="79">
        <f>VLOOKUP(GroupVertices[[#This Row],[Vertex]],Vertices[],MATCH("ID",Vertices[[#Headers],[Vertex]:[Top Word Pairs in Tweet by Salience]],0),FALSE)</f>
        <v>313</v>
      </c>
    </row>
    <row r="4" spans="1:3" ht="15">
      <c r="A4" s="79" t="s">
        <v>2638</v>
      </c>
      <c r="B4" s="85" t="s">
        <v>1095</v>
      </c>
      <c r="C4" s="79">
        <f>VLOOKUP(GroupVertices[[#This Row],[Vertex]],Vertices[],MATCH("ID",Vertices[[#Headers],[Vertex]:[Top Word Pairs in Tweet by Salience]],0),FALSE)</f>
        <v>312</v>
      </c>
    </row>
    <row r="5" spans="1:3" ht="15">
      <c r="A5" s="79" t="s">
        <v>2638</v>
      </c>
      <c r="B5" s="85" t="s">
        <v>1099</v>
      </c>
      <c r="C5" s="79">
        <f>VLOOKUP(GroupVertices[[#This Row],[Vertex]],Vertices[],MATCH("ID",Vertices[[#Headers],[Vertex]:[Top Word Pairs in Tweet by Salience]],0),FALSE)</f>
        <v>302</v>
      </c>
    </row>
    <row r="6" spans="1:3" ht="15">
      <c r="A6" s="79" t="s">
        <v>2638</v>
      </c>
      <c r="B6" s="85" t="s">
        <v>1087</v>
      </c>
      <c r="C6" s="79">
        <f>VLOOKUP(GroupVertices[[#This Row],[Vertex]],Vertices[],MATCH("ID",Vertices[[#Headers],[Vertex]:[Top Word Pairs in Tweet by Salience]],0),FALSE)</f>
        <v>249</v>
      </c>
    </row>
    <row r="7" spans="1:3" ht="15">
      <c r="A7" s="79" t="s">
        <v>2638</v>
      </c>
      <c r="B7" s="85" t="s">
        <v>1098</v>
      </c>
      <c r="C7" s="79">
        <f>VLOOKUP(GroupVertices[[#This Row],[Vertex]],Vertices[],MATCH("ID",Vertices[[#Headers],[Vertex]:[Top Word Pairs in Tweet by Salience]],0),FALSE)</f>
        <v>234</v>
      </c>
    </row>
    <row r="8" spans="1:3" ht="15">
      <c r="A8" s="79" t="s">
        <v>2638</v>
      </c>
      <c r="B8" s="85" t="s">
        <v>1037</v>
      </c>
      <c r="C8" s="79">
        <f>VLOOKUP(GroupVertices[[#This Row],[Vertex]],Vertices[],MATCH("ID",Vertices[[#Headers],[Vertex]:[Top Word Pairs in Tweet by Salience]],0),FALSE)</f>
        <v>220</v>
      </c>
    </row>
    <row r="9" spans="1:3" ht="15">
      <c r="A9" s="79" t="s">
        <v>2638</v>
      </c>
      <c r="B9" s="85" t="s">
        <v>1097</v>
      </c>
      <c r="C9" s="79">
        <f>VLOOKUP(GroupVertices[[#This Row],[Vertex]],Vertices[],MATCH("ID",Vertices[[#Headers],[Vertex]:[Top Word Pairs in Tweet by Salience]],0),FALSE)</f>
        <v>206</v>
      </c>
    </row>
    <row r="10" spans="1:3" ht="15">
      <c r="A10" s="79" t="s">
        <v>2638</v>
      </c>
      <c r="B10" s="85" t="s">
        <v>1096</v>
      </c>
      <c r="C10" s="79">
        <f>VLOOKUP(GroupVertices[[#This Row],[Vertex]],Vertices[],MATCH("ID",Vertices[[#Headers],[Vertex]:[Top Word Pairs in Tweet by Salience]],0),FALSE)</f>
        <v>190</v>
      </c>
    </row>
    <row r="11" spans="1:3" ht="15">
      <c r="A11" s="79" t="s">
        <v>2638</v>
      </c>
      <c r="B11" s="85" t="s">
        <v>1089</v>
      </c>
      <c r="C11" s="79">
        <f>VLOOKUP(GroupVertices[[#This Row],[Vertex]],Vertices[],MATCH("ID",Vertices[[#Headers],[Vertex]:[Top Word Pairs in Tweet by Salience]],0),FALSE)</f>
        <v>171</v>
      </c>
    </row>
    <row r="12" spans="1:3" ht="15">
      <c r="A12" s="79" t="s">
        <v>2638</v>
      </c>
      <c r="B12" s="85" t="s">
        <v>1090</v>
      </c>
      <c r="C12" s="79">
        <f>VLOOKUP(GroupVertices[[#This Row],[Vertex]],Vertices[],MATCH("ID",Vertices[[#Headers],[Vertex]:[Top Word Pairs in Tweet by Salience]],0),FALSE)</f>
        <v>156</v>
      </c>
    </row>
    <row r="13" spans="1:3" ht="15">
      <c r="A13" s="79" t="s">
        <v>2638</v>
      </c>
      <c r="B13" s="85" t="s">
        <v>1094</v>
      </c>
      <c r="C13" s="79">
        <f>VLOOKUP(GroupVertices[[#This Row],[Vertex]],Vertices[],MATCH("ID",Vertices[[#Headers],[Vertex]:[Top Word Pairs in Tweet by Salience]],0),FALSE)</f>
        <v>134</v>
      </c>
    </row>
    <row r="14" spans="1:3" ht="15">
      <c r="A14" s="79" t="s">
        <v>2638</v>
      </c>
      <c r="B14" s="85" t="s">
        <v>1092</v>
      </c>
      <c r="C14" s="79">
        <f>VLOOKUP(GroupVertices[[#This Row],[Vertex]],Vertices[],MATCH("ID",Vertices[[#Headers],[Vertex]:[Top Word Pairs in Tweet by Salience]],0),FALSE)</f>
        <v>123</v>
      </c>
    </row>
    <row r="15" spans="1:3" ht="15">
      <c r="A15" s="79" t="s">
        <v>2638</v>
      </c>
      <c r="B15" s="85" t="s">
        <v>1093</v>
      </c>
      <c r="C15" s="79">
        <f>VLOOKUP(GroupVertices[[#This Row],[Vertex]],Vertices[],MATCH("ID",Vertices[[#Headers],[Vertex]:[Top Word Pairs in Tweet by Salience]],0),FALSE)</f>
        <v>121</v>
      </c>
    </row>
    <row r="16" spans="1:3" ht="15">
      <c r="A16" s="79" t="s">
        <v>2638</v>
      </c>
      <c r="B16" s="85" t="s">
        <v>1091</v>
      </c>
      <c r="C16" s="79">
        <f>VLOOKUP(GroupVertices[[#This Row],[Vertex]],Vertices[],MATCH("ID",Vertices[[#Headers],[Vertex]:[Top Word Pairs in Tweet by Salience]],0),FALSE)</f>
        <v>85</v>
      </c>
    </row>
    <row r="17" spans="1:3" ht="15">
      <c r="A17" s="79" t="s">
        <v>2638</v>
      </c>
      <c r="B17" s="85" t="s">
        <v>1075</v>
      </c>
      <c r="C17" s="79">
        <f>VLOOKUP(GroupVertices[[#This Row],[Vertex]],Vertices[],MATCH("ID",Vertices[[#Headers],[Vertex]:[Top Word Pairs in Tweet by Salience]],0),FALSE)</f>
        <v>81</v>
      </c>
    </row>
    <row r="18" spans="1:3" ht="15">
      <c r="A18" s="79" t="s">
        <v>2638</v>
      </c>
      <c r="B18" s="85" t="s">
        <v>1088</v>
      </c>
      <c r="C18" s="79">
        <f>VLOOKUP(GroupVertices[[#This Row],[Vertex]],Vertices[],MATCH("ID",Vertices[[#Headers],[Vertex]:[Top Word Pairs in Tweet by Salience]],0),FALSE)</f>
        <v>62</v>
      </c>
    </row>
    <row r="19" spans="1:3" ht="15">
      <c r="A19" s="79" t="s">
        <v>2638</v>
      </c>
      <c r="B19" s="85" t="s">
        <v>1081</v>
      </c>
      <c r="C19" s="79">
        <f>VLOOKUP(GroupVertices[[#This Row],[Vertex]],Vertices[],MATCH("ID",Vertices[[#Headers],[Vertex]:[Top Word Pairs in Tweet by Salience]],0),FALSE)</f>
        <v>38</v>
      </c>
    </row>
    <row r="20" spans="1:3" ht="15">
      <c r="A20" s="79" t="s">
        <v>2638</v>
      </c>
      <c r="B20" s="85" t="s">
        <v>1080</v>
      </c>
      <c r="C20" s="79">
        <f>VLOOKUP(GroupVertices[[#This Row],[Vertex]],Vertices[],MATCH("ID",Vertices[[#Headers],[Vertex]:[Top Word Pairs in Tweet by Salience]],0),FALSE)</f>
        <v>35</v>
      </c>
    </row>
    <row r="21" spans="1:3" ht="15">
      <c r="A21" s="79" t="s">
        <v>2638</v>
      </c>
      <c r="B21" s="85" t="s">
        <v>1082</v>
      </c>
      <c r="C21" s="79">
        <f>VLOOKUP(GroupVertices[[#This Row],[Vertex]],Vertices[],MATCH("ID",Vertices[[#Headers],[Vertex]:[Top Word Pairs in Tweet by Salience]],0),FALSE)</f>
        <v>32</v>
      </c>
    </row>
    <row r="22" spans="1:3" ht="15">
      <c r="A22" s="79" t="s">
        <v>2638</v>
      </c>
      <c r="B22" s="85" t="s">
        <v>1079</v>
      </c>
      <c r="C22" s="79">
        <f>VLOOKUP(GroupVertices[[#This Row],[Vertex]],Vertices[],MATCH("ID",Vertices[[#Headers],[Vertex]:[Top Word Pairs in Tweet by Salience]],0),FALSE)</f>
        <v>29</v>
      </c>
    </row>
    <row r="23" spans="1:3" ht="15">
      <c r="A23" s="79" t="s">
        <v>2638</v>
      </c>
      <c r="B23" s="85" t="s">
        <v>1078</v>
      </c>
      <c r="C23" s="79">
        <f>VLOOKUP(GroupVertices[[#This Row],[Vertex]],Vertices[],MATCH("ID",Vertices[[#Headers],[Vertex]:[Top Word Pairs in Tweet by Salience]],0),FALSE)</f>
        <v>28</v>
      </c>
    </row>
    <row r="24" spans="1:3" ht="15">
      <c r="A24" s="79" t="s">
        <v>2638</v>
      </c>
      <c r="B24" s="85" t="s">
        <v>1083</v>
      </c>
      <c r="C24" s="79">
        <f>VLOOKUP(GroupVertices[[#This Row],[Vertex]],Vertices[],MATCH("ID",Vertices[[#Headers],[Vertex]:[Top Word Pairs in Tweet by Salience]],0),FALSE)</f>
        <v>24</v>
      </c>
    </row>
    <row r="25" spans="1:3" ht="15">
      <c r="A25" s="79" t="s">
        <v>2638</v>
      </c>
      <c r="B25" s="85" t="s">
        <v>1085</v>
      </c>
      <c r="C25" s="79">
        <f>VLOOKUP(GroupVertices[[#This Row],[Vertex]],Vertices[],MATCH("ID",Vertices[[#Headers],[Vertex]:[Top Word Pairs in Tweet by Salience]],0),FALSE)</f>
        <v>23</v>
      </c>
    </row>
    <row r="26" spans="1:3" ht="15">
      <c r="A26" s="79" t="s">
        <v>2638</v>
      </c>
      <c r="B26" s="85" t="s">
        <v>1084</v>
      </c>
      <c r="C26" s="79">
        <f>VLOOKUP(GroupVertices[[#This Row],[Vertex]],Vertices[],MATCH("ID",Vertices[[#Headers],[Vertex]:[Top Word Pairs in Tweet by Salience]],0),FALSE)</f>
        <v>19</v>
      </c>
    </row>
    <row r="27" spans="1:3" ht="15">
      <c r="A27" s="79" t="s">
        <v>2638</v>
      </c>
      <c r="B27" s="85" t="s">
        <v>1077</v>
      </c>
      <c r="C27" s="79">
        <f>VLOOKUP(GroupVertices[[#This Row],[Vertex]],Vertices[],MATCH("ID",Vertices[[#Headers],[Vertex]:[Top Word Pairs in Tweet by Salience]],0),FALSE)</f>
        <v>17</v>
      </c>
    </row>
    <row r="28" spans="1:3" ht="15">
      <c r="A28" s="79" t="s">
        <v>2638</v>
      </c>
      <c r="B28" s="85" t="s">
        <v>1076</v>
      </c>
      <c r="C28" s="79">
        <f>VLOOKUP(GroupVertices[[#This Row],[Vertex]],Vertices[],MATCH("ID",Vertices[[#Headers],[Vertex]:[Top Word Pairs in Tweet by Salience]],0),FALSE)</f>
        <v>12</v>
      </c>
    </row>
    <row r="29" spans="1:3" ht="15">
      <c r="A29" s="79" t="s">
        <v>2638</v>
      </c>
      <c r="B29" s="85" t="s">
        <v>1073</v>
      </c>
      <c r="C29" s="79">
        <f>VLOOKUP(GroupVertices[[#This Row],[Vertex]],Vertices[],MATCH("ID",Vertices[[#Headers],[Vertex]:[Top Word Pairs in Tweet by Salience]],0),FALSE)</f>
        <v>11</v>
      </c>
    </row>
    <row r="30" spans="1:3" ht="15">
      <c r="A30" s="79" t="s">
        <v>2638</v>
      </c>
      <c r="B30" s="85" t="s">
        <v>1074</v>
      </c>
      <c r="C30" s="79">
        <f>VLOOKUP(GroupVertices[[#This Row],[Vertex]],Vertices[],MATCH("ID",Vertices[[#Headers],[Vertex]:[Top Word Pairs in Tweet by Salience]],0),FALSE)</f>
        <v>10</v>
      </c>
    </row>
    <row r="31" spans="1:3" ht="15">
      <c r="A31" s="79" t="s">
        <v>2639</v>
      </c>
      <c r="B31" s="85" t="s">
        <v>330</v>
      </c>
      <c r="C31" s="79">
        <f>VLOOKUP(GroupVertices[[#This Row],[Vertex]],Vertices[],MATCH("ID",Vertices[[#Headers],[Vertex]:[Top Word Pairs in Tweet by Salience]],0),FALSE)</f>
        <v>334</v>
      </c>
    </row>
    <row r="32" spans="1:3" ht="15">
      <c r="A32" s="79" t="s">
        <v>2639</v>
      </c>
      <c r="B32" s="85" t="s">
        <v>1172</v>
      </c>
      <c r="C32" s="79">
        <f>VLOOKUP(GroupVertices[[#This Row],[Vertex]],Vertices[],MATCH("ID",Vertices[[#Headers],[Vertex]:[Top Word Pairs in Tweet by Salience]],0),FALSE)</f>
        <v>315</v>
      </c>
    </row>
    <row r="33" spans="1:3" ht="15">
      <c r="A33" s="79" t="s">
        <v>2639</v>
      </c>
      <c r="B33" s="85" t="s">
        <v>1185</v>
      </c>
      <c r="C33" s="79">
        <f>VLOOKUP(GroupVertices[[#This Row],[Vertex]],Vertices[],MATCH("ID",Vertices[[#Headers],[Vertex]:[Top Word Pairs in Tweet by Salience]],0),FALSE)</f>
        <v>310</v>
      </c>
    </row>
    <row r="34" spans="1:3" ht="15">
      <c r="A34" s="79" t="s">
        <v>2639</v>
      </c>
      <c r="B34" s="85" t="s">
        <v>1028</v>
      </c>
      <c r="C34" s="79">
        <f>VLOOKUP(GroupVertices[[#This Row],[Vertex]],Vertices[],MATCH("ID",Vertices[[#Headers],[Vertex]:[Top Word Pairs in Tweet by Salience]],0),FALSE)</f>
        <v>304</v>
      </c>
    </row>
    <row r="35" spans="1:3" ht="15">
      <c r="A35" s="79" t="s">
        <v>2639</v>
      </c>
      <c r="B35" s="85" t="s">
        <v>1189</v>
      </c>
      <c r="C35" s="79">
        <f>VLOOKUP(GroupVertices[[#This Row],[Vertex]],Vertices[],MATCH("ID",Vertices[[#Headers],[Vertex]:[Top Word Pairs in Tweet by Salience]],0),FALSE)</f>
        <v>301</v>
      </c>
    </row>
    <row r="36" spans="1:3" ht="15">
      <c r="A36" s="79" t="s">
        <v>2639</v>
      </c>
      <c r="B36" s="85" t="s">
        <v>1036</v>
      </c>
      <c r="C36" s="79">
        <f>VLOOKUP(GroupVertices[[#This Row],[Vertex]],Vertices[],MATCH("ID",Vertices[[#Headers],[Vertex]:[Top Word Pairs in Tweet by Salience]],0),FALSE)</f>
        <v>297</v>
      </c>
    </row>
    <row r="37" spans="1:3" ht="15">
      <c r="A37" s="79" t="s">
        <v>2639</v>
      </c>
      <c r="B37" s="85" t="s">
        <v>1190</v>
      </c>
      <c r="C37" s="79">
        <f>VLOOKUP(GroupVertices[[#This Row],[Vertex]],Vertices[],MATCH("ID",Vertices[[#Headers],[Vertex]:[Top Word Pairs in Tweet by Salience]],0),FALSE)</f>
        <v>290</v>
      </c>
    </row>
    <row r="38" spans="1:3" ht="15">
      <c r="A38" s="79" t="s">
        <v>2639</v>
      </c>
      <c r="B38" s="85" t="s">
        <v>1176</v>
      </c>
      <c r="C38" s="79">
        <f>VLOOKUP(GroupVertices[[#This Row],[Vertex]],Vertices[],MATCH("ID",Vertices[[#Headers],[Vertex]:[Top Word Pairs in Tweet by Salience]],0),FALSE)</f>
        <v>287</v>
      </c>
    </row>
    <row r="39" spans="1:3" ht="15">
      <c r="A39" s="79" t="s">
        <v>2639</v>
      </c>
      <c r="B39" s="85" t="s">
        <v>1188</v>
      </c>
      <c r="C39" s="79">
        <f>VLOOKUP(GroupVertices[[#This Row],[Vertex]],Vertices[],MATCH("ID",Vertices[[#Headers],[Vertex]:[Top Word Pairs in Tweet by Salience]],0),FALSE)</f>
        <v>272</v>
      </c>
    </row>
    <row r="40" spans="1:3" ht="15">
      <c r="A40" s="79" t="s">
        <v>2639</v>
      </c>
      <c r="B40" s="85" t="s">
        <v>1184</v>
      </c>
      <c r="C40" s="79">
        <f>VLOOKUP(GroupVertices[[#This Row],[Vertex]],Vertices[],MATCH("ID",Vertices[[#Headers],[Vertex]:[Top Word Pairs in Tweet by Salience]],0),FALSE)</f>
        <v>252</v>
      </c>
    </row>
    <row r="41" spans="1:3" ht="15">
      <c r="A41" s="79" t="s">
        <v>2639</v>
      </c>
      <c r="B41" s="85" t="s">
        <v>1174</v>
      </c>
      <c r="C41" s="79">
        <f>VLOOKUP(GroupVertices[[#This Row],[Vertex]],Vertices[],MATCH("ID",Vertices[[#Headers],[Vertex]:[Top Word Pairs in Tweet by Salience]],0),FALSE)</f>
        <v>250</v>
      </c>
    </row>
    <row r="42" spans="1:3" ht="15">
      <c r="A42" s="79" t="s">
        <v>2639</v>
      </c>
      <c r="B42" s="85" t="s">
        <v>1035</v>
      </c>
      <c r="C42" s="79">
        <f>VLOOKUP(GroupVertices[[#This Row],[Vertex]],Vertices[],MATCH("ID",Vertices[[#Headers],[Vertex]:[Top Word Pairs in Tweet by Salience]],0),FALSE)</f>
        <v>245</v>
      </c>
    </row>
    <row r="43" spans="1:3" ht="15">
      <c r="A43" s="79" t="s">
        <v>2639</v>
      </c>
      <c r="B43" s="85" t="s">
        <v>1187</v>
      </c>
      <c r="C43" s="79">
        <f>VLOOKUP(GroupVertices[[#This Row],[Vertex]],Vertices[],MATCH("ID",Vertices[[#Headers],[Vertex]:[Top Word Pairs in Tweet by Salience]],0),FALSE)</f>
        <v>242</v>
      </c>
    </row>
    <row r="44" spans="1:3" ht="15">
      <c r="A44" s="79" t="s">
        <v>2639</v>
      </c>
      <c r="B44" s="85" t="s">
        <v>1173</v>
      </c>
      <c r="C44" s="79">
        <f>VLOOKUP(GroupVertices[[#This Row],[Vertex]],Vertices[],MATCH("ID",Vertices[[#Headers],[Vertex]:[Top Word Pairs in Tweet by Salience]],0),FALSE)</f>
        <v>223</v>
      </c>
    </row>
    <row r="45" spans="1:3" ht="15">
      <c r="A45" s="79" t="s">
        <v>2639</v>
      </c>
      <c r="B45" s="85" t="s">
        <v>1183</v>
      </c>
      <c r="C45" s="79">
        <f>VLOOKUP(GroupVertices[[#This Row],[Vertex]],Vertices[],MATCH("ID",Vertices[[#Headers],[Vertex]:[Top Word Pairs in Tweet by Salience]],0),FALSE)</f>
        <v>207</v>
      </c>
    </row>
    <row r="46" spans="1:3" ht="15">
      <c r="A46" s="79" t="s">
        <v>2639</v>
      </c>
      <c r="B46" s="85" t="s">
        <v>1186</v>
      </c>
      <c r="C46" s="79">
        <f>VLOOKUP(GroupVertices[[#This Row],[Vertex]],Vertices[],MATCH("ID",Vertices[[#Headers],[Vertex]:[Top Word Pairs in Tweet by Salience]],0),FALSE)</f>
        <v>184</v>
      </c>
    </row>
    <row r="47" spans="1:3" ht="15">
      <c r="A47" s="79" t="s">
        <v>2639</v>
      </c>
      <c r="B47" s="85" t="s">
        <v>1181</v>
      </c>
      <c r="C47" s="79">
        <f>VLOOKUP(GroupVertices[[#This Row],[Vertex]],Vertices[],MATCH("ID",Vertices[[#Headers],[Vertex]:[Top Word Pairs in Tweet by Salience]],0),FALSE)</f>
        <v>175</v>
      </c>
    </row>
    <row r="48" spans="1:3" ht="15">
      <c r="A48" s="79" t="s">
        <v>2639</v>
      </c>
      <c r="B48" s="85" t="s">
        <v>1178</v>
      </c>
      <c r="C48" s="79">
        <f>VLOOKUP(GroupVertices[[#This Row],[Vertex]],Vertices[],MATCH("ID",Vertices[[#Headers],[Vertex]:[Top Word Pairs in Tweet by Salience]],0),FALSE)</f>
        <v>170</v>
      </c>
    </row>
    <row r="49" spans="1:3" ht="15">
      <c r="A49" s="79" t="s">
        <v>2639</v>
      </c>
      <c r="B49" s="85" t="s">
        <v>1171</v>
      </c>
      <c r="C49" s="79">
        <f>VLOOKUP(GroupVertices[[#This Row],[Vertex]],Vertices[],MATCH("ID",Vertices[[#Headers],[Vertex]:[Top Word Pairs in Tweet by Salience]],0),FALSE)</f>
        <v>148</v>
      </c>
    </row>
    <row r="50" spans="1:3" ht="15">
      <c r="A50" s="79" t="s">
        <v>2639</v>
      </c>
      <c r="B50" s="85" t="s">
        <v>1180</v>
      </c>
      <c r="C50" s="79">
        <f>VLOOKUP(GroupVertices[[#This Row],[Vertex]],Vertices[],MATCH("ID",Vertices[[#Headers],[Vertex]:[Top Word Pairs in Tweet by Salience]],0),FALSE)</f>
        <v>147</v>
      </c>
    </row>
    <row r="51" spans="1:3" ht="15">
      <c r="A51" s="79" t="s">
        <v>2639</v>
      </c>
      <c r="B51" s="85" t="s">
        <v>1179</v>
      </c>
      <c r="C51" s="79">
        <f>VLOOKUP(GroupVertices[[#This Row],[Vertex]],Vertices[],MATCH("ID",Vertices[[#Headers],[Vertex]:[Top Word Pairs in Tweet by Salience]],0),FALSE)</f>
        <v>131</v>
      </c>
    </row>
    <row r="52" spans="1:3" ht="15">
      <c r="A52" s="79" t="s">
        <v>2639</v>
      </c>
      <c r="B52" s="85" t="s">
        <v>1034</v>
      </c>
      <c r="C52" s="79">
        <f>VLOOKUP(GroupVertices[[#This Row],[Vertex]],Vertices[],MATCH("ID",Vertices[[#Headers],[Vertex]:[Top Word Pairs in Tweet by Salience]],0),FALSE)</f>
        <v>118</v>
      </c>
    </row>
    <row r="53" spans="1:3" ht="15">
      <c r="A53" s="79" t="s">
        <v>2639</v>
      </c>
      <c r="B53" s="85" t="s">
        <v>1050</v>
      </c>
      <c r="C53" s="79">
        <f>VLOOKUP(GroupVertices[[#This Row],[Vertex]],Vertices[],MATCH("ID",Vertices[[#Headers],[Vertex]:[Top Word Pairs in Tweet by Salience]],0),FALSE)</f>
        <v>110</v>
      </c>
    </row>
    <row r="54" spans="1:3" ht="15">
      <c r="A54" s="79" t="s">
        <v>2639</v>
      </c>
      <c r="B54" s="85" t="s">
        <v>1175</v>
      </c>
      <c r="C54" s="79">
        <f>VLOOKUP(GroupVertices[[#This Row],[Vertex]],Vertices[],MATCH("ID",Vertices[[#Headers],[Vertex]:[Top Word Pairs in Tweet by Salience]],0),FALSE)</f>
        <v>92</v>
      </c>
    </row>
    <row r="55" spans="1:3" ht="15">
      <c r="A55" s="79" t="s">
        <v>2639</v>
      </c>
      <c r="B55" s="85" t="s">
        <v>1177</v>
      </c>
      <c r="C55" s="79">
        <f>VLOOKUP(GroupVertices[[#This Row],[Vertex]],Vertices[],MATCH("ID",Vertices[[#Headers],[Vertex]:[Top Word Pairs in Tweet by Salience]],0),FALSE)</f>
        <v>78</v>
      </c>
    </row>
    <row r="56" spans="1:3" ht="15">
      <c r="A56" s="79" t="s">
        <v>2639</v>
      </c>
      <c r="B56" s="85" t="s">
        <v>1182</v>
      </c>
      <c r="C56" s="79">
        <f>VLOOKUP(GroupVertices[[#This Row],[Vertex]],Vertices[],MATCH("ID",Vertices[[#Headers],[Vertex]:[Top Word Pairs in Tweet by Salience]],0),FALSE)</f>
        <v>54</v>
      </c>
    </row>
    <row r="57" spans="1:3" ht="15">
      <c r="A57" s="79" t="s">
        <v>2640</v>
      </c>
      <c r="B57" s="85" t="s">
        <v>315</v>
      </c>
      <c r="C57" s="79">
        <f>VLOOKUP(GroupVertices[[#This Row],[Vertex]],Vertices[],MATCH("ID",Vertices[[#Headers],[Vertex]:[Top Word Pairs in Tweet by Salience]],0),FALSE)</f>
        <v>361</v>
      </c>
    </row>
    <row r="58" spans="1:3" ht="15">
      <c r="A58" s="79" t="s">
        <v>2640</v>
      </c>
      <c r="B58" s="85" t="s">
        <v>1023</v>
      </c>
      <c r="C58" s="79">
        <f>VLOOKUP(GroupVertices[[#This Row],[Vertex]],Vertices[],MATCH("ID",Vertices[[#Headers],[Vertex]:[Top Word Pairs in Tweet by Salience]],0),FALSE)</f>
        <v>306</v>
      </c>
    </row>
    <row r="59" spans="1:3" ht="15">
      <c r="A59" s="79" t="s">
        <v>2640</v>
      </c>
      <c r="B59" s="85" t="s">
        <v>1166</v>
      </c>
      <c r="C59" s="79">
        <f>VLOOKUP(GroupVertices[[#This Row],[Vertex]],Vertices[],MATCH("ID",Vertices[[#Headers],[Vertex]:[Top Word Pairs in Tweet by Salience]],0),FALSE)</f>
        <v>291</v>
      </c>
    </row>
    <row r="60" spans="1:3" ht="15">
      <c r="A60" s="79" t="s">
        <v>2640</v>
      </c>
      <c r="B60" s="85" t="s">
        <v>1165</v>
      </c>
      <c r="C60" s="79">
        <f>VLOOKUP(GroupVertices[[#This Row],[Vertex]],Vertices[],MATCH("ID",Vertices[[#Headers],[Vertex]:[Top Word Pairs in Tweet by Salience]],0),FALSE)</f>
        <v>279</v>
      </c>
    </row>
    <row r="61" spans="1:3" ht="15">
      <c r="A61" s="79" t="s">
        <v>2640</v>
      </c>
      <c r="B61" s="85" t="s">
        <v>1164</v>
      </c>
      <c r="C61" s="79">
        <f>VLOOKUP(GroupVertices[[#This Row],[Vertex]],Vertices[],MATCH("ID",Vertices[[#Headers],[Vertex]:[Top Word Pairs in Tweet by Salience]],0),FALSE)</f>
        <v>260</v>
      </c>
    </row>
    <row r="62" spans="1:3" ht="15">
      <c r="A62" s="79" t="s">
        <v>2640</v>
      </c>
      <c r="B62" s="85" t="s">
        <v>1156</v>
      </c>
      <c r="C62" s="79">
        <f>VLOOKUP(GroupVertices[[#This Row],[Vertex]],Vertices[],MATCH("ID",Vertices[[#Headers],[Vertex]:[Top Word Pairs in Tweet by Salience]],0),FALSE)</f>
        <v>251</v>
      </c>
    </row>
    <row r="63" spans="1:3" ht="15">
      <c r="A63" s="79" t="s">
        <v>2640</v>
      </c>
      <c r="B63" s="85" t="s">
        <v>1155</v>
      </c>
      <c r="C63" s="79">
        <f>VLOOKUP(GroupVertices[[#This Row],[Vertex]],Vertices[],MATCH("ID",Vertices[[#Headers],[Vertex]:[Top Word Pairs in Tweet by Salience]],0),FALSE)</f>
        <v>246</v>
      </c>
    </row>
    <row r="64" spans="1:3" ht="15">
      <c r="A64" s="79" t="s">
        <v>2640</v>
      </c>
      <c r="B64" s="85" t="s">
        <v>1169</v>
      </c>
      <c r="C64" s="79">
        <f>VLOOKUP(GroupVertices[[#This Row],[Vertex]],Vertices[],MATCH("ID",Vertices[[#Headers],[Vertex]:[Top Word Pairs in Tweet by Salience]],0),FALSE)</f>
        <v>239</v>
      </c>
    </row>
    <row r="65" spans="1:3" ht="15">
      <c r="A65" s="79" t="s">
        <v>2640</v>
      </c>
      <c r="B65" s="85" t="s">
        <v>1163</v>
      </c>
      <c r="C65" s="79">
        <f>VLOOKUP(GroupVertices[[#This Row],[Vertex]],Vertices[],MATCH("ID",Vertices[[#Headers],[Vertex]:[Top Word Pairs in Tweet by Salience]],0),FALSE)</f>
        <v>225</v>
      </c>
    </row>
    <row r="66" spans="1:3" ht="15">
      <c r="A66" s="79" t="s">
        <v>2640</v>
      </c>
      <c r="B66" s="85" t="s">
        <v>1168</v>
      </c>
      <c r="C66" s="79">
        <f>VLOOKUP(GroupVertices[[#This Row],[Vertex]],Vertices[],MATCH("ID",Vertices[[#Headers],[Vertex]:[Top Word Pairs in Tweet by Salience]],0),FALSE)</f>
        <v>200</v>
      </c>
    </row>
    <row r="67" spans="1:3" ht="15">
      <c r="A67" s="79" t="s">
        <v>2640</v>
      </c>
      <c r="B67" s="85" t="s">
        <v>1167</v>
      </c>
      <c r="C67" s="79">
        <f>VLOOKUP(GroupVertices[[#This Row],[Vertex]],Vertices[],MATCH("ID",Vertices[[#Headers],[Vertex]:[Top Word Pairs in Tweet by Salience]],0),FALSE)</f>
        <v>193</v>
      </c>
    </row>
    <row r="68" spans="1:3" ht="15">
      <c r="A68" s="79" t="s">
        <v>2640</v>
      </c>
      <c r="B68" s="85" t="s">
        <v>1159</v>
      </c>
      <c r="C68" s="79">
        <f>VLOOKUP(GroupVertices[[#This Row],[Vertex]],Vertices[],MATCH("ID",Vertices[[#Headers],[Vertex]:[Top Word Pairs in Tweet by Salience]],0),FALSE)</f>
        <v>172</v>
      </c>
    </row>
    <row r="69" spans="1:3" ht="15">
      <c r="A69" s="79" t="s">
        <v>2640</v>
      </c>
      <c r="B69" s="85" t="s">
        <v>1017</v>
      </c>
      <c r="C69" s="79">
        <f>VLOOKUP(GroupVertices[[#This Row],[Vertex]],Vertices[],MATCH("ID",Vertices[[#Headers],[Vertex]:[Top Word Pairs in Tweet by Salience]],0),FALSE)</f>
        <v>164</v>
      </c>
    </row>
    <row r="70" spans="1:3" ht="15">
      <c r="A70" s="79" t="s">
        <v>2640</v>
      </c>
      <c r="B70" s="85" t="s">
        <v>1158</v>
      </c>
      <c r="C70" s="79">
        <f>VLOOKUP(GroupVertices[[#This Row],[Vertex]],Vertices[],MATCH("ID",Vertices[[#Headers],[Vertex]:[Top Word Pairs in Tweet by Salience]],0),FALSE)</f>
        <v>159</v>
      </c>
    </row>
    <row r="71" spans="1:3" ht="15">
      <c r="A71" s="79" t="s">
        <v>2640</v>
      </c>
      <c r="B71" s="85" t="s">
        <v>1154</v>
      </c>
      <c r="C71" s="79">
        <f>VLOOKUP(GroupVertices[[#This Row],[Vertex]],Vertices[],MATCH("ID",Vertices[[#Headers],[Vertex]:[Top Word Pairs in Tweet by Salience]],0),FALSE)</f>
        <v>150</v>
      </c>
    </row>
    <row r="72" spans="1:3" ht="15">
      <c r="A72" s="79" t="s">
        <v>2640</v>
      </c>
      <c r="B72" s="85" t="s">
        <v>1161</v>
      </c>
      <c r="C72" s="79">
        <f>VLOOKUP(GroupVertices[[#This Row],[Vertex]],Vertices[],MATCH("ID",Vertices[[#Headers],[Vertex]:[Top Word Pairs in Tweet by Salience]],0),FALSE)</f>
        <v>144</v>
      </c>
    </row>
    <row r="73" spans="1:3" ht="15">
      <c r="A73" s="79" t="s">
        <v>2640</v>
      </c>
      <c r="B73" s="85" t="s">
        <v>1160</v>
      </c>
      <c r="C73" s="79">
        <f>VLOOKUP(GroupVertices[[#This Row],[Vertex]],Vertices[],MATCH("ID",Vertices[[#Headers],[Vertex]:[Top Word Pairs in Tweet by Salience]],0),FALSE)</f>
        <v>102</v>
      </c>
    </row>
    <row r="74" spans="1:3" ht="15">
      <c r="A74" s="79" t="s">
        <v>2640</v>
      </c>
      <c r="B74" s="85" t="s">
        <v>1157</v>
      </c>
      <c r="C74" s="79">
        <f>VLOOKUP(GroupVertices[[#This Row],[Vertex]],Vertices[],MATCH("ID",Vertices[[#Headers],[Vertex]:[Top Word Pairs in Tweet by Salience]],0),FALSE)</f>
        <v>89</v>
      </c>
    </row>
    <row r="75" spans="1:3" ht="15">
      <c r="A75" s="79" t="s">
        <v>2640</v>
      </c>
      <c r="B75" s="85" t="s">
        <v>274</v>
      </c>
      <c r="C75" s="79">
        <f>VLOOKUP(GroupVertices[[#This Row],[Vertex]],Vertices[],MATCH("ID",Vertices[[#Headers],[Vertex]:[Top Word Pairs in Tweet by Salience]],0),FALSE)</f>
        <v>372</v>
      </c>
    </row>
    <row r="76" spans="1:3" ht="15">
      <c r="A76" s="79" t="s">
        <v>2640</v>
      </c>
      <c r="B76" s="85" t="s">
        <v>1041</v>
      </c>
      <c r="C76" s="79">
        <f>VLOOKUP(GroupVertices[[#This Row],[Vertex]],Vertices[],MATCH("ID",Vertices[[#Headers],[Vertex]:[Top Word Pairs in Tweet by Salience]],0),FALSE)</f>
        <v>323</v>
      </c>
    </row>
    <row r="77" spans="1:3" ht="15">
      <c r="A77" s="79" t="s">
        <v>2640</v>
      </c>
      <c r="B77" s="85" t="s">
        <v>1014</v>
      </c>
      <c r="C77" s="79">
        <f>VLOOKUP(GroupVertices[[#This Row],[Vertex]],Vertices[],MATCH("ID",Vertices[[#Headers],[Vertex]:[Top Word Pairs in Tweet by Salience]],0),FALSE)</f>
        <v>64</v>
      </c>
    </row>
    <row r="78" spans="1:3" ht="15">
      <c r="A78" s="79" t="s">
        <v>2640</v>
      </c>
      <c r="B78" s="85" t="s">
        <v>1126</v>
      </c>
      <c r="C78" s="79">
        <f>VLOOKUP(GroupVertices[[#This Row],[Vertex]],Vertices[],MATCH("ID",Vertices[[#Headers],[Vertex]:[Top Word Pairs in Tweet by Salience]],0),FALSE)</f>
        <v>63</v>
      </c>
    </row>
    <row r="79" spans="1:3" ht="15">
      <c r="A79" s="79" t="s">
        <v>2640</v>
      </c>
      <c r="B79" s="85" t="s">
        <v>1162</v>
      </c>
      <c r="C79" s="79">
        <f>VLOOKUP(GroupVertices[[#This Row],[Vertex]],Vertices[],MATCH("ID",Vertices[[#Headers],[Vertex]:[Top Word Pairs in Tweet by Salience]],0),FALSE)</f>
        <v>50</v>
      </c>
    </row>
    <row r="80" spans="1:3" ht="15">
      <c r="A80" s="79" t="s">
        <v>2641</v>
      </c>
      <c r="B80" s="85" t="s">
        <v>314</v>
      </c>
      <c r="C80" s="79">
        <f>VLOOKUP(GroupVertices[[#This Row],[Vertex]],Vertices[],MATCH("ID",Vertices[[#Headers],[Vertex]:[Top Word Pairs in Tweet by Salience]],0),FALSE)</f>
        <v>343</v>
      </c>
    </row>
    <row r="81" spans="1:3" ht="15">
      <c r="A81" s="79" t="s">
        <v>2641</v>
      </c>
      <c r="B81" s="85" t="s">
        <v>1205</v>
      </c>
      <c r="C81" s="79">
        <f>VLOOKUP(GroupVertices[[#This Row],[Vertex]],Vertices[],MATCH("ID",Vertices[[#Headers],[Vertex]:[Top Word Pairs in Tweet by Salience]],0),FALSE)</f>
        <v>314</v>
      </c>
    </row>
    <row r="82" spans="1:3" ht="15">
      <c r="A82" s="79" t="s">
        <v>2641</v>
      </c>
      <c r="B82" s="85" t="s">
        <v>1217</v>
      </c>
      <c r="C82" s="79">
        <f>VLOOKUP(GroupVertices[[#This Row],[Vertex]],Vertices[],MATCH("ID",Vertices[[#Headers],[Vertex]:[Top Word Pairs in Tweet by Salience]],0),FALSE)</f>
        <v>296</v>
      </c>
    </row>
    <row r="83" spans="1:3" ht="15">
      <c r="A83" s="79" t="s">
        <v>2641</v>
      </c>
      <c r="B83" s="85" t="s">
        <v>1214</v>
      </c>
      <c r="C83" s="79">
        <f>VLOOKUP(GroupVertices[[#This Row],[Vertex]],Vertices[],MATCH("ID",Vertices[[#Headers],[Vertex]:[Top Word Pairs in Tweet by Salience]],0),FALSE)</f>
        <v>266</v>
      </c>
    </row>
    <row r="84" spans="1:3" ht="15">
      <c r="A84" s="79" t="s">
        <v>2641</v>
      </c>
      <c r="B84" s="85" t="s">
        <v>1215</v>
      </c>
      <c r="C84" s="79">
        <f>VLOOKUP(GroupVertices[[#This Row],[Vertex]],Vertices[],MATCH("ID",Vertices[[#Headers],[Vertex]:[Top Word Pairs in Tweet by Salience]],0),FALSE)</f>
        <v>265</v>
      </c>
    </row>
    <row r="85" spans="1:3" ht="15">
      <c r="A85" s="79" t="s">
        <v>2641</v>
      </c>
      <c r="B85" s="85" t="s">
        <v>1018</v>
      </c>
      <c r="C85" s="79">
        <f>VLOOKUP(GroupVertices[[#This Row],[Vertex]],Vertices[],MATCH("ID",Vertices[[#Headers],[Vertex]:[Top Word Pairs in Tweet by Salience]],0),FALSE)</f>
        <v>255</v>
      </c>
    </row>
    <row r="86" spans="1:3" ht="15">
      <c r="A86" s="79" t="s">
        <v>2641</v>
      </c>
      <c r="B86" s="85" t="s">
        <v>1213</v>
      </c>
      <c r="C86" s="79">
        <f>VLOOKUP(GroupVertices[[#This Row],[Vertex]],Vertices[],MATCH("ID",Vertices[[#Headers],[Vertex]:[Top Word Pairs in Tweet by Salience]],0),FALSE)</f>
        <v>244</v>
      </c>
    </row>
    <row r="87" spans="1:3" ht="15">
      <c r="A87" s="79" t="s">
        <v>2641</v>
      </c>
      <c r="B87" s="85" t="s">
        <v>1216</v>
      </c>
      <c r="C87" s="79">
        <f>VLOOKUP(GroupVertices[[#This Row],[Vertex]],Vertices[],MATCH("ID",Vertices[[#Headers],[Vertex]:[Top Word Pairs in Tweet by Salience]],0),FALSE)</f>
        <v>243</v>
      </c>
    </row>
    <row r="88" spans="1:3" ht="15">
      <c r="A88" s="79" t="s">
        <v>2641</v>
      </c>
      <c r="B88" s="85" t="s">
        <v>1206</v>
      </c>
      <c r="C88" s="79">
        <f>VLOOKUP(GroupVertices[[#This Row],[Vertex]],Vertices[],MATCH("ID",Vertices[[#Headers],[Vertex]:[Top Word Pairs in Tweet by Salience]],0),FALSE)</f>
        <v>224</v>
      </c>
    </row>
    <row r="89" spans="1:3" ht="15">
      <c r="A89" s="79" t="s">
        <v>2641</v>
      </c>
      <c r="B89" s="85" t="s">
        <v>1013</v>
      </c>
      <c r="C89" s="79">
        <f>VLOOKUP(GroupVertices[[#This Row],[Vertex]],Vertices[],MATCH("ID",Vertices[[#Headers],[Vertex]:[Top Word Pairs in Tweet by Salience]],0),FALSE)</f>
        <v>218</v>
      </c>
    </row>
    <row r="90" spans="1:3" ht="15">
      <c r="A90" s="79" t="s">
        <v>2641</v>
      </c>
      <c r="B90" s="85" t="s">
        <v>1011</v>
      </c>
      <c r="C90" s="79">
        <f>VLOOKUP(GroupVertices[[#This Row],[Vertex]],Vertices[],MATCH("ID",Vertices[[#Headers],[Vertex]:[Top Word Pairs in Tweet by Salience]],0),FALSE)</f>
        <v>217</v>
      </c>
    </row>
    <row r="91" spans="1:3" ht="15">
      <c r="A91" s="79" t="s">
        <v>2641</v>
      </c>
      <c r="B91" s="85" t="s">
        <v>1212</v>
      </c>
      <c r="C91" s="79">
        <f>VLOOKUP(GroupVertices[[#This Row],[Vertex]],Vertices[],MATCH("ID",Vertices[[#Headers],[Vertex]:[Top Word Pairs in Tweet by Salience]],0),FALSE)</f>
        <v>186</v>
      </c>
    </row>
    <row r="92" spans="1:3" ht="15">
      <c r="A92" s="79" t="s">
        <v>2641</v>
      </c>
      <c r="B92" s="85" t="s">
        <v>1033</v>
      </c>
      <c r="C92" s="79">
        <f>VLOOKUP(GroupVertices[[#This Row],[Vertex]],Vertices[],MATCH("ID",Vertices[[#Headers],[Vertex]:[Top Word Pairs in Tweet by Salience]],0),FALSE)</f>
        <v>166</v>
      </c>
    </row>
    <row r="93" spans="1:3" ht="15">
      <c r="A93" s="79" t="s">
        <v>2641</v>
      </c>
      <c r="B93" s="85" t="s">
        <v>1207</v>
      </c>
      <c r="C93" s="79">
        <f>VLOOKUP(GroupVertices[[#This Row],[Vertex]],Vertices[],MATCH("ID",Vertices[[#Headers],[Vertex]:[Top Word Pairs in Tweet by Salience]],0),FALSE)</f>
        <v>163</v>
      </c>
    </row>
    <row r="94" spans="1:3" ht="15">
      <c r="A94" s="79" t="s">
        <v>2641</v>
      </c>
      <c r="B94" s="85" t="s">
        <v>1208</v>
      </c>
      <c r="C94" s="79">
        <f>VLOOKUP(GroupVertices[[#This Row],[Vertex]],Vertices[],MATCH("ID",Vertices[[#Headers],[Vertex]:[Top Word Pairs in Tweet by Salience]],0),FALSE)</f>
        <v>157</v>
      </c>
    </row>
    <row r="95" spans="1:3" ht="15">
      <c r="A95" s="79" t="s">
        <v>2641</v>
      </c>
      <c r="B95" s="85" t="s">
        <v>1204</v>
      </c>
      <c r="C95" s="79">
        <f>VLOOKUP(GroupVertices[[#This Row],[Vertex]],Vertices[],MATCH("ID",Vertices[[#Headers],[Vertex]:[Top Word Pairs in Tweet by Salience]],0),FALSE)</f>
        <v>154</v>
      </c>
    </row>
    <row r="96" spans="1:3" ht="15">
      <c r="A96" s="79" t="s">
        <v>2641</v>
      </c>
      <c r="B96" s="85" t="s">
        <v>1209</v>
      </c>
      <c r="C96" s="79">
        <f>VLOOKUP(GroupVertices[[#This Row],[Vertex]],Vertices[],MATCH("ID",Vertices[[#Headers],[Vertex]:[Top Word Pairs in Tweet by Salience]],0),FALSE)</f>
        <v>122</v>
      </c>
    </row>
    <row r="97" spans="1:3" ht="15">
      <c r="A97" s="79" t="s">
        <v>2641</v>
      </c>
      <c r="B97" s="85" t="s">
        <v>1100</v>
      </c>
      <c r="C97" s="79">
        <f>VLOOKUP(GroupVertices[[#This Row],[Vertex]],Vertices[],MATCH("ID",Vertices[[#Headers],[Vertex]:[Top Word Pairs in Tweet by Salience]],0),FALSE)</f>
        <v>69</v>
      </c>
    </row>
    <row r="98" spans="1:3" ht="15">
      <c r="A98" s="79" t="s">
        <v>2641</v>
      </c>
      <c r="B98" s="85" t="s">
        <v>1203</v>
      </c>
      <c r="C98" s="79">
        <f>VLOOKUP(GroupVertices[[#This Row],[Vertex]],Vertices[],MATCH("ID",Vertices[[#Headers],[Vertex]:[Top Word Pairs in Tweet by Salience]],0),FALSE)</f>
        <v>65</v>
      </c>
    </row>
    <row r="99" spans="1:3" ht="15">
      <c r="A99" s="79" t="s">
        <v>2641</v>
      </c>
      <c r="B99" s="85" t="s">
        <v>1211</v>
      </c>
      <c r="C99" s="79">
        <f>VLOOKUP(GroupVertices[[#This Row],[Vertex]],Vertices[],MATCH("ID",Vertices[[#Headers],[Vertex]:[Top Word Pairs in Tweet by Salience]],0),FALSE)</f>
        <v>57</v>
      </c>
    </row>
    <row r="100" spans="1:3" ht="15">
      <c r="A100" s="79" t="s">
        <v>2641</v>
      </c>
      <c r="B100" s="85" t="s">
        <v>1210</v>
      </c>
      <c r="C100" s="79">
        <f>VLOOKUP(GroupVertices[[#This Row],[Vertex]],Vertices[],MATCH("ID",Vertices[[#Headers],[Vertex]:[Top Word Pairs in Tweet by Salience]],0),FALSE)</f>
        <v>53</v>
      </c>
    </row>
    <row r="101" spans="1:3" ht="15">
      <c r="A101" s="79" t="s">
        <v>2641</v>
      </c>
      <c r="B101" s="85" t="s">
        <v>1010</v>
      </c>
      <c r="C101" s="79">
        <f>VLOOKUP(GroupVertices[[#This Row],[Vertex]],Vertices[],MATCH("ID",Vertices[[#Headers],[Vertex]:[Top Word Pairs in Tweet by Salience]],0),FALSE)</f>
        <v>39</v>
      </c>
    </row>
    <row r="102" spans="1:3" ht="15">
      <c r="A102" s="79" t="s">
        <v>2642</v>
      </c>
      <c r="B102" s="85" t="s">
        <v>355</v>
      </c>
      <c r="C102" s="79">
        <f>VLOOKUP(GroupVertices[[#This Row],[Vertex]],Vertices[],MATCH("ID",Vertices[[#Headers],[Vertex]:[Top Word Pairs in Tweet by Salience]],0),FALSE)</f>
        <v>366</v>
      </c>
    </row>
    <row r="103" spans="1:3" ht="15">
      <c r="A103" s="79" t="s">
        <v>2642</v>
      </c>
      <c r="B103" s="85" t="s">
        <v>1280</v>
      </c>
      <c r="C103" s="79">
        <f>VLOOKUP(GroupVertices[[#This Row],[Vertex]],Vertices[],MATCH("ID",Vertices[[#Headers],[Vertex]:[Top Word Pairs in Tweet by Salience]],0),FALSE)</f>
        <v>293</v>
      </c>
    </row>
    <row r="104" spans="1:3" ht="15">
      <c r="A104" s="79" t="s">
        <v>2642</v>
      </c>
      <c r="B104" s="85" t="s">
        <v>1287</v>
      </c>
      <c r="C104" s="79">
        <f>VLOOKUP(GroupVertices[[#This Row],[Vertex]],Vertices[],MATCH("ID",Vertices[[#Headers],[Vertex]:[Top Word Pairs in Tweet by Salience]],0),FALSE)</f>
        <v>270</v>
      </c>
    </row>
    <row r="105" spans="1:3" ht="15">
      <c r="A105" s="79" t="s">
        <v>2642</v>
      </c>
      <c r="B105" s="85" t="s">
        <v>1279</v>
      </c>
      <c r="C105" s="79">
        <f>VLOOKUP(GroupVertices[[#This Row],[Vertex]],Vertices[],MATCH("ID",Vertices[[#Headers],[Vertex]:[Top Word Pairs in Tweet by Salience]],0),FALSE)</f>
        <v>267</v>
      </c>
    </row>
    <row r="106" spans="1:3" ht="15">
      <c r="A106" s="79" t="s">
        <v>2642</v>
      </c>
      <c r="B106" s="85" t="s">
        <v>1272</v>
      </c>
      <c r="C106" s="79">
        <f>VLOOKUP(GroupVertices[[#This Row],[Vertex]],Vertices[],MATCH("ID",Vertices[[#Headers],[Vertex]:[Top Word Pairs in Tweet by Salience]],0),FALSE)</f>
        <v>262</v>
      </c>
    </row>
    <row r="107" spans="1:3" ht="15">
      <c r="A107" s="79" t="s">
        <v>2642</v>
      </c>
      <c r="B107" s="85" t="s">
        <v>1286</v>
      </c>
      <c r="C107" s="79">
        <f>VLOOKUP(GroupVertices[[#This Row],[Vertex]],Vertices[],MATCH("ID",Vertices[[#Headers],[Vertex]:[Top Word Pairs in Tweet by Salience]],0),FALSE)</f>
        <v>253</v>
      </c>
    </row>
    <row r="108" spans="1:3" ht="15">
      <c r="A108" s="79" t="s">
        <v>2642</v>
      </c>
      <c r="B108" s="85" t="s">
        <v>1285</v>
      </c>
      <c r="C108" s="79">
        <f>VLOOKUP(GroupVertices[[#This Row],[Vertex]],Vertices[],MATCH("ID",Vertices[[#Headers],[Vertex]:[Top Word Pairs in Tweet by Salience]],0),FALSE)</f>
        <v>219</v>
      </c>
    </row>
    <row r="109" spans="1:3" ht="15">
      <c r="A109" s="79" t="s">
        <v>2642</v>
      </c>
      <c r="B109" s="85" t="s">
        <v>1271</v>
      </c>
      <c r="C109" s="79">
        <f>VLOOKUP(GroupVertices[[#This Row],[Vertex]],Vertices[],MATCH("ID",Vertices[[#Headers],[Vertex]:[Top Word Pairs in Tweet by Salience]],0),FALSE)</f>
        <v>212</v>
      </c>
    </row>
    <row r="110" spans="1:3" ht="15">
      <c r="A110" s="79" t="s">
        <v>2642</v>
      </c>
      <c r="B110" s="85" t="s">
        <v>1284</v>
      </c>
      <c r="C110" s="79">
        <f>VLOOKUP(GroupVertices[[#This Row],[Vertex]],Vertices[],MATCH("ID",Vertices[[#Headers],[Vertex]:[Top Word Pairs in Tweet by Salience]],0),FALSE)</f>
        <v>196</v>
      </c>
    </row>
    <row r="111" spans="1:3" ht="15">
      <c r="A111" s="79" t="s">
        <v>2642</v>
      </c>
      <c r="B111" s="85" t="s">
        <v>1288</v>
      </c>
      <c r="C111" s="79">
        <f>VLOOKUP(GroupVertices[[#This Row],[Vertex]],Vertices[],MATCH("ID",Vertices[[#Headers],[Vertex]:[Top Word Pairs in Tweet by Salience]],0),FALSE)</f>
        <v>189</v>
      </c>
    </row>
    <row r="112" spans="1:3" ht="15">
      <c r="A112" s="79" t="s">
        <v>2642</v>
      </c>
      <c r="B112" s="85" t="s">
        <v>1278</v>
      </c>
      <c r="C112" s="79">
        <f>VLOOKUP(GroupVertices[[#This Row],[Vertex]],Vertices[],MATCH("ID",Vertices[[#Headers],[Vertex]:[Top Word Pairs in Tweet by Salience]],0),FALSE)</f>
        <v>180</v>
      </c>
    </row>
    <row r="113" spans="1:3" ht="15">
      <c r="A113" s="79" t="s">
        <v>2642</v>
      </c>
      <c r="B113" s="85" t="s">
        <v>1275</v>
      </c>
      <c r="C113" s="79">
        <f>VLOOKUP(GroupVertices[[#This Row],[Vertex]],Vertices[],MATCH("ID",Vertices[[#Headers],[Vertex]:[Top Word Pairs in Tweet by Salience]],0),FALSE)</f>
        <v>173</v>
      </c>
    </row>
    <row r="114" spans="1:3" ht="15">
      <c r="A114" s="79" t="s">
        <v>2642</v>
      </c>
      <c r="B114" s="85" t="s">
        <v>1192</v>
      </c>
      <c r="C114" s="79">
        <f>VLOOKUP(GroupVertices[[#This Row],[Vertex]],Vertices[],MATCH("ID",Vertices[[#Headers],[Vertex]:[Top Word Pairs in Tweet by Salience]],0),FALSE)</f>
        <v>137</v>
      </c>
    </row>
    <row r="115" spans="1:3" ht="15">
      <c r="A115" s="79" t="s">
        <v>2642</v>
      </c>
      <c r="B115" s="85" t="s">
        <v>1193</v>
      </c>
      <c r="C115" s="79">
        <f>VLOOKUP(GroupVertices[[#This Row],[Vertex]],Vertices[],MATCH("ID",Vertices[[#Headers],[Vertex]:[Top Word Pairs in Tweet by Salience]],0),FALSE)</f>
        <v>135</v>
      </c>
    </row>
    <row r="116" spans="1:3" ht="15">
      <c r="A116" s="79" t="s">
        <v>2642</v>
      </c>
      <c r="B116" s="85" t="s">
        <v>1274</v>
      </c>
      <c r="C116" s="79">
        <f>VLOOKUP(GroupVertices[[#This Row],[Vertex]],Vertices[],MATCH("ID",Vertices[[#Headers],[Vertex]:[Top Word Pairs in Tweet by Salience]],0),FALSE)</f>
        <v>128</v>
      </c>
    </row>
    <row r="117" spans="1:3" ht="15">
      <c r="A117" s="79" t="s">
        <v>2642</v>
      </c>
      <c r="B117" s="85" t="s">
        <v>1277</v>
      </c>
      <c r="C117" s="79">
        <f>VLOOKUP(GroupVertices[[#This Row],[Vertex]],Vertices[],MATCH("ID",Vertices[[#Headers],[Vertex]:[Top Word Pairs in Tweet by Salience]],0),FALSE)</f>
        <v>115</v>
      </c>
    </row>
    <row r="118" spans="1:3" ht="15">
      <c r="A118" s="79" t="s">
        <v>2642</v>
      </c>
      <c r="B118" s="85" t="s">
        <v>1276</v>
      </c>
      <c r="C118" s="79">
        <f>VLOOKUP(GroupVertices[[#This Row],[Vertex]],Vertices[],MATCH("ID",Vertices[[#Headers],[Vertex]:[Top Word Pairs in Tweet by Salience]],0),FALSE)</f>
        <v>95</v>
      </c>
    </row>
    <row r="119" spans="1:3" ht="15">
      <c r="A119" s="79" t="s">
        <v>2642</v>
      </c>
      <c r="B119" s="85" t="s">
        <v>1273</v>
      </c>
      <c r="C119" s="79">
        <f>VLOOKUP(GroupVertices[[#This Row],[Vertex]],Vertices[],MATCH("ID",Vertices[[#Headers],[Vertex]:[Top Word Pairs in Tweet by Salience]],0),FALSE)</f>
        <v>90</v>
      </c>
    </row>
    <row r="120" spans="1:3" ht="15">
      <c r="A120" s="79" t="s">
        <v>2642</v>
      </c>
      <c r="B120" s="85" t="s">
        <v>262</v>
      </c>
      <c r="C120" s="79">
        <f>VLOOKUP(GroupVertices[[#This Row],[Vertex]],Vertices[],MATCH("ID",Vertices[[#Headers],[Vertex]:[Top Word Pairs in Tweet by Salience]],0),FALSE)</f>
        <v>382</v>
      </c>
    </row>
    <row r="121" spans="1:3" ht="15">
      <c r="A121" s="79" t="s">
        <v>2642</v>
      </c>
      <c r="B121" s="85" t="s">
        <v>977</v>
      </c>
      <c r="C121" s="79">
        <f>VLOOKUP(GroupVertices[[#This Row],[Vertex]],Vertices[],MATCH("ID",Vertices[[#Headers],[Vertex]:[Top Word Pairs in Tweet by Salience]],0),FALSE)</f>
        <v>60</v>
      </c>
    </row>
    <row r="122" spans="1:3" ht="15">
      <c r="A122" s="79" t="s">
        <v>2642</v>
      </c>
      <c r="B122" s="85" t="s">
        <v>976</v>
      </c>
      <c r="C122" s="79">
        <f>VLOOKUP(GroupVertices[[#This Row],[Vertex]],Vertices[],MATCH("ID",Vertices[[#Headers],[Vertex]:[Top Word Pairs in Tweet by Salience]],0),FALSE)</f>
        <v>322</v>
      </c>
    </row>
    <row r="123" spans="1:3" ht="15">
      <c r="A123" s="79" t="s">
        <v>2642</v>
      </c>
      <c r="B123" s="85" t="s">
        <v>1283</v>
      </c>
      <c r="C123" s="79">
        <f>VLOOKUP(GroupVertices[[#This Row],[Vertex]],Vertices[],MATCH("ID",Vertices[[#Headers],[Vertex]:[Top Word Pairs in Tweet by Salience]],0),FALSE)</f>
        <v>27</v>
      </c>
    </row>
    <row r="124" spans="1:3" ht="15">
      <c r="A124" s="79" t="s">
        <v>2643</v>
      </c>
      <c r="B124" s="85" t="s">
        <v>318</v>
      </c>
      <c r="C124" s="79">
        <f>VLOOKUP(GroupVertices[[#This Row],[Vertex]],Vertices[],MATCH("ID",Vertices[[#Headers],[Vertex]:[Top Word Pairs in Tweet by Salience]],0),FALSE)</f>
        <v>347</v>
      </c>
    </row>
    <row r="125" spans="1:3" ht="15">
      <c r="A125" s="79" t="s">
        <v>2643</v>
      </c>
      <c r="B125" s="85" t="s">
        <v>1233</v>
      </c>
      <c r="C125" s="79">
        <f>VLOOKUP(GroupVertices[[#This Row],[Vertex]],Vertices[],MATCH("ID",Vertices[[#Headers],[Vertex]:[Top Word Pairs in Tweet by Salience]],0),FALSE)</f>
        <v>308</v>
      </c>
    </row>
    <row r="126" spans="1:3" ht="15">
      <c r="A126" s="79" t="s">
        <v>2643</v>
      </c>
      <c r="B126" s="85" t="s">
        <v>1219</v>
      </c>
      <c r="C126" s="79">
        <f>VLOOKUP(GroupVertices[[#This Row],[Vertex]],Vertices[],MATCH("ID",Vertices[[#Headers],[Vertex]:[Top Word Pairs in Tweet by Salience]],0),FALSE)</f>
        <v>286</v>
      </c>
    </row>
    <row r="127" spans="1:3" ht="15">
      <c r="A127" s="79" t="s">
        <v>2643</v>
      </c>
      <c r="B127" s="85" t="s">
        <v>1218</v>
      </c>
      <c r="C127" s="79">
        <f>VLOOKUP(GroupVertices[[#This Row],[Vertex]],Vertices[],MATCH("ID",Vertices[[#Headers],[Vertex]:[Top Word Pairs in Tweet by Salience]],0),FALSE)</f>
        <v>256</v>
      </c>
    </row>
    <row r="128" spans="1:3" ht="15">
      <c r="A128" s="79" t="s">
        <v>2643</v>
      </c>
      <c r="B128" s="85" t="s">
        <v>1234</v>
      </c>
      <c r="C128" s="79">
        <f>VLOOKUP(GroupVertices[[#This Row],[Vertex]],Vertices[],MATCH("ID",Vertices[[#Headers],[Vertex]:[Top Word Pairs in Tweet by Salience]],0),FALSE)</f>
        <v>230</v>
      </c>
    </row>
    <row r="129" spans="1:3" ht="15">
      <c r="A129" s="79" t="s">
        <v>2643</v>
      </c>
      <c r="B129" s="85" t="s">
        <v>1232</v>
      </c>
      <c r="C129" s="79">
        <f>VLOOKUP(GroupVertices[[#This Row],[Vertex]],Vertices[],MATCH("ID",Vertices[[#Headers],[Vertex]:[Top Word Pairs in Tweet by Salience]],0),FALSE)</f>
        <v>209</v>
      </c>
    </row>
    <row r="130" spans="1:3" ht="15">
      <c r="A130" s="79" t="s">
        <v>2643</v>
      </c>
      <c r="B130" s="85" t="s">
        <v>1231</v>
      </c>
      <c r="C130" s="79">
        <f>VLOOKUP(GroupVertices[[#This Row],[Vertex]],Vertices[],MATCH("ID",Vertices[[#Headers],[Vertex]:[Top Word Pairs in Tweet by Salience]],0),FALSE)</f>
        <v>202</v>
      </c>
    </row>
    <row r="131" spans="1:3" ht="15">
      <c r="A131" s="79" t="s">
        <v>2643</v>
      </c>
      <c r="B131" s="85" t="s">
        <v>1230</v>
      </c>
      <c r="C131" s="79">
        <f>VLOOKUP(GroupVertices[[#This Row],[Vertex]],Vertices[],MATCH("ID",Vertices[[#Headers],[Vertex]:[Top Word Pairs in Tweet by Salience]],0),FALSE)</f>
        <v>192</v>
      </c>
    </row>
    <row r="132" spans="1:3" ht="15">
      <c r="A132" s="79" t="s">
        <v>2643</v>
      </c>
      <c r="B132" s="85" t="s">
        <v>1229</v>
      </c>
      <c r="C132" s="79">
        <f>VLOOKUP(GroupVertices[[#This Row],[Vertex]],Vertices[],MATCH("ID",Vertices[[#Headers],[Vertex]:[Top Word Pairs in Tweet by Salience]],0),FALSE)</f>
        <v>187</v>
      </c>
    </row>
    <row r="133" spans="1:3" ht="15">
      <c r="A133" s="79" t="s">
        <v>2643</v>
      </c>
      <c r="B133" s="85" t="s">
        <v>1221</v>
      </c>
      <c r="C133" s="79">
        <f>VLOOKUP(GroupVertices[[#This Row],[Vertex]],Vertices[],MATCH("ID",Vertices[[#Headers],[Vertex]:[Top Word Pairs in Tweet by Salience]],0),FALSE)</f>
        <v>160</v>
      </c>
    </row>
    <row r="134" spans="1:3" ht="15">
      <c r="A134" s="79" t="s">
        <v>2643</v>
      </c>
      <c r="B134" s="85" t="s">
        <v>1227</v>
      </c>
      <c r="C134" s="79">
        <f>VLOOKUP(GroupVertices[[#This Row],[Vertex]],Vertices[],MATCH("ID",Vertices[[#Headers],[Vertex]:[Top Word Pairs in Tweet by Salience]],0),FALSE)</f>
        <v>152</v>
      </c>
    </row>
    <row r="135" spans="1:3" ht="15">
      <c r="A135" s="79" t="s">
        <v>2643</v>
      </c>
      <c r="B135" s="85" t="s">
        <v>1225</v>
      </c>
      <c r="C135" s="79">
        <f>VLOOKUP(GroupVertices[[#This Row],[Vertex]],Vertices[],MATCH("ID",Vertices[[#Headers],[Vertex]:[Top Word Pairs in Tweet by Salience]],0),FALSE)</f>
        <v>141</v>
      </c>
    </row>
    <row r="136" spans="1:3" ht="15">
      <c r="A136" s="79" t="s">
        <v>2643</v>
      </c>
      <c r="B136" s="85" t="s">
        <v>1226</v>
      </c>
      <c r="C136" s="79">
        <f>VLOOKUP(GroupVertices[[#This Row],[Vertex]],Vertices[],MATCH("ID",Vertices[[#Headers],[Vertex]:[Top Word Pairs in Tweet by Salience]],0),FALSE)</f>
        <v>140</v>
      </c>
    </row>
    <row r="137" spans="1:3" ht="15">
      <c r="A137" s="79" t="s">
        <v>2643</v>
      </c>
      <c r="B137" s="85" t="s">
        <v>1220</v>
      </c>
      <c r="C137" s="79">
        <f>VLOOKUP(GroupVertices[[#This Row],[Vertex]],Vertices[],MATCH("ID",Vertices[[#Headers],[Vertex]:[Top Word Pairs in Tweet by Salience]],0),FALSE)</f>
        <v>111</v>
      </c>
    </row>
    <row r="138" spans="1:3" ht="15">
      <c r="A138" s="79" t="s">
        <v>2643</v>
      </c>
      <c r="B138" s="85" t="s">
        <v>1224</v>
      </c>
      <c r="C138" s="79">
        <f>VLOOKUP(GroupVertices[[#This Row],[Vertex]],Vertices[],MATCH("ID",Vertices[[#Headers],[Vertex]:[Top Word Pairs in Tweet by Salience]],0),FALSE)</f>
        <v>96</v>
      </c>
    </row>
    <row r="139" spans="1:3" ht="15">
      <c r="A139" s="79" t="s">
        <v>2643</v>
      </c>
      <c r="B139" s="85" t="s">
        <v>1222</v>
      </c>
      <c r="C139" s="79">
        <f>VLOOKUP(GroupVertices[[#This Row],[Vertex]],Vertices[],MATCH("ID",Vertices[[#Headers],[Vertex]:[Top Word Pairs in Tweet by Salience]],0),FALSE)</f>
        <v>71</v>
      </c>
    </row>
    <row r="140" spans="1:3" ht="15">
      <c r="A140" s="79" t="s">
        <v>2643</v>
      </c>
      <c r="B140" s="85" t="s">
        <v>1223</v>
      </c>
      <c r="C140" s="79">
        <f>VLOOKUP(GroupVertices[[#This Row],[Vertex]],Vertices[],MATCH("ID",Vertices[[#Headers],[Vertex]:[Top Word Pairs in Tweet by Salience]],0),FALSE)</f>
        <v>66</v>
      </c>
    </row>
    <row r="141" spans="1:3" ht="15">
      <c r="A141" s="79" t="s">
        <v>2643</v>
      </c>
      <c r="B141" s="85" t="s">
        <v>1228</v>
      </c>
      <c r="C141" s="79">
        <f>VLOOKUP(GroupVertices[[#This Row],[Vertex]],Vertices[],MATCH("ID",Vertices[[#Headers],[Vertex]:[Top Word Pairs in Tweet by Salience]],0),FALSE)</f>
        <v>59</v>
      </c>
    </row>
    <row r="142" spans="1:3" ht="15">
      <c r="A142" s="79" t="s">
        <v>2643</v>
      </c>
      <c r="B142" s="85" t="s">
        <v>1029</v>
      </c>
      <c r="C142" s="79">
        <f>VLOOKUP(GroupVertices[[#This Row],[Vertex]],Vertices[],MATCH("ID",Vertices[[#Headers],[Vertex]:[Top Word Pairs in Tweet by Salience]],0),FALSE)</f>
        <v>47</v>
      </c>
    </row>
    <row r="143" spans="1:3" ht="15">
      <c r="A143" s="79" t="s">
        <v>2643</v>
      </c>
      <c r="B143" s="85" t="s">
        <v>1045</v>
      </c>
      <c r="C143" s="79">
        <f>VLOOKUP(GroupVertices[[#This Row],[Vertex]],Vertices[],MATCH("ID",Vertices[[#Headers],[Vertex]:[Top Word Pairs in Tweet by Salience]],0),FALSE)</f>
        <v>13</v>
      </c>
    </row>
    <row r="144" spans="1:3" ht="15">
      <c r="A144" s="79" t="s">
        <v>2643</v>
      </c>
      <c r="B144" s="85" t="s">
        <v>1046</v>
      </c>
      <c r="C144" s="79">
        <f>VLOOKUP(GroupVertices[[#This Row],[Vertex]],Vertices[],MATCH("ID",Vertices[[#Headers],[Vertex]:[Top Word Pairs in Tweet by Salience]],0),FALSE)</f>
        <v>9</v>
      </c>
    </row>
    <row r="145" spans="1:3" ht="15">
      <c r="A145" s="79" t="s">
        <v>2644</v>
      </c>
      <c r="B145" s="85" t="s">
        <v>344</v>
      </c>
      <c r="C145" s="79">
        <f>VLOOKUP(GroupVertices[[#This Row],[Vertex]],Vertices[],MATCH("ID",Vertices[[#Headers],[Vertex]:[Top Word Pairs in Tweet by Salience]],0),FALSE)</f>
        <v>337</v>
      </c>
    </row>
    <row r="146" spans="1:3" ht="15">
      <c r="A146" s="79" t="s">
        <v>2644</v>
      </c>
      <c r="B146" s="85" t="s">
        <v>1071</v>
      </c>
      <c r="C146" s="79">
        <f>VLOOKUP(GroupVertices[[#This Row],[Vertex]],Vertices[],MATCH("ID",Vertices[[#Headers],[Vertex]:[Top Word Pairs in Tweet by Salience]],0),FALSE)</f>
        <v>303</v>
      </c>
    </row>
    <row r="147" spans="1:3" ht="15">
      <c r="A147" s="79" t="s">
        <v>2644</v>
      </c>
      <c r="B147" s="85" t="s">
        <v>1191</v>
      </c>
      <c r="C147" s="79">
        <f>VLOOKUP(GroupVertices[[#This Row],[Vertex]],Vertices[],MATCH("ID",Vertices[[#Headers],[Vertex]:[Top Word Pairs in Tweet by Salience]],0),FALSE)</f>
        <v>285</v>
      </c>
    </row>
    <row r="148" spans="1:3" ht="15">
      <c r="A148" s="79" t="s">
        <v>2644</v>
      </c>
      <c r="B148" s="85" t="s">
        <v>1052</v>
      </c>
      <c r="C148" s="79">
        <f>VLOOKUP(GroupVertices[[#This Row],[Vertex]],Vertices[],MATCH("ID",Vertices[[#Headers],[Vertex]:[Top Word Pairs in Tweet by Salience]],0),FALSE)</f>
        <v>283</v>
      </c>
    </row>
    <row r="149" spans="1:3" ht="15">
      <c r="A149" s="79" t="s">
        <v>2644</v>
      </c>
      <c r="B149" s="85" t="s">
        <v>1281</v>
      </c>
      <c r="C149" s="79">
        <f>VLOOKUP(GroupVertices[[#This Row],[Vertex]],Vertices[],MATCH("ID",Vertices[[#Headers],[Vertex]:[Top Word Pairs in Tweet by Salience]],0),FALSE)</f>
        <v>254</v>
      </c>
    </row>
    <row r="150" spans="1:3" ht="15">
      <c r="A150" s="79" t="s">
        <v>2644</v>
      </c>
      <c r="B150" s="85" t="s">
        <v>1070</v>
      </c>
      <c r="C150" s="79">
        <f>VLOOKUP(GroupVertices[[#This Row],[Vertex]],Vertices[],MATCH("ID",Vertices[[#Headers],[Vertex]:[Top Word Pairs in Tweet by Salience]],0),FALSE)</f>
        <v>247</v>
      </c>
    </row>
    <row r="151" spans="1:3" ht="15">
      <c r="A151" s="79" t="s">
        <v>2644</v>
      </c>
      <c r="B151" s="85" t="s">
        <v>1282</v>
      </c>
      <c r="C151" s="79">
        <f>VLOOKUP(GroupVertices[[#This Row],[Vertex]],Vertices[],MATCH("ID",Vertices[[#Headers],[Vertex]:[Top Word Pairs in Tweet by Salience]],0),FALSE)</f>
        <v>231</v>
      </c>
    </row>
    <row r="152" spans="1:3" ht="15">
      <c r="A152" s="79" t="s">
        <v>2644</v>
      </c>
      <c r="B152" s="85" t="s">
        <v>1263</v>
      </c>
      <c r="C152" s="79">
        <f>VLOOKUP(GroupVertices[[#This Row],[Vertex]],Vertices[],MATCH("ID",Vertices[[#Headers],[Vertex]:[Top Word Pairs in Tweet by Salience]],0),FALSE)</f>
        <v>215</v>
      </c>
    </row>
    <row r="153" spans="1:3" ht="15">
      <c r="A153" s="79" t="s">
        <v>2644</v>
      </c>
      <c r="B153" s="85" t="s">
        <v>1264</v>
      </c>
      <c r="C153" s="79">
        <f>VLOOKUP(GroupVertices[[#This Row],[Vertex]],Vertices[],MATCH("ID",Vertices[[#Headers],[Vertex]:[Top Word Pairs in Tweet by Salience]],0),FALSE)</f>
        <v>208</v>
      </c>
    </row>
    <row r="154" spans="1:3" ht="15">
      <c r="A154" s="79" t="s">
        <v>2644</v>
      </c>
      <c r="B154" s="85" t="s">
        <v>1054</v>
      </c>
      <c r="C154" s="79">
        <f>VLOOKUP(GroupVertices[[#This Row],[Vertex]],Vertices[],MATCH("ID",Vertices[[#Headers],[Vertex]:[Top Word Pairs in Tweet by Salience]],0),FALSE)</f>
        <v>197</v>
      </c>
    </row>
    <row r="155" spans="1:3" ht="15">
      <c r="A155" s="79" t="s">
        <v>2644</v>
      </c>
      <c r="B155" s="85" t="s">
        <v>1270</v>
      </c>
      <c r="C155" s="79">
        <f>VLOOKUP(GroupVertices[[#This Row],[Vertex]],Vertices[],MATCH("ID",Vertices[[#Headers],[Vertex]:[Top Word Pairs in Tweet by Salience]],0),FALSE)</f>
        <v>185</v>
      </c>
    </row>
    <row r="156" spans="1:3" ht="15">
      <c r="A156" s="79" t="s">
        <v>2644</v>
      </c>
      <c r="B156" s="85" t="s">
        <v>1053</v>
      </c>
      <c r="C156" s="79">
        <f>VLOOKUP(GroupVertices[[#This Row],[Vertex]],Vertices[],MATCH("ID",Vertices[[#Headers],[Vertex]:[Top Word Pairs in Tweet by Salience]],0),FALSE)</f>
        <v>167</v>
      </c>
    </row>
    <row r="157" spans="1:3" ht="15">
      <c r="A157" s="79" t="s">
        <v>2644</v>
      </c>
      <c r="B157" s="85" t="s">
        <v>1266</v>
      </c>
      <c r="C157" s="79">
        <f>VLOOKUP(GroupVertices[[#This Row],[Vertex]],Vertices[],MATCH("ID",Vertices[[#Headers],[Vertex]:[Top Word Pairs in Tweet by Salience]],0),FALSE)</f>
        <v>158</v>
      </c>
    </row>
    <row r="158" spans="1:3" ht="15">
      <c r="A158" s="79" t="s">
        <v>2644</v>
      </c>
      <c r="B158" s="85" t="s">
        <v>1260</v>
      </c>
      <c r="C158" s="79">
        <f>VLOOKUP(GroupVertices[[#This Row],[Vertex]],Vertices[],MATCH("ID",Vertices[[#Headers],[Vertex]:[Top Word Pairs in Tweet by Salience]],0),FALSE)</f>
        <v>139</v>
      </c>
    </row>
    <row r="159" spans="1:3" ht="15">
      <c r="A159" s="79" t="s">
        <v>2644</v>
      </c>
      <c r="B159" s="85" t="s">
        <v>1268</v>
      </c>
      <c r="C159" s="79">
        <f>VLOOKUP(GroupVertices[[#This Row],[Vertex]],Vertices[],MATCH("ID",Vertices[[#Headers],[Vertex]:[Top Word Pairs in Tweet by Salience]],0),FALSE)</f>
        <v>136</v>
      </c>
    </row>
    <row r="160" spans="1:3" ht="15">
      <c r="A160" s="79" t="s">
        <v>2644</v>
      </c>
      <c r="B160" s="85" t="s">
        <v>1265</v>
      </c>
      <c r="C160" s="79">
        <f>VLOOKUP(GroupVertices[[#This Row],[Vertex]],Vertices[],MATCH("ID",Vertices[[#Headers],[Vertex]:[Top Word Pairs in Tweet by Salience]],0),FALSE)</f>
        <v>125</v>
      </c>
    </row>
    <row r="161" spans="1:3" ht="15">
      <c r="A161" s="79" t="s">
        <v>2644</v>
      </c>
      <c r="B161" s="85" t="s">
        <v>1261</v>
      </c>
      <c r="C161" s="79">
        <f>VLOOKUP(GroupVertices[[#This Row],[Vertex]],Vertices[],MATCH("ID",Vertices[[#Headers],[Vertex]:[Top Word Pairs in Tweet by Salience]],0),FALSE)</f>
        <v>116</v>
      </c>
    </row>
    <row r="162" spans="1:3" ht="15">
      <c r="A162" s="79" t="s">
        <v>2644</v>
      </c>
      <c r="B162" s="85" t="s">
        <v>1267</v>
      </c>
      <c r="C162" s="79">
        <f>VLOOKUP(GroupVertices[[#This Row],[Vertex]],Vertices[],MATCH("ID",Vertices[[#Headers],[Vertex]:[Top Word Pairs in Tweet by Salience]],0),FALSE)</f>
        <v>105</v>
      </c>
    </row>
    <row r="163" spans="1:3" ht="15">
      <c r="A163" s="79" t="s">
        <v>2644</v>
      </c>
      <c r="B163" s="85" t="s">
        <v>1269</v>
      </c>
      <c r="C163" s="79">
        <f>VLOOKUP(GroupVertices[[#This Row],[Vertex]],Vertices[],MATCH("ID",Vertices[[#Headers],[Vertex]:[Top Word Pairs in Tweet by Salience]],0),FALSE)</f>
        <v>43</v>
      </c>
    </row>
    <row r="164" spans="1:3" ht="15">
      <c r="A164" s="79" t="s">
        <v>2644</v>
      </c>
      <c r="B164" s="85" t="s">
        <v>1101</v>
      </c>
      <c r="C164" s="79">
        <f>VLOOKUP(GroupVertices[[#This Row],[Vertex]],Vertices[],MATCH("ID",Vertices[[#Headers],[Vertex]:[Top Word Pairs in Tweet by Salience]],0),FALSE)</f>
        <v>42</v>
      </c>
    </row>
    <row r="165" spans="1:3" ht="15">
      <c r="A165" s="79" t="s">
        <v>2644</v>
      </c>
      <c r="B165" s="85" t="s">
        <v>1262</v>
      </c>
      <c r="C165" s="79">
        <f>VLOOKUP(GroupVertices[[#This Row],[Vertex]],Vertices[],MATCH("ID",Vertices[[#Headers],[Vertex]:[Top Word Pairs in Tweet by Salience]],0),FALSE)</f>
        <v>25</v>
      </c>
    </row>
    <row r="166" spans="1:3" ht="15">
      <c r="A166" s="79" t="s">
        <v>2645</v>
      </c>
      <c r="B166" s="85" t="s">
        <v>298</v>
      </c>
      <c r="C166" s="79">
        <f>VLOOKUP(GroupVertices[[#This Row],[Vertex]],Vertices[],MATCH("ID",Vertices[[#Headers],[Vertex]:[Top Word Pairs in Tweet by Salience]],0),FALSE)</f>
        <v>344</v>
      </c>
    </row>
    <row r="167" spans="1:3" ht="15">
      <c r="A167" s="79" t="s">
        <v>2645</v>
      </c>
      <c r="B167" s="85" t="s">
        <v>1012</v>
      </c>
      <c r="C167" s="79">
        <f>VLOOKUP(GroupVertices[[#This Row],[Vertex]],Vertices[],MATCH("ID",Vertices[[#Headers],[Vertex]:[Top Word Pairs in Tweet by Salience]],0),FALSE)</f>
        <v>259</v>
      </c>
    </row>
    <row r="168" spans="1:3" ht="15">
      <c r="A168" s="79" t="s">
        <v>2645</v>
      </c>
      <c r="B168" s="85" t="s">
        <v>1152</v>
      </c>
      <c r="C168" s="79">
        <f>VLOOKUP(GroupVertices[[#This Row],[Vertex]],Vertices[],MATCH("ID",Vertices[[#Headers],[Vertex]:[Top Word Pairs in Tweet by Salience]],0),FALSE)</f>
        <v>238</v>
      </c>
    </row>
    <row r="169" spans="1:3" ht="15">
      <c r="A169" s="79" t="s">
        <v>2645</v>
      </c>
      <c r="B169" s="85" t="s">
        <v>1151</v>
      </c>
      <c r="C169" s="79">
        <f>VLOOKUP(GroupVertices[[#This Row],[Vertex]],Vertices[],MATCH("ID",Vertices[[#Headers],[Vertex]:[Top Word Pairs in Tweet by Salience]],0),FALSE)</f>
        <v>235</v>
      </c>
    </row>
    <row r="170" spans="1:3" ht="15">
      <c r="A170" s="79" t="s">
        <v>2645</v>
      </c>
      <c r="B170" s="85" t="s">
        <v>1015</v>
      </c>
      <c r="C170" s="79">
        <f>VLOOKUP(GroupVertices[[#This Row],[Vertex]],Vertices[],MATCH("ID",Vertices[[#Headers],[Vertex]:[Top Word Pairs in Tweet by Salience]],0),FALSE)</f>
        <v>226</v>
      </c>
    </row>
    <row r="171" spans="1:3" ht="15">
      <c r="A171" s="79" t="s">
        <v>2645</v>
      </c>
      <c r="B171" s="85" t="s">
        <v>1144</v>
      </c>
      <c r="C171" s="79">
        <f>VLOOKUP(GroupVertices[[#This Row],[Vertex]],Vertices[],MATCH("ID",Vertices[[#Headers],[Vertex]:[Top Word Pairs in Tweet by Salience]],0),FALSE)</f>
        <v>211</v>
      </c>
    </row>
    <row r="172" spans="1:3" ht="15">
      <c r="A172" s="79" t="s">
        <v>2645</v>
      </c>
      <c r="B172" s="85" t="s">
        <v>1146</v>
      </c>
      <c r="C172" s="79">
        <f>VLOOKUP(GroupVertices[[#This Row],[Vertex]],Vertices[],MATCH("ID",Vertices[[#Headers],[Vertex]:[Top Word Pairs in Tweet by Salience]],0),FALSE)</f>
        <v>165</v>
      </c>
    </row>
    <row r="173" spans="1:3" ht="15">
      <c r="A173" s="79" t="s">
        <v>2645</v>
      </c>
      <c r="B173" s="85" t="s">
        <v>1149</v>
      </c>
      <c r="C173" s="79">
        <f>VLOOKUP(GroupVertices[[#This Row],[Vertex]],Vertices[],MATCH("ID",Vertices[[#Headers],[Vertex]:[Top Word Pairs in Tweet by Salience]],0),FALSE)</f>
        <v>142</v>
      </c>
    </row>
    <row r="174" spans="1:3" ht="15">
      <c r="A174" s="79" t="s">
        <v>2645</v>
      </c>
      <c r="B174" s="85" t="s">
        <v>1145</v>
      </c>
      <c r="C174" s="79">
        <f>VLOOKUP(GroupVertices[[#This Row],[Vertex]],Vertices[],MATCH("ID",Vertices[[#Headers],[Vertex]:[Top Word Pairs in Tweet by Salience]],0),FALSE)</f>
        <v>127</v>
      </c>
    </row>
    <row r="175" spans="1:3" ht="15">
      <c r="A175" s="79" t="s">
        <v>2645</v>
      </c>
      <c r="B175" s="85" t="s">
        <v>1148</v>
      </c>
      <c r="C175" s="79">
        <f>VLOOKUP(GroupVertices[[#This Row],[Vertex]],Vertices[],MATCH("ID",Vertices[[#Headers],[Vertex]:[Top Word Pairs in Tweet by Salience]],0),FALSE)</f>
        <v>120</v>
      </c>
    </row>
    <row r="176" spans="1:3" ht="15">
      <c r="A176" s="79" t="s">
        <v>2645</v>
      </c>
      <c r="B176" s="85" t="s">
        <v>1147</v>
      </c>
      <c r="C176" s="79">
        <f>VLOOKUP(GroupVertices[[#This Row],[Vertex]],Vertices[],MATCH("ID",Vertices[[#Headers],[Vertex]:[Top Word Pairs in Tweet by Salience]],0),FALSE)</f>
        <v>86</v>
      </c>
    </row>
    <row r="177" spans="1:3" ht="15">
      <c r="A177" s="79" t="s">
        <v>2645</v>
      </c>
      <c r="B177" s="85" t="s">
        <v>1142</v>
      </c>
      <c r="C177" s="79">
        <f>VLOOKUP(GroupVertices[[#This Row],[Vertex]],Vertices[],MATCH("ID",Vertices[[#Headers],[Vertex]:[Top Word Pairs in Tweet by Salience]],0),FALSE)</f>
        <v>80</v>
      </c>
    </row>
    <row r="178" spans="1:3" ht="15">
      <c r="A178" s="79" t="s">
        <v>2645</v>
      </c>
      <c r="B178" s="85" t="s">
        <v>996</v>
      </c>
      <c r="C178" s="79">
        <f>VLOOKUP(GroupVertices[[#This Row],[Vertex]],Vertices[],MATCH("ID",Vertices[[#Headers],[Vertex]:[Top Word Pairs in Tweet by Salience]],0),FALSE)</f>
        <v>77</v>
      </c>
    </row>
    <row r="179" spans="1:3" ht="15">
      <c r="A179" s="79" t="s">
        <v>2645</v>
      </c>
      <c r="B179" s="85" t="s">
        <v>1150</v>
      </c>
      <c r="C179" s="79">
        <f>VLOOKUP(GroupVertices[[#This Row],[Vertex]],Vertices[],MATCH("ID",Vertices[[#Headers],[Vertex]:[Top Word Pairs in Tweet by Salience]],0),FALSE)</f>
        <v>44</v>
      </c>
    </row>
    <row r="180" spans="1:3" ht="15">
      <c r="A180" s="79" t="s">
        <v>2645</v>
      </c>
      <c r="B180" s="85" t="s">
        <v>310</v>
      </c>
      <c r="C180" s="79">
        <f>VLOOKUP(GroupVertices[[#This Row],[Vertex]],Vertices[],MATCH("ID",Vertices[[#Headers],[Vertex]:[Top Word Pairs in Tweet by Salience]],0),FALSE)</f>
        <v>345</v>
      </c>
    </row>
    <row r="181" spans="1:3" ht="15">
      <c r="A181" s="79" t="s">
        <v>2645</v>
      </c>
      <c r="B181" s="85" t="s">
        <v>1068</v>
      </c>
      <c r="C181" s="79">
        <f>VLOOKUP(GroupVertices[[#This Row],[Vertex]],Vertices[],MATCH("ID",Vertices[[#Headers],[Vertex]:[Top Word Pairs in Tweet by Salience]],0),FALSE)</f>
        <v>321</v>
      </c>
    </row>
    <row r="182" spans="1:3" ht="15">
      <c r="A182" s="79" t="s">
        <v>2645</v>
      </c>
      <c r="B182" s="85" t="s">
        <v>1009</v>
      </c>
      <c r="C182" s="79">
        <f>VLOOKUP(GroupVertices[[#This Row],[Vertex]],Vertices[],MATCH("ID",Vertices[[#Headers],[Vertex]:[Top Word Pairs in Tweet by Salience]],0),FALSE)</f>
        <v>36</v>
      </c>
    </row>
    <row r="183" spans="1:3" ht="15">
      <c r="A183" s="79" t="s">
        <v>2645</v>
      </c>
      <c r="B183" s="85" t="s">
        <v>1143</v>
      </c>
      <c r="C183" s="79">
        <f>VLOOKUP(GroupVertices[[#This Row],[Vertex]],Vertices[],MATCH("ID",Vertices[[#Headers],[Vertex]:[Top Word Pairs in Tweet by Salience]],0),FALSE)</f>
        <v>30</v>
      </c>
    </row>
    <row r="184" spans="1:3" ht="15">
      <c r="A184" s="79" t="s">
        <v>2645</v>
      </c>
      <c r="B184" s="85" t="s">
        <v>1030</v>
      </c>
      <c r="C184" s="79">
        <f>VLOOKUP(GroupVertices[[#This Row],[Vertex]],Vertices[],MATCH("ID",Vertices[[#Headers],[Vertex]:[Top Word Pairs in Tweet by Salience]],0),FALSE)</f>
        <v>26</v>
      </c>
    </row>
    <row r="185" spans="1:3" ht="15">
      <c r="A185" s="79" t="s">
        <v>2645</v>
      </c>
      <c r="B185" s="85" t="s">
        <v>1047</v>
      </c>
      <c r="C185" s="79">
        <f>VLOOKUP(GroupVertices[[#This Row],[Vertex]],Vertices[],MATCH("ID",Vertices[[#Headers],[Vertex]:[Top Word Pairs in Tweet by Salience]],0),FALSE)</f>
        <v>14</v>
      </c>
    </row>
    <row r="186" spans="1:3" ht="15">
      <c r="A186" s="79" t="s">
        <v>2646</v>
      </c>
      <c r="B186" s="85" t="s">
        <v>319</v>
      </c>
      <c r="C186" s="79">
        <f>VLOOKUP(GroupVertices[[#This Row],[Vertex]],Vertices[],MATCH("ID",Vertices[[#Headers],[Vertex]:[Top Word Pairs in Tweet by Salience]],0),FALSE)</f>
        <v>342</v>
      </c>
    </row>
    <row r="187" spans="1:3" ht="15">
      <c r="A187" s="79" t="s">
        <v>2646</v>
      </c>
      <c r="B187" s="85" t="s">
        <v>1257</v>
      </c>
      <c r="C187" s="79">
        <f>VLOOKUP(GroupVertices[[#This Row],[Vertex]],Vertices[],MATCH("ID",Vertices[[#Headers],[Vertex]:[Top Word Pairs in Tweet by Salience]],0),FALSE)</f>
        <v>309</v>
      </c>
    </row>
    <row r="188" spans="1:3" ht="15">
      <c r="A188" s="79" t="s">
        <v>2646</v>
      </c>
      <c r="B188" s="85" t="s">
        <v>1259</v>
      </c>
      <c r="C188" s="79">
        <f>VLOOKUP(GroupVertices[[#This Row],[Vertex]],Vertices[],MATCH("ID",Vertices[[#Headers],[Vertex]:[Top Word Pairs in Tweet by Salience]],0),FALSE)</f>
        <v>299</v>
      </c>
    </row>
    <row r="189" spans="1:3" ht="15">
      <c r="A189" s="79" t="s">
        <v>2646</v>
      </c>
      <c r="B189" s="85" t="s">
        <v>1256</v>
      </c>
      <c r="C189" s="79">
        <f>VLOOKUP(GroupVertices[[#This Row],[Vertex]],Vertices[],MATCH("ID",Vertices[[#Headers],[Vertex]:[Top Word Pairs in Tweet by Salience]],0),FALSE)</f>
        <v>298</v>
      </c>
    </row>
    <row r="190" spans="1:3" ht="15">
      <c r="A190" s="79" t="s">
        <v>2646</v>
      </c>
      <c r="B190" s="85" t="s">
        <v>1255</v>
      </c>
      <c r="C190" s="79">
        <f>VLOOKUP(GroupVertices[[#This Row],[Vertex]],Vertices[],MATCH("ID",Vertices[[#Headers],[Vertex]:[Top Word Pairs in Tweet by Salience]],0),FALSE)</f>
        <v>294</v>
      </c>
    </row>
    <row r="191" spans="1:3" ht="15">
      <c r="A191" s="79" t="s">
        <v>2646</v>
      </c>
      <c r="B191" s="85" t="s">
        <v>1258</v>
      </c>
      <c r="C191" s="79">
        <f>VLOOKUP(GroupVertices[[#This Row],[Vertex]],Vertices[],MATCH("ID",Vertices[[#Headers],[Vertex]:[Top Word Pairs in Tweet by Salience]],0),FALSE)</f>
        <v>280</v>
      </c>
    </row>
    <row r="192" spans="1:3" ht="15">
      <c r="A192" s="79" t="s">
        <v>2646</v>
      </c>
      <c r="B192" s="85" t="s">
        <v>1254</v>
      </c>
      <c r="C192" s="79">
        <f>VLOOKUP(GroupVertices[[#This Row],[Vertex]],Vertices[],MATCH("ID",Vertices[[#Headers],[Vertex]:[Top Word Pairs in Tweet by Salience]],0),FALSE)</f>
        <v>258</v>
      </c>
    </row>
    <row r="193" spans="1:3" ht="15">
      <c r="A193" s="79" t="s">
        <v>2646</v>
      </c>
      <c r="B193" s="85" t="s">
        <v>1253</v>
      </c>
      <c r="C193" s="79">
        <f>VLOOKUP(GroupVertices[[#This Row],[Vertex]],Vertices[],MATCH("ID",Vertices[[#Headers],[Vertex]:[Top Word Pairs in Tweet by Salience]],0),FALSE)</f>
        <v>248</v>
      </c>
    </row>
    <row r="194" spans="1:3" ht="15">
      <c r="A194" s="79" t="s">
        <v>2646</v>
      </c>
      <c r="B194" s="85" t="s">
        <v>1252</v>
      </c>
      <c r="C194" s="79">
        <f>VLOOKUP(GroupVertices[[#This Row],[Vertex]],Vertices[],MATCH("ID",Vertices[[#Headers],[Vertex]:[Top Word Pairs in Tweet by Salience]],0),FALSE)</f>
        <v>227</v>
      </c>
    </row>
    <row r="195" spans="1:3" ht="15">
      <c r="A195" s="79" t="s">
        <v>2646</v>
      </c>
      <c r="B195" s="85" t="s">
        <v>1246</v>
      </c>
      <c r="C195" s="79">
        <f>VLOOKUP(GroupVertices[[#This Row],[Vertex]],Vertices[],MATCH("ID",Vertices[[#Headers],[Vertex]:[Top Word Pairs in Tweet by Salience]],0),FALSE)</f>
        <v>178</v>
      </c>
    </row>
    <row r="196" spans="1:3" ht="15">
      <c r="A196" s="79" t="s">
        <v>2646</v>
      </c>
      <c r="B196" s="85" t="s">
        <v>1245</v>
      </c>
      <c r="C196" s="79">
        <f>VLOOKUP(GroupVertices[[#This Row],[Vertex]],Vertices[],MATCH("ID",Vertices[[#Headers],[Vertex]:[Top Word Pairs in Tweet by Salience]],0),FALSE)</f>
        <v>161</v>
      </c>
    </row>
    <row r="197" spans="1:3" ht="15">
      <c r="A197" s="79" t="s">
        <v>2646</v>
      </c>
      <c r="B197" s="85" t="s">
        <v>1243</v>
      </c>
      <c r="C197" s="79">
        <f>VLOOKUP(GroupVertices[[#This Row],[Vertex]],Vertices[],MATCH("ID",Vertices[[#Headers],[Vertex]:[Top Word Pairs in Tweet by Salience]],0),FALSE)</f>
        <v>149</v>
      </c>
    </row>
    <row r="198" spans="1:3" ht="15">
      <c r="A198" s="79" t="s">
        <v>2646</v>
      </c>
      <c r="B198" s="85" t="s">
        <v>1244</v>
      </c>
      <c r="C198" s="79">
        <f>VLOOKUP(GroupVertices[[#This Row],[Vertex]],Vertices[],MATCH("ID",Vertices[[#Headers],[Vertex]:[Top Word Pairs in Tweet by Salience]],0),FALSE)</f>
        <v>112</v>
      </c>
    </row>
    <row r="199" spans="1:3" ht="15">
      <c r="A199" s="79" t="s">
        <v>2646</v>
      </c>
      <c r="B199" s="85" t="s">
        <v>1247</v>
      </c>
      <c r="C199" s="79">
        <f>VLOOKUP(GroupVertices[[#This Row],[Vertex]],Vertices[],MATCH("ID",Vertices[[#Headers],[Vertex]:[Top Word Pairs in Tweet by Salience]],0),FALSE)</f>
        <v>107</v>
      </c>
    </row>
    <row r="200" spans="1:3" ht="15">
      <c r="A200" s="79" t="s">
        <v>2646</v>
      </c>
      <c r="B200" s="85" t="s">
        <v>1250</v>
      </c>
      <c r="C200" s="79">
        <f>VLOOKUP(GroupVertices[[#This Row],[Vertex]],Vertices[],MATCH("ID",Vertices[[#Headers],[Vertex]:[Top Word Pairs in Tweet by Salience]],0),FALSE)</f>
        <v>56</v>
      </c>
    </row>
    <row r="201" spans="1:3" ht="15">
      <c r="A201" s="79" t="s">
        <v>2646</v>
      </c>
      <c r="B201" s="85" t="s">
        <v>1248</v>
      </c>
      <c r="C201" s="79">
        <f>VLOOKUP(GroupVertices[[#This Row],[Vertex]],Vertices[],MATCH("ID",Vertices[[#Headers],[Vertex]:[Top Word Pairs in Tweet by Salience]],0),FALSE)</f>
        <v>55</v>
      </c>
    </row>
    <row r="202" spans="1:3" ht="15">
      <c r="A202" s="79" t="s">
        <v>2646</v>
      </c>
      <c r="B202" s="85" t="s">
        <v>1249</v>
      </c>
      <c r="C202" s="79">
        <f>VLOOKUP(GroupVertices[[#This Row],[Vertex]],Vertices[],MATCH("ID",Vertices[[#Headers],[Vertex]:[Top Word Pairs in Tweet by Salience]],0),FALSE)</f>
        <v>49</v>
      </c>
    </row>
    <row r="203" spans="1:3" ht="15">
      <c r="A203" s="79" t="s">
        <v>2646</v>
      </c>
      <c r="B203" s="85" t="s">
        <v>1251</v>
      </c>
      <c r="C203" s="79">
        <f>VLOOKUP(GroupVertices[[#This Row],[Vertex]],Vertices[],MATCH("ID",Vertices[[#Headers],[Vertex]:[Top Word Pairs in Tweet by Salience]],0),FALSE)</f>
        <v>40</v>
      </c>
    </row>
    <row r="204" spans="1:3" ht="15">
      <c r="A204" s="79" t="s">
        <v>2646</v>
      </c>
      <c r="B204" s="85" t="s">
        <v>1072</v>
      </c>
      <c r="C204" s="79">
        <f>VLOOKUP(GroupVertices[[#This Row],[Vertex]],Vertices[],MATCH("ID",Vertices[[#Headers],[Vertex]:[Top Word Pairs in Tweet by Salience]],0),FALSE)</f>
        <v>16</v>
      </c>
    </row>
    <row r="205" spans="1:3" ht="15">
      <c r="A205" s="79" t="s">
        <v>2647</v>
      </c>
      <c r="B205" s="85" t="s">
        <v>302</v>
      </c>
      <c r="C205" s="79">
        <f>VLOOKUP(GroupVertices[[#This Row],[Vertex]],Vertices[],MATCH("ID",Vertices[[#Headers],[Vertex]:[Top Word Pairs in Tweet by Salience]],0),FALSE)</f>
        <v>346</v>
      </c>
    </row>
    <row r="206" spans="1:3" ht="15">
      <c r="A206" s="79" t="s">
        <v>2647</v>
      </c>
      <c r="B206" s="85" t="s">
        <v>1002</v>
      </c>
      <c r="C206" s="79">
        <f>VLOOKUP(GroupVertices[[#This Row],[Vertex]],Vertices[],MATCH("ID",Vertices[[#Headers],[Vertex]:[Top Word Pairs in Tweet by Salience]],0),FALSE)</f>
        <v>292</v>
      </c>
    </row>
    <row r="207" spans="1:3" ht="15">
      <c r="A207" s="79" t="s">
        <v>2647</v>
      </c>
      <c r="B207" s="85" t="s">
        <v>1140</v>
      </c>
      <c r="C207" s="79">
        <f>VLOOKUP(GroupVertices[[#This Row],[Vertex]],Vertices[],MATCH("ID",Vertices[[#Headers],[Vertex]:[Top Word Pairs in Tweet by Salience]],0),FALSE)</f>
        <v>282</v>
      </c>
    </row>
    <row r="208" spans="1:3" ht="15">
      <c r="A208" s="79" t="s">
        <v>2647</v>
      </c>
      <c r="B208" s="85" t="s">
        <v>1031</v>
      </c>
      <c r="C208" s="79">
        <f>VLOOKUP(GroupVertices[[#This Row],[Vertex]],Vertices[],MATCH("ID",Vertices[[#Headers],[Vertex]:[Top Word Pairs in Tweet by Salience]],0),FALSE)</f>
        <v>278</v>
      </c>
    </row>
    <row r="209" spans="1:3" ht="15">
      <c r="A209" s="79" t="s">
        <v>2647</v>
      </c>
      <c r="B209" s="85" t="s">
        <v>1004</v>
      </c>
      <c r="C209" s="79">
        <f>VLOOKUP(GroupVertices[[#This Row],[Vertex]],Vertices[],MATCH("ID",Vertices[[#Headers],[Vertex]:[Top Word Pairs in Tweet by Salience]],0),FALSE)</f>
        <v>274</v>
      </c>
    </row>
    <row r="210" spans="1:3" ht="15">
      <c r="A210" s="79" t="s">
        <v>2647</v>
      </c>
      <c r="B210" s="85" t="s">
        <v>1137</v>
      </c>
      <c r="C210" s="79">
        <f>VLOOKUP(GroupVertices[[#This Row],[Vertex]],Vertices[],MATCH("ID",Vertices[[#Headers],[Vertex]:[Top Word Pairs in Tweet by Salience]],0),FALSE)</f>
        <v>257</v>
      </c>
    </row>
    <row r="211" spans="1:3" ht="15">
      <c r="A211" s="79" t="s">
        <v>2647</v>
      </c>
      <c r="B211" s="85" t="s">
        <v>1139</v>
      </c>
      <c r="C211" s="79">
        <f>VLOOKUP(GroupVertices[[#This Row],[Vertex]],Vertices[],MATCH("ID",Vertices[[#Headers],[Vertex]:[Top Word Pairs in Tweet by Salience]],0),FALSE)</f>
        <v>241</v>
      </c>
    </row>
    <row r="212" spans="1:3" ht="15">
      <c r="A212" s="79" t="s">
        <v>2647</v>
      </c>
      <c r="B212" s="85" t="s">
        <v>1136</v>
      </c>
      <c r="C212" s="79">
        <f>VLOOKUP(GroupVertices[[#This Row],[Vertex]],Vertices[],MATCH("ID",Vertices[[#Headers],[Vertex]:[Top Word Pairs in Tweet by Salience]],0),FALSE)</f>
        <v>233</v>
      </c>
    </row>
    <row r="213" spans="1:3" ht="15">
      <c r="A213" s="79" t="s">
        <v>2647</v>
      </c>
      <c r="B213" s="85" t="s">
        <v>1129</v>
      </c>
      <c r="C213" s="79">
        <f>VLOOKUP(GroupVertices[[#This Row],[Vertex]],Vertices[],MATCH("ID",Vertices[[#Headers],[Vertex]:[Top Word Pairs in Tweet by Salience]],0),FALSE)</f>
        <v>210</v>
      </c>
    </row>
    <row r="214" spans="1:3" ht="15">
      <c r="A214" s="79" t="s">
        <v>2647</v>
      </c>
      <c r="B214" s="85" t="s">
        <v>1135</v>
      </c>
      <c r="C214" s="79">
        <f>VLOOKUP(GroupVertices[[#This Row],[Vertex]],Vertices[],MATCH("ID",Vertices[[#Headers],[Vertex]:[Top Word Pairs in Tweet by Salience]],0),FALSE)</f>
        <v>198</v>
      </c>
    </row>
    <row r="215" spans="1:3" ht="15">
      <c r="A215" s="79" t="s">
        <v>2647</v>
      </c>
      <c r="B215" s="85" t="s">
        <v>1138</v>
      </c>
      <c r="C215" s="79">
        <f>VLOOKUP(GroupVertices[[#This Row],[Vertex]],Vertices[],MATCH("ID",Vertices[[#Headers],[Vertex]:[Top Word Pairs in Tweet by Salience]],0),FALSE)</f>
        <v>195</v>
      </c>
    </row>
    <row r="216" spans="1:3" ht="15">
      <c r="A216" s="79" t="s">
        <v>2647</v>
      </c>
      <c r="B216" s="85" t="s">
        <v>1127</v>
      </c>
      <c r="C216" s="79">
        <f>VLOOKUP(GroupVertices[[#This Row],[Vertex]],Vertices[],MATCH("ID",Vertices[[#Headers],[Vertex]:[Top Word Pairs in Tweet by Salience]],0),FALSE)</f>
        <v>146</v>
      </c>
    </row>
    <row r="217" spans="1:3" ht="15">
      <c r="A217" s="79" t="s">
        <v>2647</v>
      </c>
      <c r="B217" s="85" t="s">
        <v>1128</v>
      </c>
      <c r="C217" s="79">
        <f>VLOOKUP(GroupVertices[[#This Row],[Vertex]],Vertices[],MATCH("ID",Vertices[[#Headers],[Vertex]:[Top Word Pairs in Tweet by Salience]],0),FALSE)</f>
        <v>117</v>
      </c>
    </row>
    <row r="218" spans="1:3" ht="15">
      <c r="A218" s="79" t="s">
        <v>2647</v>
      </c>
      <c r="B218" s="85" t="s">
        <v>1003</v>
      </c>
      <c r="C218" s="79">
        <f>VLOOKUP(GroupVertices[[#This Row],[Vertex]],Vertices[],MATCH("ID",Vertices[[#Headers],[Vertex]:[Top Word Pairs in Tweet by Salience]],0),FALSE)</f>
        <v>113</v>
      </c>
    </row>
    <row r="219" spans="1:3" ht="15">
      <c r="A219" s="79" t="s">
        <v>2647</v>
      </c>
      <c r="B219" s="85" t="s">
        <v>1131</v>
      </c>
      <c r="C219" s="79">
        <f>VLOOKUP(GroupVertices[[#This Row],[Vertex]],Vertices[],MATCH("ID",Vertices[[#Headers],[Vertex]:[Top Word Pairs in Tweet by Salience]],0),FALSE)</f>
        <v>93</v>
      </c>
    </row>
    <row r="220" spans="1:3" ht="15">
      <c r="A220" s="79" t="s">
        <v>2647</v>
      </c>
      <c r="B220" s="85" t="s">
        <v>1133</v>
      </c>
      <c r="C220" s="79">
        <f>VLOOKUP(GroupVertices[[#This Row],[Vertex]],Vertices[],MATCH("ID",Vertices[[#Headers],[Vertex]:[Top Word Pairs in Tweet by Salience]],0),FALSE)</f>
        <v>51</v>
      </c>
    </row>
    <row r="221" spans="1:3" ht="15">
      <c r="A221" s="79" t="s">
        <v>2647</v>
      </c>
      <c r="B221" s="85" t="s">
        <v>1134</v>
      </c>
      <c r="C221" s="79">
        <f>VLOOKUP(GroupVertices[[#This Row],[Vertex]],Vertices[],MATCH("ID",Vertices[[#Headers],[Vertex]:[Top Word Pairs in Tweet by Salience]],0),FALSE)</f>
        <v>46</v>
      </c>
    </row>
    <row r="222" spans="1:3" ht="15">
      <c r="A222" s="79" t="s">
        <v>2647</v>
      </c>
      <c r="B222" s="85" t="s">
        <v>1132</v>
      </c>
      <c r="C222" s="79">
        <f>VLOOKUP(GroupVertices[[#This Row],[Vertex]],Vertices[],MATCH("ID",Vertices[[#Headers],[Vertex]:[Top Word Pairs in Tweet by Salience]],0),FALSE)</f>
        <v>41</v>
      </c>
    </row>
    <row r="223" spans="1:3" ht="15">
      <c r="A223" s="79" t="s">
        <v>2647</v>
      </c>
      <c r="B223" s="85" t="s">
        <v>1130</v>
      </c>
      <c r="C223" s="79">
        <f>VLOOKUP(GroupVertices[[#This Row],[Vertex]],Vertices[],MATCH("ID",Vertices[[#Headers],[Vertex]:[Top Word Pairs in Tweet by Salience]],0),FALSE)</f>
        <v>18</v>
      </c>
    </row>
    <row r="224" spans="1:3" ht="15">
      <c r="A224" s="79" t="s">
        <v>2648</v>
      </c>
      <c r="B224" s="85" t="s">
        <v>301</v>
      </c>
      <c r="C224" s="79">
        <f>VLOOKUP(GroupVertices[[#This Row],[Vertex]],Vertices[],MATCH("ID",Vertices[[#Headers],[Vertex]:[Top Word Pairs in Tweet by Salience]],0),FALSE)</f>
        <v>341</v>
      </c>
    </row>
    <row r="225" spans="1:3" ht="15">
      <c r="A225" s="79" t="s">
        <v>2648</v>
      </c>
      <c r="B225" s="85" t="s">
        <v>1114</v>
      </c>
      <c r="C225" s="79">
        <f>VLOOKUP(GroupVertices[[#This Row],[Vertex]],Vertices[],MATCH("ID",Vertices[[#Headers],[Vertex]:[Top Word Pairs in Tweet by Salience]],0),FALSE)</f>
        <v>288</v>
      </c>
    </row>
    <row r="226" spans="1:3" ht="15">
      <c r="A226" s="79" t="s">
        <v>2648</v>
      </c>
      <c r="B226" s="85" t="s">
        <v>1113</v>
      </c>
      <c r="C226" s="79">
        <f>VLOOKUP(GroupVertices[[#This Row],[Vertex]],Vertices[],MATCH("ID",Vertices[[#Headers],[Vertex]:[Top Word Pairs in Tweet by Salience]],0),FALSE)</f>
        <v>271</v>
      </c>
    </row>
    <row r="227" spans="1:3" ht="15">
      <c r="A227" s="79" t="s">
        <v>2648</v>
      </c>
      <c r="B227" s="85" t="s">
        <v>1016</v>
      </c>
      <c r="C227" s="79">
        <f>VLOOKUP(GroupVertices[[#This Row],[Vertex]],Vertices[],MATCH("ID",Vertices[[#Headers],[Vertex]:[Top Word Pairs in Tweet by Salience]],0),FALSE)</f>
        <v>263</v>
      </c>
    </row>
    <row r="228" spans="1:3" ht="15">
      <c r="A228" s="79" t="s">
        <v>2648</v>
      </c>
      <c r="B228" s="85" t="s">
        <v>1117</v>
      </c>
      <c r="C228" s="79">
        <f>VLOOKUP(GroupVertices[[#This Row],[Vertex]],Vertices[],MATCH("ID",Vertices[[#Headers],[Vertex]:[Top Word Pairs in Tweet by Salience]],0),FALSE)</f>
        <v>261</v>
      </c>
    </row>
    <row r="229" spans="1:3" ht="15">
      <c r="A229" s="79" t="s">
        <v>2648</v>
      </c>
      <c r="B229" s="85" t="s">
        <v>1116</v>
      </c>
      <c r="C229" s="79">
        <f>VLOOKUP(GroupVertices[[#This Row],[Vertex]],Vertices[],MATCH("ID",Vertices[[#Headers],[Vertex]:[Top Word Pairs in Tweet by Salience]],0),FALSE)</f>
        <v>240</v>
      </c>
    </row>
    <row r="230" spans="1:3" ht="15">
      <c r="A230" s="79" t="s">
        <v>2648</v>
      </c>
      <c r="B230" s="85" t="s">
        <v>1112</v>
      </c>
      <c r="C230" s="79">
        <f>VLOOKUP(GroupVertices[[#This Row],[Vertex]],Vertices[],MATCH("ID",Vertices[[#Headers],[Vertex]:[Top Word Pairs in Tweet by Salience]],0),FALSE)</f>
        <v>221</v>
      </c>
    </row>
    <row r="231" spans="1:3" ht="15">
      <c r="A231" s="79" t="s">
        <v>2648</v>
      </c>
      <c r="B231" s="85" t="s">
        <v>1106</v>
      </c>
      <c r="C231" s="79">
        <f>VLOOKUP(GroupVertices[[#This Row],[Vertex]],Vertices[],MATCH("ID",Vertices[[#Headers],[Vertex]:[Top Word Pairs in Tweet by Salience]],0),FALSE)</f>
        <v>216</v>
      </c>
    </row>
    <row r="232" spans="1:3" ht="15">
      <c r="A232" s="79" t="s">
        <v>2648</v>
      </c>
      <c r="B232" s="85" t="s">
        <v>1001</v>
      </c>
      <c r="C232" s="79">
        <f>VLOOKUP(GroupVertices[[#This Row],[Vertex]],Vertices[],MATCH("ID",Vertices[[#Headers],[Vertex]:[Top Word Pairs in Tweet by Salience]],0),FALSE)</f>
        <v>201</v>
      </c>
    </row>
    <row r="233" spans="1:3" ht="15">
      <c r="A233" s="79" t="s">
        <v>2648</v>
      </c>
      <c r="B233" s="85" t="s">
        <v>1115</v>
      </c>
      <c r="C233" s="79">
        <f>VLOOKUP(GroupVertices[[#This Row],[Vertex]],Vertices[],MATCH("ID",Vertices[[#Headers],[Vertex]:[Top Word Pairs in Tweet by Salience]],0),FALSE)</f>
        <v>194</v>
      </c>
    </row>
    <row r="234" spans="1:3" ht="15">
      <c r="A234" s="79" t="s">
        <v>2648</v>
      </c>
      <c r="B234" s="85" t="s">
        <v>1110</v>
      </c>
      <c r="C234" s="79">
        <f>VLOOKUP(GroupVertices[[#This Row],[Vertex]],Vertices[],MATCH("ID",Vertices[[#Headers],[Vertex]:[Top Word Pairs in Tweet by Salience]],0),FALSE)</f>
        <v>126</v>
      </c>
    </row>
    <row r="235" spans="1:3" ht="15">
      <c r="A235" s="79" t="s">
        <v>2648</v>
      </c>
      <c r="B235" s="85" t="s">
        <v>1109</v>
      </c>
      <c r="C235" s="79">
        <f>VLOOKUP(GroupVertices[[#This Row],[Vertex]],Vertices[],MATCH("ID",Vertices[[#Headers],[Vertex]:[Top Word Pairs in Tweet by Salience]],0),FALSE)</f>
        <v>114</v>
      </c>
    </row>
    <row r="236" spans="1:3" ht="15">
      <c r="A236" s="79" t="s">
        <v>2648</v>
      </c>
      <c r="B236" s="85" t="s">
        <v>1107</v>
      </c>
      <c r="C236" s="79">
        <f>VLOOKUP(GroupVertices[[#This Row],[Vertex]],Vertices[],MATCH("ID",Vertices[[#Headers],[Vertex]:[Top Word Pairs in Tweet by Salience]],0),FALSE)</f>
        <v>88</v>
      </c>
    </row>
    <row r="237" spans="1:3" ht="15">
      <c r="A237" s="79" t="s">
        <v>2648</v>
      </c>
      <c r="B237" s="85" t="s">
        <v>1108</v>
      </c>
      <c r="C237" s="79">
        <f>VLOOKUP(GroupVertices[[#This Row],[Vertex]],Vertices[],MATCH("ID",Vertices[[#Headers],[Vertex]:[Top Word Pairs in Tweet by Salience]],0),FALSE)</f>
        <v>87</v>
      </c>
    </row>
    <row r="238" spans="1:3" ht="15">
      <c r="A238" s="79" t="s">
        <v>2648</v>
      </c>
      <c r="B238" s="85" t="s">
        <v>1102</v>
      </c>
      <c r="C238" s="79">
        <f>VLOOKUP(GroupVertices[[#This Row],[Vertex]],Vertices[],MATCH("ID",Vertices[[#Headers],[Vertex]:[Top Word Pairs in Tweet by Salience]],0),FALSE)</f>
        <v>74</v>
      </c>
    </row>
    <row r="239" spans="1:3" ht="15">
      <c r="A239" s="79" t="s">
        <v>2648</v>
      </c>
      <c r="B239" s="85" t="s">
        <v>1111</v>
      </c>
      <c r="C239" s="79">
        <f>VLOOKUP(GroupVertices[[#This Row],[Vertex]],Vertices[],MATCH("ID",Vertices[[#Headers],[Vertex]:[Top Word Pairs in Tweet by Salience]],0),FALSE)</f>
        <v>58</v>
      </c>
    </row>
    <row r="240" spans="1:3" ht="15">
      <c r="A240" s="79" t="s">
        <v>2648</v>
      </c>
      <c r="B240" s="85" t="s">
        <v>1104</v>
      </c>
      <c r="C240" s="79">
        <f>VLOOKUP(GroupVertices[[#This Row],[Vertex]],Vertices[],MATCH("ID",Vertices[[#Headers],[Vertex]:[Top Word Pairs in Tweet by Salience]],0),FALSE)</f>
        <v>33</v>
      </c>
    </row>
    <row r="241" spans="1:3" ht="15">
      <c r="A241" s="79" t="s">
        <v>2648</v>
      </c>
      <c r="B241" s="85" t="s">
        <v>1103</v>
      </c>
      <c r="C241" s="79">
        <f>VLOOKUP(GroupVertices[[#This Row],[Vertex]],Vertices[],MATCH("ID",Vertices[[#Headers],[Vertex]:[Top Word Pairs in Tweet by Salience]],0),FALSE)</f>
        <v>31</v>
      </c>
    </row>
    <row r="242" spans="1:3" ht="15">
      <c r="A242" s="79" t="s">
        <v>2648</v>
      </c>
      <c r="B242" s="85" t="s">
        <v>1105</v>
      </c>
      <c r="C242" s="79">
        <f>VLOOKUP(GroupVertices[[#This Row],[Vertex]],Vertices[],MATCH("ID",Vertices[[#Headers],[Vertex]:[Top Word Pairs in Tweet by Salience]],0),FALSE)</f>
        <v>21</v>
      </c>
    </row>
    <row r="243" spans="1:3" ht="15">
      <c r="A243" s="79" t="s">
        <v>2649</v>
      </c>
      <c r="B243" s="85" t="s">
        <v>340</v>
      </c>
      <c r="C243" s="79">
        <f>VLOOKUP(GroupVertices[[#This Row],[Vertex]],Vertices[],MATCH("ID",Vertices[[#Headers],[Vertex]:[Top Word Pairs in Tweet by Salience]],0),FALSE)</f>
        <v>352</v>
      </c>
    </row>
    <row r="244" spans="1:3" ht="15">
      <c r="A244" s="79" t="s">
        <v>2649</v>
      </c>
      <c r="B244" s="85" t="s">
        <v>1202</v>
      </c>
      <c r="C244" s="79">
        <f>VLOOKUP(GroupVertices[[#This Row],[Vertex]],Vertices[],MATCH("ID",Vertices[[#Headers],[Vertex]:[Top Word Pairs in Tweet by Salience]],0),FALSE)</f>
        <v>311</v>
      </c>
    </row>
    <row r="245" spans="1:3" ht="15">
      <c r="A245" s="79" t="s">
        <v>2649</v>
      </c>
      <c r="B245" s="85" t="s">
        <v>1194</v>
      </c>
      <c r="C245" s="79">
        <f>VLOOKUP(GroupVertices[[#This Row],[Vertex]],Vertices[],MATCH("ID",Vertices[[#Headers],[Vertex]:[Top Word Pairs in Tweet by Salience]],0),FALSE)</f>
        <v>284</v>
      </c>
    </row>
    <row r="246" spans="1:3" ht="15">
      <c r="A246" s="79" t="s">
        <v>2649</v>
      </c>
      <c r="B246" s="85" t="s">
        <v>1042</v>
      </c>
      <c r="C246" s="79">
        <f>VLOOKUP(GroupVertices[[#This Row],[Vertex]],Vertices[],MATCH("ID",Vertices[[#Headers],[Vertex]:[Top Word Pairs in Tweet by Salience]],0),FALSE)</f>
        <v>277</v>
      </c>
    </row>
    <row r="247" spans="1:3" ht="15">
      <c r="A247" s="79" t="s">
        <v>2649</v>
      </c>
      <c r="B247" s="85" t="s">
        <v>1044</v>
      </c>
      <c r="C247" s="79">
        <f>VLOOKUP(GroupVertices[[#This Row],[Vertex]],Vertices[],MATCH("ID",Vertices[[#Headers],[Vertex]:[Top Word Pairs in Tweet by Salience]],0),FALSE)</f>
        <v>236</v>
      </c>
    </row>
    <row r="248" spans="1:3" ht="15">
      <c r="A248" s="79" t="s">
        <v>2649</v>
      </c>
      <c r="B248" s="85" t="s">
        <v>1201</v>
      </c>
      <c r="C248" s="79">
        <f>VLOOKUP(GroupVertices[[#This Row],[Vertex]],Vertices[],MATCH("ID",Vertices[[#Headers],[Vertex]:[Top Word Pairs in Tweet by Salience]],0),FALSE)</f>
        <v>229</v>
      </c>
    </row>
    <row r="249" spans="1:3" ht="15">
      <c r="A249" s="79" t="s">
        <v>2649</v>
      </c>
      <c r="B249" s="85" t="s">
        <v>1200</v>
      </c>
      <c r="C249" s="79">
        <f>VLOOKUP(GroupVertices[[#This Row],[Vertex]],Vertices[],MATCH("ID",Vertices[[#Headers],[Vertex]:[Top Word Pairs in Tweet by Salience]],0),FALSE)</f>
        <v>203</v>
      </c>
    </row>
    <row r="250" spans="1:3" ht="15">
      <c r="A250" s="79" t="s">
        <v>2649</v>
      </c>
      <c r="B250" s="85" t="s">
        <v>1195</v>
      </c>
      <c r="C250" s="79">
        <f>VLOOKUP(GroupVertices[[#This Row],[Vertex]],Vertices[],MATCH("ID",Vertices[[#Headers],[Vertex]:[Top Word Pairs in Tweet by Salience]],0),FALSE)</f>
        <v>179</v>
      </c>
    </row>
    <row r="251" spans="1:3" ht="15">
      <c r="A251" s="79" t="s">
        <v>2649</v>
      </c>
      <c r="B251" s="85" t="s">
        <v>1199</v>
      </c>
      <c r="C251" s="79">
        <f>VLOOKUP(GroupVertices[[#This Row],[Vertex]],Vertices[],MATCH("ID",Vertices[[#Headers],[Vertex]:[Top Word Pairs in Tweet by Salience]],0),FALSE)</f>
        <v>138</v>
      </c>
    </row>
    <row r="252" spans="1:3" ht="15">
      <c r="A252" s="79" t="s">
        <v>2649</v>
      </c>
      <c r="B252" s="85" t="s">
        <v>1198</v>
      </c>
      <c r="C252" s="79">
        <f>VLOOKUP(GroupVertices[[#This Row],[Vertex]],Vertices[],MATCH("ID",Vertices[[#Headers],[Vertex]:[Top Word Pairs in Tweet by Salience]],0),FALSE)</f>
        <v>133</v>
      </c>
    </row>
    <row r="253" spans="1:3" ht="15">
      <c r="A253" s="79" t="s">
        <v>2649</v>
      </c>
      <c r="B253" s="85" t="s">
        <v>1197</v>
      </c>
      <c r="C253" s="79">
        <f>VLOOKUP(GroupVertices[[#This Row],[Vertex]],Vertices[],MATCH("ID",Vertices[[#Headers],[Vertex]:[Top Word Pairs in Tweet by Salience]],0),FALSE)</f>
        <v>124</v>
      </c>
    </row>
    <row r="254" spans="1:3" ht="15">
      <c r="A254" s="79" t="s">
        <v>2649</v>
      </c>
      <c r="B254" s="85" t="s">
        <v>1043</v>
      </c>
      <c r="C254" s="79">
        <f>VLOOKUP(GroupVertices[[#This Row],[Vertex]],Vertices[],MATCH("ID",Vertices[[#Headers],[Vertex]:[Top Word Pairs in Tweet by Salience]],0),FALSE)</f>
        <v>97</v>
      </c>
    </row>
    <row r="255" spans="1:3" ht="15">
      <c r="A255" s="79" t="s">
        <v>2649</v>
      </c>
      <c r="B255" s="85" t="s">
        <v>1153</v>
      </c>
      <c r="C255" s="79">
        <f>VLOOKUP(GroupVertices[[#This Row],[Vertex]],Vertices[],MATCH("ID",Vertices[[#Headers],[Vertex]:[Top Word Pairs in Tweet by Salience]],0),FALSE)</f>
        <v>84</v>
      </c>
    </row>
    <row r="256" spans="1:3" ht="15">
      <c r="A256" s="79" t="s">
        <v>2649</v>
      </c>
      <c r="B256" s="85" t="s">
        <v>1196</v>
      </c>
      <c r="C256" s="79">
        <f>VLOOKUP(GroupVertices[[#This Row],[Vertex]],Vertices[],MATCH("ID",Vertices[[#Headers],[Vertex]:[Top Word Pairs in Tweet by Salience]],0),FALSE)</f>
        <v>67</v>
      </c>
    </row>
    <row r="257" spans="1:3" ht="15">
      <c r="A257" s="79" t="s">
        <v>2650</v>
      </c>
      <c r="B257" s="85" t="s">
        <v>309</v>
      </c>
      <c r="C257" s="79">
        <f>VLOOKUP(GroupVertices[[#This Row],[Vertex]],Vertices[],MATCH("ID",Vertices[[#Headers],[Vertex]:[Top Word Pairs in Tweet by Salience]],0),FALSE)</f>
        <v>335</v>
      </c>
    </row>
    <row r="258" spans="1:3" ht="15">
      <c r="A258" s="79" t="s">
        <v>2650</v>
      </c>
      <c r="B258" s="85" t="s">
        <v>1006</v>
      </c>
      <c r="C258" s="79">
        <f>VLOOKUP(GroupVertices[[#This Row],[Vertex]],Vertices[],MATCH("ID",Vertices[[#Headers],[Vertex]:[Top Word Pairs in Tweet by Salience]],0),FALSE)</f>
        <v>307</v>
      </c>
    </row>
    <row r="259" spans="1:3" ht="15">
      <c r="A259" s="79" t="s">
        <v>2650</v>
      </c>
      <c r="B259" s="85" t="s">
        <v>1242</v>
      </c>
      <c r="C259" s="79">
        <f>VLOOKUP(GroupVertices[[#This Row],[Vertex]],Vertices[],MATCH("ID",Vertices[[#Headers],[Vertex]:[Top Word Pairs in Tweet by Salience]],0),FALSE)</f>
        <v>289</v>
      </c>
    </row>
    <row r="260" spans="1:3" ht="15">
      <c r="A260" s="79" t="s">
        <v>2650</v>
      </c>
      <c r="B260" s="85" t="s">
        <v>1007</v>
      </c>
      <c r="C260" s="79">
        <f>VLOOKUP(GroupVertices[[#This Row],[Vertex]],Vertices[],MATCH("ID",Vertices[[#Headers],[Vertex]:[Top Word Pairs in Tweet by Salience]],0),FALSE)</f>
        <v>281</v>
      </c>
    </row>
    <row r="261" spans="1:3" ht="15">
      <c r="A261" s="79" t="s">
        <v>2650</v>
      </c>
      <c r="B261" s="85" t="s">
        <v>1141</v>
      </c>
      <c r="C261" s="79">
        <f>VLOOKUP(GroupVertices[[#This Row],[Vertex]],Vertices[],MATCH("ID",Vertices[[#Headers],[Vertex]:[Top Word Pairs in Tweet by Salience]],0),FALSE)</f>
        <v>237</v>
      </c>
    </row>
    <row r="262" spans="1:3" ht="15">
      <c r="A262" s="79" t="s">
        <v>2650</v>
      </c>
      <c r="B262" s="85" t="s">
        <v>1241</v>
      </c>
      <c r="C262" s="79">
        <f>VLOOKUP(GroupVertices[[#This Row],[Vertex]],Vertices[],MATCH("ID",Vertices[[#Headers],[Vertex]:[Top Word Pairs in Tweet by Salience]],0),FALSE)</f>
        <v>222</v>
      </c>
    </row>
    <row r="263" spans="1:3" ht="15">
      <c r="A263" s="79" t="s">
        <v>2650</v>
      </c>
      <c r="B263" s="85" t="s">
        <v>1236</v>
      </c>
      <c r="C263" s="79">
        <f>VLOOKUP(GroupVertices[[#This Row],[Vertex]],Vertices[],MATCH("ID",Vertices[[#Headers],[Vertex]:[Top Word Pairs in Tweet by Salience]],0),FALSE)</f>
        <v>214</v>
      </c>
    </row>
    <row r="264" spans="1:3" ht="15">
      <c r="A264" s="79" t="s">
        <v>2650</v>
      </c>
      <c r="B264" s="85" t="s">
        <v>1237</v>
      </c>
      <c r="C264" s="79">
        <f>VLOOKUP(GroupVertices[[#This Row],[Vertex]],Vertices[],MATCH("ID",Vertices[[#Headers],[Vertex]:[Top Word Pairs in Tweet by Salience]],0),FALSE)</f>
        <v>169</v>
      </c>
    </row>
    <row r="265" spans="1:3" ht="15">
      <c r="A265" s="79" t="s">
        <v>2650</v>
      </c>
      <c r="B265" s="85" t="s">
        <v>1005</v>
      </c>
      <c r="C265" s="79">
        <f>VLOOKUP(GroupVertices[[#This Row],[Vertex]],Vertices[],MATCH("ID",Vertices[[#Headers],[Vertex]:[Top Word Pairs in Tweet by Salience]],0),FALSE)</f>
        <v>155</v>
      </c>
    </row>
    <row r="266" spans="1:3" ht="15">
      <c r="A266" s="79" t="s">
        <v>2650</v>
      </c>
      <c r="B266" s="85" t="s">
        <v>1235</v>
      </c>
      <c r="C266" s="79">
        <f>VLOOKUP(GroupVertices[[#This Row],[Vertex]],Vertices[],MATCH("ID",Vertices[[#Headers],[Vertex]:[Top Word Pairs in Tweet by Salience]],0),FALSE)</f>
        <v>151</v>
      </c>
    </row>
    <row r="267" spans="1:3" ht="15">
      <c r="A267" s="79" t="s">
        <v>2650</v>
      </c>
      <c r="B267" s="85" t="s">
        <v>1239</v>
      </c>
      <c r="C267" s="79">
        <f>VLOOKUP(GroupVertices[[#This Row],[Vertex]],Vertices[],MATCH("ID",Vertices[[#Headers],[Vertex]:[Top Word Pairs in Tweet by Salience]],0),FALSE)</f>
        <v>103</v>
      </c>
    </row>
    <row r="268" spans="1:3" ht="15">
      <c r="A268" s="79" t="s">
        <v>2650</v>
      </c>
      <c r="B268" s="85" t="s">
        <v>1032</v>
      </c>
      <c r="C268" s="79">
        <f>VLOOKUP(GroupVertices[[#This Row],[Vertex]],Vertices[],MATCH("ID",Vertices[[#Headers],[Vertex]:[Top Word Pairs in Tweet by Salience]],0),FALSE)</f>
        <v>94</v>
      </c>
    </row>
    <row r="269" spans="1:3" ht="15">
      <c r="A269" s="79" t="s">
        <v>2650</v>
      </c>
      <c r="B269" s="85" t="s">
        <v>1238</v>
      </c>
      <c r="C269" s="79">
        <f>VLOOKUP(GroupVertices[[#This Row],[Vertex]],Vertices[],MATCH("ID",Vertices[[#Headers],[Vertex]:[Top Word Pairs in Tweet by Salience]],0),FALSE)</f>
        <v>72</v>
      </c>
    </row>
    <row r="270" spans="1:3" ht="15">
      <c r="A270" s="79" t="s">
        <v>2650</v>
      </c>
      <c r="B270" s="85" t="s">
        <v>1240</v>
      </c>
      <c r="C270" s="79">
        <f>VLOOKUP(GroupVertices[[#This Row],[Vertex]],Vertices[],MATCH("ID",Vertices[[#Headers],[Vertex]:[Top Word Pairs in Tweet by Salience]],0),FALSE)</f>
        <v>52</v>
      </c>
    </row>
    <row r="271" spans="1:3" ht="15">
      <c r="A271" s="79" t="s">
        <v>2651</v>
      </c>
      <c r="B271" s="85" t="s">
        <v>342</v>
      </c>
      <c r="C271" s="79">
        <f>VLOOKUP(GroupVertices[[#This Row],[Vertex]],Vertices[],MATCH("ID",Vertices[[#Headers],[Vertex]:[Top Word Pairs in Tweet by Salience]],0),FALSE)</f>
        <v>358</v>
      </c>
    </row>
    <row r="272" spans="1:3" ht="15">
      <c r="A272" s="79" t="s">
        <v>2651</v>
      </c>
      <c r="B272" s="85" t="s">
        <v>1125</v>
      </c>
      <c r="C272" s="79">
        <f>VLOOKUP(GroupVertices[[#This Row],[Vertex]],Vertices[],MATCH("ID",Vertices[[#Headers],[Vertex]:[Top Word Pairs in Tweet by Salience]],0),FALSE)</f>
        <v>268</v>
      </c>
    </row>
    <row r="273" spans="1:3" ht="15">
      <c r="A273" s="79" t="s">
        <v>2651</v>
      </c>
      <c r="B273" s="85" t="s">
        <v>1124</v>
      </c>
      <c r="C273" s="79">
        <f>VLOOKUP(GroupVertices[[#This Row],[Vertex]],Vertices[],MATCH("ID",Vertices[[#Headers],[Vertex]:[Top Word Pairs in Tweet by Salience]],0),FALSE)</f>
        <v>232</v>
      </c>
    </row>
    <row r="274" spans="1:3" ht="15">
      <c r="A274" s="79" t="s">
        <v>2651</v>
      </c>
      <c r="B274" s="85" t="s">
        <v>1067</v>
      </c>
      <c r="C274" s="79">
        <f>VLOOKUP(GroupVertices[[#This Row],[Vertex]],Vertices[],MATCH("ID",Vertices[[#Headers],[Vertex]:[Top Word Pairs in Tweet by Salience]],0),FALSE)</f>
        <v>213</v>
      </c>
    </row>
    <row r="275" spans="1:3" ht="15">
      <c r="A275" s="79" t="s">
        <v>2651</v>
      </c>
      <c r="B275" s="85" t="s">
        <v>1123</v>
      </c>
      <c r="C275" s="79">
        <f>VLOOKUP(GroupVertices[[#This Row],[Vertex]],Vertices[],MATCH("ID",Vertices[[#Headers],[Vertex]:[Top Word Pairs in Tweet by Salience]],0),FALSE)</f>
        <v>204</v>
      </c>
    </row>
    <row r="276" spans="1:3" ht="15">
      <c r="A276" s="79" t="s">
        <v>2651</v>
      </c>
      <c r="B276" s="85" t="s">
        <v>1121</v>
      </c>
      <c r="C276" s="79">
        <f>VLOOKUP(GroupVertices[[#This Row],[Vertex]],Vertices[],MATCH("ID",Vertices[[#Headers],[Vertex]:[Top Word Pairs in Tweet by Salience]],0),FALSE)</f>
        <v>177</v>
      </c>
    </row>
    <row r="277" spans="1:3" ht="15">
      <c r="A277" s="79" t="s">
        <v>2651</v>
      </c>
      <c r="B277" s="85" t="s">
        <v>1049</v>
      </c>
      <c r="C277" s="79">
        <f>VLOOKUP(GroupVertices[[#This Row],[Vertex]],Vertices[],MATCH("ID",Vertices[[#Headers],[Vertex]:[Top Word Pairs in Tweet by Salience]],0),FALSE)</f>
        <v>162</v>
      </c>
    </row>
    <row r="278" spans="1:3" ht="15">
      <c r="A278" s="79" t="s">
        <v>2651</v>
      </c>
      <c r="B278" s="85" t="s">
        <v>1120</v>
      </c>
      <c r="C278" s="79">
        <f>VLOOKUP(GroupVertices[[#This Row],[Vertex]],Vertices[],MATCH("ID",Vertices[[#Headers],[Vertex]:[Top Word Pairs in Tweet by Salience]],0),FALSE)</f>
        <v>145</v>
      </c>
    </row>
    <row r="279" spans="1:3" ht="15">
      <c r="A279" s="79" t="s">
        <v>2651</v>
      </c>
      <c r="B279" s="85" t="s">
        <v>1051</v>
      </c>
      <c r="C279" s="79">
        <f>VLOOKUP(GroupVertices[[#This Row],[Vertex]],Vertices[],MATCH("ID",Vertices[[#Headers],[Vertex]:[Top Word Pairs in Tweet by Salience]],0),FALSE)</f>
        <v>129</v>
      </c>
    </row>
    <row r="280" spans="1:3" ht="15">
      <c r="A280" s="79" t="s">
        <v>2651</v>
      </c>
      <c r="B280" s="85" t="s">
        <v>1119</v>
      </c>
      <c r="C280" s="79">
        <f>VLOOKUP(GroupVertices[[#This Row],[Vertex]],Vertices[],MATCH("ID",Vertices[[#Headers],[Vertex]:[Top Word Pairs in Tweet by Salience]],0),FALSE)</f>
        <v>109</v>
      </c>
    </row>
    <row r="281" spans="1:3" ht="15">
      <c r="A281" s="79" t="s">
        <v>2651</v>
      </c>
      <c r="B281" s="85" t="s">
        <v>1118</v>
      </c>
      <c r="C281" s="79">
        <f>VLOOKUP(GroupVertices[[#This Row],[Vertex]],Vertices[],MATCH("ID",Vertices[[#Headers],[Vertex]:[Top Word Pairs in Tweet by Salience]],0),FALSE)</f>
        <v>100</v>
      </c>
    </row>
    <row r="282" spans="1:3" ht="15">
      <c r="A282" s="79" t="s">
        <v>2651</v>
      </c>
      <c r="B282" s="85" t="s">
        <v>1122</v>
      </c>
      <c r="C282" s="79">
        <f>VLOOKUP(GroupVertices[[#This Row],[Vertex]],Vertices[],MATCH("ID",Vertices[[#Headers],[Vertex]:[Top Word Pairs in Tweet by Salience]],0),FALSE)</f>
        <v>48</v>
      </c>
    </row>
    <row r="283" spans="1:3" ht="15">
      <c r="A283" s="79" t="s">
        <v>2651</v>
      </c>
      <c r="B283" s="85" t="s">
        <v>1048</v>
      </c>
      <c r="C283" s="79">
        <f>VLOOKUP(GroupVertices[[#This Row],[Vertex]],Vertices[],MATCH("ID",Vertices[[#Headers],[Vertex]:[Top Word Pairs in Tweet by Salience]],0),FALSE)</f>
        <v>15</v>
      </c>
    </row>
    <row r="284" spans="1:3" ht="15">
      <c r="A284" s="79" t="s">
        <v>2652</v>
      </c>
      <c r="B284" s="85" t="s">
        <v>346</v>
      </c>
      <c r="C284" s="79">
        <f>VLOOKUP(GroupVertices[[#This Row],[Vertex]],Vertices[],MATCH("ID",Vertices[[#Headers],[Vertex]:[Top Word Pairs in Tweet by Salience]],0),FALSE)</f>
        <v>354</v>
      </c>
    </row>
    <row r="285" spans="1:3" ht="15">
      <c r="A285" s="79" t="s">
        <v>2652</v>
      </c>
      <c r="B285" s="85" t="s">
        <v>984</v>
      </c>
      <c r="C285" s="79">
        <f>VLOOKUP(GroupVertices[[#This Row],[Vertex]],Vertices[],MATCH("ID",Vertices[[#Headers],[Vertex]:[Top Word Pairs in Tweet by Salience]],0),FALSE)</f>
        <v>330</v>
      </c>
    </row>
    <row r="286" spans="1:3" ht="15">
      <c r="A286" s="79" t="s">
        <v>2652</v>
      </c>
      <c r="B286" s="85" t="s">
        <v>303</v>
      </c>
      <c r="C286" s="79">
        <f>VLOOKUP(GroupVertices[[#This Row],[Vertex]],Vertices[],MATCH("ID",Vertices[[#Headers],[Vertex]:[Top Word Pairs in Tweet by Salience]],0),FALSE)</f>
        <v>351</v>
      </c>
    </row>
    <row r="287" spans="1:3" ht="15">
      <c r="A287" s="79" t="s">
        <v>2652</v>
      </c>
      <c r="B287" s="85" t="s">
        <v>297</v>
      </c>
      <c r="C287" s="79">
        <f>VLOOKUP(GroupVertices[[#This Row],[Vertex]],Vertices[],MATCH("ID",Vertices[[#Headers],[Vertex]:[Top Word Pairs in Tweet by Salience]],0),FALSE)</f>
        <v>350</v>
      </c>
    </row>
    <row r="288" spans="1:3" ht="15">
      <c r="A288" s="79" t="s">
        <v>2652</v>
      </c>
      <c r="B288" s="85" t="s">
        <v>270</v>
      </c>
      <c r="C288" s="79">
        <f>VLOOKUP(GroupVertices[[#This Row],[Vertex]],Vertices[],MATCH("ID",Vertices[[#Headers],[Vertex]:[Top Word Pairs in Tweet by Salience]],0),FALSE)</f>
        <v>389</v>
      </c>
    </row>
    <row r="289" spans="1:3" ht="15">
      <c r="A289" s="79" t="s">
        <v>2652</v>
      </c>
      <c r="B289" s="85" t="s">
        <v>334</v>
      </c>
      <c r="C289" s="79">
        <f>VLOOKUP(GroupVertices[[#This Row],[Vertex]],Vertices[],MATCH("ID",Vertices[[#Headers],[Vertex]:[Top Word Pairs in Tweet by Salience]],0),FALSE)</f>
        <v>333</v>
      </c>
    </row>
    <row r="290" spans="1:3" ht="15">
      <c r="A290" s="79" t="s">
        <v>2652</v>
      </c>
      <c r="B290" s="85" t="s">
        <v>320</v>
      </c>
      <c r="C290" s="79">
        <f>VLOOKUP(GroupVertices[[#This Row],[Vertex]],Vertices[],MATCH("ID",Vertices[[#Headers],[Vertex]:[Top Word Pairs in Tweet by Salience]],0),FALSE)</f>
        <v>339</v>
      </c>
    </row>
    <row r="291" spans="1:3" ht="15">
      <c r="A291" s="79" t="s">
        <v>2652</v>
      </c>
      <c r="B291" s="85" t="s">
        <v>348</v>
      </c>
      <c r="C291" s="79">
        <f>VLOOKUP(GroupVertices[[#This Row],[Vertex]],Vertices[],MATCH("ID",Vertices[[#Headers],[Vertex]:[Top Word Pairs in Tweet by Salience]],0),FALSE)</f>
        <v>390</v>
      </c>
    </row>
    <row r="292" spans="1:3" ht="15">
      <c r="A292" s="79" t="s">
        <v>2652</v>
      </c>
      <c r="B292" s="85" t="s">
        <v>1291</v>
      </c>
      <c r="C292" s="79">
        <f>VLOOKUP(GroupVertices[[#This Row],[Vertex]],Vertices[],MATCH("ID",Vertices[[#Headers],[Vertex]:[Top Word Pairs in Tweet by Salience]],0),FALSE)</f>
        <v>183</v>
      </c>
    </row>
    <row r="293" spans="1:3" ht="15">
      <c r="A293" s="79" t="s">
        <v>2652</v>
      </c>
      <c r="B293" s="85" t="s">
        <v>1290</v>
      </c>
      <c r="C293" s="79">
        <f>VLOOKUP(GroupVertices[[#This Row],[Vertex]],Vertices[],MATCH("ID",Vertices[[#Headers],[Vertex]:[Top Word Pairs in Tweet by Salience]],0),FALSE)</f>
        <v>168</v>
      </c>
    </row>
    <row r="294" spans="1:3" ht="15">
      <c r="A294" s="79" t="s">
        <v>2652</v>
      </c>
      <c r="B294" s="85" t="s">
        <v>1289</v>
      </c>
      <c r="C294" s="79">
        <f>VLOOKUP(GroupVertices[[#This Row],[Vertex]],Vertices[],MATCH("ID",Vertices[[#Headers],[Vertex]:[Top Word Pairs in Tweet by Salience]],0),FALSE)</f>
        <v>106</v>
      </c>
    </row>
    <row r="295" spans="1:3" ht="15">
      <c r="A295" s="79" t="s">
        <v>2652</v>
      </c>
      <c r="B295" s="85" t="s">
        <v>263</v>
      </c>
      <c r="C295" s="79">
        <f>VLOOKUP(GroupVertices[[#This Row],[Vertex]],Vertices[],MATCH("ID",Vertices[[#Headers],[Vertex]:[Top Word Pairs in Tweet by Salience]],0),FALSE)</f>
        <v>383</v>
      </c>
    </row>
    <row r="296" spans="1:3" ht="15">
      <c r="A296" s="79" t="s">
        <v>2652</v>
      </c>
      <c r="B296" s="85" t="s">
        <v>978</v>
      </c>
      <c r="C296" s="79">
        <f>VLOOKUP(GroupVertices[[#This Row],[Vertex]],Vertices[],MATCH("ID",Vertices[[#Headers],[Vertex]:[Top Word Pairs in Tweet by Salience]],0),FALSE)</f>
        <v>320</v>
      </c>
    </row>
    <row r="297" spans="1:3" ht="15">
      <c r="A297" s="79" t="s">
        <v>2653</v>
      </c>
      <c r="B297" s="85" t="s">
        <v>345</v>
      </c>
      <c r="C297" s="79">
        <f>VLOOKUP(GroupVertices[[#This Row],[Vertex]],Vertices[],MATCH("ID",Vertices[[#Headers],[Vertex]:[Top Word Pairs in Tweet by Salience]],0),FALSE)</f>
        <v>336</v>
      </c>
    </row>
    <row r="298" spans="1:3" ht="15">
      <c r="A298" s="79" t="s">
        <v>2653</v>
      </c>
      <c r="B298" s="85" t="s">
        <v>1066</v>
      </c>
      <c r="C298" s="79">
        <f>VLOOKUP(GroupVertices[[#This Row],[Vertex]],Vertices[],MATCH("ID",Vertices[[#Headers],[Vertex]:[Top Word Pairs in Tweet by Salience]],0),FALSE)</f>
        <v>98</v>
      </c>
    </row>
    <row r="299" spans="1:3" ht="15">
      <c r="A299" s="79" t="s">
        <v>2653</v>
      </c>
      <c r="B299" s="85" t="s">
        <v>1062</v>
      </c>
      <c r="C299" s="79">
        <f>VLOOKUP(GroupVertices[[#This Row],[Vertex]],Vertices[],MATCH("ID",Vertices[[#Headers],[Vertex]:[Top Word Pairs in Tweet by Salience]],0),FALSE)</f>
        <v>91</v>
      </c>
    </row>
    <row r="300" spans="1:3" ht="15">
      <c r="A300" s="79" t="s">
        <v>2653</v>
      </c>
      <c r="B300" s="85" t="s">
        <v>1061</v>
      </c>
      <c r="C300" s="79">
        <f>VLOOKUP(GroupVertices[[#This Row],[Vertex]],Vertices[],MATCH("ID",Vertices[[#Headers],[Vertex]:[Top Word Pairs in Tweet by Salience]],0),FALSE)</f>
        <v>82</v>
      </c>
    </row>
    <row r="301" spans="1:3" ht="15">
      <c r="A301" s="79" t="s">
        <v>2653</v>
      </c>
      <c r="B301" s="85" t="s">
        <v>1064</v>
      </c>
      <c r="C301" s="79">
        <f>VLOOKUP(GroupVertices[[#This Row],[Vertex]],Vertices[],MATCH("ID",Vertices[[#Headers],[Vertex]:[Top Word Pairs in Tweet by Salience]],0),FALSE)</f>
        <v>79</v>
      </c>
    </row>
    <row r="302" spans="1:3" ht="15">
      <c r="A302" s="79" t="s">
        <v>2653</v>
      </c>
      <c r="B302" s="85" t="s">
        <v>1060</v>
      </c>
      <c r="C302" s="79">
        <f>VLOOKUP(GroupVertices[[#This Row],[Vertex]],Vertices[],MATCH("ID",Vertices[[#Headers],[Vertex]:[Top Word Pairs in Tweet by Salience]],0),FALSE)</f>
        <v>73</v>
      </c>
    </row>
    <row r="303" spans="1:3" ht="15">
      <c r="A303" s="79" t="s">
        <v>2653</v>
      </c>
      <c r="B303" s="85" t="s">
        <v>1065</v>
      </c>
      <c r="C303" s="79">
        <f>VLOOKUP(GroupVertices[[#This Row],[Vertex]],Vertices[],MATCH("ID",Vertices[[#Headers],[Vertex]:[Top Word Pairs in Tweet by Salience]],0),FALSE)</f>
        <v>70</v>
      </c>
    </row>
    <row r="304" spans="1:3" ht="15">
      <c r="A304" s="79" t="s">
        <v>2653</v>
      </c>
      <c r="B304" s="85" t="s">
        <v>1063</v>
      </c>
      <c r="C304" s="79">
        <f>VLOOKUP(GroupVertices[[#This Row],[Vertex]],Vertices[],MATCH("ID",Vertices[[#Headers],[Vertex]:[Top Word Pairs in Tweet by Salience]],0),FALSE)</f>
        <v>22</v>
      </c>
    </row>
    <row r="305" spans="1:3" ht="15">
      <c r="A305" s="79" t="s">
        <v>2654</v>
      </c>
      <c r="B305" s="85" t="s">
        <v>326</v>
      </c>
      <c r="C305" s="79">
        <f>VLOOKUP(GroupVertices[[#This Row],[Vertex]],Vertices[],MATCH("ID",Vertices[[#Headers],[Vertex]:[Top Word Pairs in Tweet by Salience]],0),FALSE)</f>
        <v>378</v>
      </c>
    </row>
    <row r="306" spans="1:3" ht="15">
      <c r="A306" s="79" t="s">
        <v>2654</v>
      </c>
      <c r="B306" s="85" t="s">
        <v>1026</v>
      </c>
      <c r="C306" s="79">
        <f>VLOOKUP(GroupVertices[[#This Row],[Vertex]],Vertices[],MATCH("ID",Vertices[[#Headers],[Vertex]:[Top Word Pairs in Tweet by Salience]],0),FALSE)</f>
        <v>318</v>
      </c>
    </row>
    <row r="307" spans="1:3" ht="15">
      <c r="A307" s="79" t="s">
        <v>2654</v>
      </c>
      <c r="B307" s="85" t="s">
        <v>992</v>
      </c>
      <c r="C307" s="79">
        <f>VLOOKUP(GroupVertices[[#This Row],[Vertex]],Vertices[],MATCH("ID",Vertices[[#Headers],[Vertex]:[Top Word Pairs in Tweet by Salience]],0),FALSE)</f>
        <v>324</v>
      </c>
    </row>
    <row r="308" spans="1:3" ht="15">
      <c r="A308" s="79" t="s">
        <v>2654</v>
      </c>
      <c r="B308" s="85" t="s">
        <v>292</v>
      </c>
      <c r="C308" s="79">
        <f>VLOOKUP(GroupVertices[[#This Row],[Vertex]],Vertices[],MATCH("ID",Vertices[[#Headers],[Vertex]:[Top Word Pairs in Tweet by Salience]],0),FALSE)</f>
        <v>388</v>
      </c>
    </row>
    <row r="309" spans="1:3" ht="15">
      <c r="A309" s="79" t="s">
        <v>2654</v>
      </c>
      <c r="B309" s="85" t="s">
        <v>1025</v>
      </c>
      <c r="C309" s="79">
        <f>VLOOKUP(GroupVertices[[#This Row],[Vertex]],Vertices[],MATCH("ID",Vertices[[#Headers],[Vertex]:[Top Word Pairs in Tweet by Salience]],0),FALSE)</f>
        <v>8</v>
      </c>
    </row>
    <row r="310" spans="1:3" ht="15">
      <c r="A310" s="79" t="s">
        <v>2655</v>
      </c>
      <c r="B310" s="85" t="s">
        <v>299</v>
      </c>
      <c r="C310" s="79">
        <f>VLOOKUP(GroupVertices[[#This Row],[Vertex]],Vertices[],MATCH("ID",Vertices[[#Headers],[Vertex]:[Top Word Pairs in Tweet by Salience]],0),FALSE)</f>
        <v>376</v>
      </c>
    </row>
    <row r="311" spans="1:3" ht="15">
      <c r="A311" s="79" t="s">
        <v>2655</v>
      </c>
      <c r="B311" s="85" t="s">
        <v>1000</v>
      </c>
      <c r="C311" s="79">
        <f>VLOOKUP(GroupVertices[[#This Row],[Vertex]],Vertices[],MATCH("ID",Vertices[[#Headers],[Vertex]:[Top Word Pairs in Tweet by Salience]],0),FALSE)</f>
        <v>273</v>
      </c>
    </row>
    <row r="312" spans="1:3" ht="15">
      <c r="A312" s="79" t="s">
        <v>2655</v>
      </c>
      <c r="B312" s="85" t="s">
        <v>999</v>
      </c>
      <c r="C312" s="79">
        <f>VLOOKUP(GroupVertices[[#This Row],[Vertex]],Vertices[],MATCH("ID",Vertices[[#Headers],[Vertex]:[Top Word Pairs in Tweet by Salience]],0),FALSE)</f>
        <v>228</v>
      </c>
    </row>
    <row r="313" spans="1:3" ht="15">
      <c r="A313" s="79" t="s">
        <v>2655</v>
      </c>
      <c r="B313" s="85" t="s">
        <v>998</v>
      </c>
      <c r="C313" s="79">
        <f>VLOOKUP(GroupVertices[[#This Row],[Vertex]],Vertices[],MATCH("ID",Vertices[[#Headers],[Vertex]:[Top Word Pairs in Tweet by Salience]],0),FALSE)</f>
        <v>143</v>
      </c>
    </row>
    <row r="314" spans="1:3" ht="15">
      <c r="A314" s="79" t="s">
        <v>2655</v>
      </c>
      <c r="B314" s="85" t="s">
        <v>997</v>
      </c>
      <c r="C314" s="79">
        <f>VLOOKUP(GroupVertices[[#This Row],[Vertex]],Vertices[],MATCH("ID",Vertices[[#Headers],[Vertex]:[Top Word Pairs in Tweet by Salience]],0),FALSE)</f>
        <v>119</v>
      </c>
    </row>
    <row r="315" spans="1:3" ht="15">
      <c r="A315" s="79" t="s">
        <v>2656</v>
      </c>
      <c r="B315" s="85" t="s">
        <v>280</v>
      </c>
      <c r="C315" s="79">
        <f>VLOOKUP(GroupVertices[[#This Row],[Vertex]],Vertices[],MATCH("ID",Vertices[[#Headers],[Vertex]:[Top Word Pairs in Tweet by Salience]],0),FALSE)</f>
        <v>398</v>
      </c>
    </row>
    <row r="316" spans="1:3" ht="15">
      <c r="A316" s="79" t="s">
        <v>2656</v>
      </c>
      <c r="B316" s="85" t="s">
        <v>1057</v>
      </c>
      <c r="C316" s="79">
        <f>VLOOKUP(GroupVertices[[#This Row],[Vertex]],Vertices[],MATCH("ID",Vertices[[#Headers],[Vertex]:[Top Word Pairs in Tweet by Salience]],0),FALSE)</f>
        <v>325</v>
      </c>
    </row>
    <row r="317" spans="1:3" ht="15">
      <c r="A317" s="79" t="s">
        <v>2656</v>
      </c>
      <c r="B317" s="85" t="s">
        <v>279</v>
      </c>
      <c r="C317" s="79">
        <f>VLOOKUP(GroupVertices[[#This Row],[Vertex]],Vertices[],MATCH("ID",Vertices[[#Headers],[Vertex]:[Top Word Pairs in Tweet by Salience]],0),FALSE)</f>
        <v>396</v>
      </c>
    </row>
    <row r="318" spans="1:3" ht="15">
      <c r="A318" s="79" t="s">
        <v>2656</v>
      </c>
      <c r="B318" s="85" t="s">
        <v>1056</v>
      </c>
      <c r="C318" s="79">
        <f>VLOOKUP(GroupVertices[[#This Row],[Vertex]],Vertices[],MATCH("ID",Vertices[[#Headers],[Vertex]:[Top Word Pairs in Tweet by Salience]],0),FALSE)</f>
        <v>264</v>
      </c>
    </row>
    <row r="319" spans="1:3" ht="15">
      <c r="A319" s="79" t="s">
        <v>2657</v>
      </c>
      <c r="B319" s="85" t="s">
        <v>283</v>
      </c>
      <c r="C319" s="79">
        <f>VLOOKUP(GroupVertices[[#This Row],[Vertex]],Vertices[],MATCH("ID",Vertices[[#Headers],[Vertex]:[Top Word Pairs in Tweet by Salience]],0),FALSE)</f>
        <v>393</v>
      </c>
    </row>
    <row r="320" spans="1:3" ht="15">
      <c r="A320" s="79" t="s">
        <v>2657</v>
      </c>
      <c r="B320" s="85" t="s">
        <v>989</v>
      </c>
      <c r="C320" s="79">
        <f>VLOOKUP(GroupVertices[[#This Row],[Vertex]],Vertices[],MATCH("ID",Vertices[[#Headers],[Vertex]:[Top Word Pairs in Tweet by Salience]],0),FALSE)</f>
        <v>305</v>
      </c>
    </row>
    <row r="321" spans="1:3" ht="15">
      <c r="A321" s="79" t="s">
        <v>2657</v>
      </c>
      <c r="B321" s="85" t="s">
        <v>990</v>
      </c>
      <c r="C321" s="79">
        <f>VLOOKUP(GroupVertices[[#This Row],[Vertex]],Vertices[],MATCH("ID",Vertices[[#Headers],[Vertex]:[Top Word Pairs in Tweet by Salience]],0),FALSE)</f>
        <v>182</v>
      </c>
    </row>
    <row r="322" spans="1:3" ht="15">
      <c r="A322" s="79" t="s">
        <v>2657</v>
      </c>
      <c r="B322" s="85" t="s">
        <v>988</v>
      </c>
      <c r="C322" s="79">
        <f>VLOOKUP(GroupVertices[[#This Row],[Vertex]],Vertices[],MATCH("ID",Vertices[[#Headers],[Vertex]:[Top Word Pairs in Tweet by Salience]],0),FALSE)</f>
        <v>45</v>
      </c>
    </row>
    <row r="323" spans="1:3" ht="15">
      <c r="A323" s="79" t="s">
        <v>2658</v>
      </c>
      <c r="B323" s="85" t="s">
        <v>246</v>
      </c>
      <c r="C323" s="79">
        <f>VLOOKUP(GroupVertices[[#This Row],[Vertex]],Vertices[],MATCH("ID",Vertices[[#Headers],[Vertex]:[Top Word Pairs in Tweet by Salience]],0),FALSE)</f>
        <v>355</v>
      </c>
    </row>
    <row r="324" spans="1:3" ht="15">
      <c r="A324" s="79" t="s">
        <v>2658</v>
      </c>
      <c r="B324" s="85" t="s">
        <v>967</v>
      </c>
      <c r="C324" s="79">
        <f>VLOOKUP(GroupVertices[[#This Row],[Vertex]],Vertices[],MATCH("ID",Vertices[[#Headers],[Vertex]:[Top Word Pairs in Tweet by Salience]],0),FALSE)</f>
        <v>329</v>
      </c>
    </row>
    <row r="325" spans="1:3" ht="15">
      <c r="A325" s="79" t="s">
        <v>2658</v>
      </c>
      <c r="B325" s="85" t="s">
        <v>248</v>
      </c>
      <c r="C325" s="79">
        <f>VLOOKUP(GroupVertices[[#This Row],[Vertex]],Vertices[],MATCH("ID",Vertices[[#Headers],[Vertex]:[Top Word Pairs in Tweet by Salience]],0),FALSE)</f>
        <v>357</v>
      </c>
    </row>
    <row r="326" spans="1:3" ht="15">
      <c r="A326" s="79" t="s">
        <v>2658</v>
      </c>
      <c r="B326" s="85" t="s">
        <v>247</v>
      </c>
      <c r="C326" s="79">
        <f>VLOOKUP(GroupVertices[[#This Row],[Vertex]],Vertices[],MATCH("ID",Vertices[[#Headers],[Vertex]:[Top Word Pairs in Tweet by Salience]],0),FALSE)</f>
        <v>356</v>
      </c>
    </row>
    <row r="327" spans="1:3" ht="15">
      <c r="A327" s="79" t="s">
        <v>2659</v>
      </c>
      <c r="B327" s="85" t="s">
        <v>351</v>
      </c>
      <c r="C327" s="79">
        <f>VLOOKUP(GroupVertices[[#This Row],[Vertex]],Vertices[],MATCH("ID",Vertices[[#Headers],[Vertex]:[Top Word Pairs in Tweet by Salience]],0),FALSE)</f>
        <v>386</v>
      </c>
    </row>
    <row r="328" spans="1:3" ht="15">
      <c r="A328" s="79" t="s">
        <v>2659</v>
      </c>
      <c r="B328" s="85" t="s">
        <v>983</v>
      </c>
      <c r="C328" s="79">
        <f>VLOOKUP(GroupVertices[[#This Row],[Vertex]],Vertices[],MATCH("ID",Vertices[[#Headers],[Vertex]:[Top Word Pairs in Tweet by Salience]],0),FALSE)</f>
        <v>328</v>
      </c>
    </row>
    <row r="329" spans="1:3" ht="15">
      <c r="A329" s="79" t="s">
        <v>2659</v>
      </c>
      <c r="B329" s="85" t="s">
        <v>273</v>
      </c>
      <c r="C329" s="79">
        <f>VLOOKUP(GroupVertices[[#This Row],[Vertex]],Vertices[],MATCH("ID",Vertices[[#Headers],[Vertex]:[Top Word Pairs in Tweet by Salience]],0),FALSE)</f>
        <v>338</v>
      </c>
    </row>
    <row r="330" spans="1:3" ht="15">
      <c r="A330" s="79" t="s">
        <v>2659</v>
      </c>
      <c r="B330" s="85" t="s">
        <v>269</v>
      </c>
      <c r="C330" s="79">
        <f>VLOOKUP(GroupVertices[[#This Row],[Vertex]],Vertices[],MATCH("ID",Vertices[[#Headers],[Vertex]:[Top Word Pairs in Tweet by Salience]],0),FALSE)</f>
        <v>387</v>
      </c>
    </row>
    <row r="331" spans="1:3" ht="15">
      <c r="A331" s="79" t="s">
        <v>2660</v>
      </c>
      <c r="B331" s="85" t="s">
        <v>296</v>
      </c>
      <c r="C331" s="79">
        <f>VLOOKUP(GroupVertices[[#This Row],[Vertex]],Vertices[],MATCH("ID",Vertices[[#Headers],[Vertex]:[Top Word Pairs in Tweet by Salience]],0),FALSE)</f>
        <v>380</v>
      </c>
    </row>
    <row r="332" spans="1:3" ht="15">
      <c r="A332" s="79" t="s">
        <v>2660</v>
      </c>
      <c r="B332" s="85" t="s">
        <v>994</v>
      </c>
      <c r="C332" s="79">
        <f>VLOOKUP(GroupVertices[[#This Row],[Vertex]],Vertices[],MATCH("ID",Vertices[[#Headers],[Vertex]:[Top Word Pairs in Tweet by Salience]],0),FALSE)</f>
        <v>104</v>
      </c>
    </row>
    <row r="333" spans="1:3" ht="15">
      <c r="A333" s="79" t="s">
        <v>2660</v>
      </c>
      <c r="B333" s="85" t="s">
        <v>995</v>
      </c>
      <c r="C333" s="79">
        <f>VLOOKUP(GroupVertices[[#This Row],[Vertex]],Vertices[],MATCH("ID",Vertices[[#Headers],[Vertex]:[Top Word Pairs in Tweet by Salience]],0),FALSE)</f>
        <v>20</v>
      </c>
    </row>
    <row r="334" spans="1:3" ht="15">
      <c r="A334" s="79" t="s">
        <v>2660</v>
      </c>
      <c r="B334" s="85" t="s">
        <v>1069</v>
      </c>
      <c r="C334" s="79">
        <f>VLOOKUP(GroupVertices[[#This Row],[Vertex]],Vertices[],MATCH("ID",Vertices[[#Headers],[Vertex]:[Top Word Pairs in Tweet by Salience]],0),FALSE)</f>
        <v>7</v>
      </c>
    </row>
    <row r="335" spans="1:3" ht="15">
      <c r="A335" s="79" t="s">
        <v>2661</v>
      </c>
      <c r="B335" s="85" t="s">
        <v>253</v>
      </c>
      <c r="C335" s="79">
        <f>VLOOKUP(GroupVertices[[#This Row],[Vertex]],Vertices[],MATCH("ID",Vertices[[#Headers],[Vertex]:[Top Word Pairs in Tweet by Salience]],0),FALSE)</f>
        <v>365</v>
      </c>
    </row>
    <row r="336" spans="1:3" ht="15">
      <c r="A336" s="79" t="s">
        <v>2661</v>
      </c>
      <c r="B336" s="85" t="s">
        <v>969</v>
      </c>
      <c r="C336" s="79">
        <f>VLOOKUP(GroupVertices[[#This Row],[Vertex]],Vertices[],MATCH("ID",Vertices[[#Headers],[Vertex]:[Top Word Pairs in Tweet by Salience]],0),FALSE)</f>
        <v>327</v>
      </c>
    </row>
    <row r="337" spans="1:3" ht="15">
      <c r="A337" s="79" t="s">
        <v>2661</v>
      </c>
      <c r="B337" s="85" t="s">
        <v>251</v>
      </c>
      <c r="C337" s="79">
        <f>VLOOKUP(GroupVertices[[#This Row],[Vertex]],Vertices[],MATCH("ID",Vertices[[#Headers],[Vertex]:[Top Word Pairs in Tweet by Salience]],0),FALSE)</f>
        <v>363</v>
      </c>
    </row>
    <row r="338" spans="1:3" ht="15">
      <c r="A338" s="79" t="s">
        <v>2661</v>
      </c>
      <c r="B338" s="85" t="s">
        <v>252</v>
      </c>
      <c r="C338" s="79">
        <f>VLOOKUP(GroupVertices[[#This Row],[Vertex]],Vertices[],MATCH("ID",Vertices[[#Headers],[Vertex]:[Top Word Pairs in Tweet by Salience]],0),FALSE)</f>
        <v>364</v>
      </c>
    </row>
    <row r="339" spans="1:3" ht="15">
      <c r="A339" s="79" t="s">
        <v>2662</v>
      </c>
      <c r="B339" s="85" t="s">
        <v>259</v>
      </c>
      <c r="C339" s="79">
        <f>VLOOKUP(GroupVertices[[#This Row],[Vertex]],Vertices[],MATCH("ID",Vertices[[#Headers],[Vertex]:[Top Word Pairs in Tweet by Salience]],0),FALSE)</f>
        <v>379</v>
      </c>
    </row>
    <row r="340" spans="1:3" ht="15">
      <c r="A340" s="79" t="s">
        <v>2662</v>
      </c>
      <c r="B340" s="85" t="s">
        <v>987</v>
      </c>
      <c r="C340" s="79">
        <f>VLOOKUP(GroupVertices[[#This Row],[Vertex]],Vertices[],MATCH("ID",Vertices[[#Headers],[Vertex]:[Top Word Pairs in Tweet by Salience]],0),FALSE)</f>
        <v>326</v>
      </c>
    </row>
    <row r="341" spans="1:3" ht="15">
      <c r="A341" s="79" t="s">
        <v>2662</v>
      </c>
      <c r="B341" s="85" t="s">
        <v>278</v>
      </c>
      <c r="C341" s="79">
        <f>VLOOKUP(GroupVertices[[#This Row],[Vertex]],Vertices[],MATCH("ID",Vertices[[#Headers],[Vertex]:[Top Word Pairs in Tweet by Salience]],0),FALSE)</f>
        <v>395</v>
      </c>
    </row>
    <row r="342" spans="1:3" ht="15">
      <c r="A342" s="79" t="s">
        <v>2663</v>
      </c>
      <c r="B342" s="85" t="s">
        <v>284</v>
      </c>
      <c r="C342" s="79">
        <f>VLOOKUP(GroupVertices[[#This Row],[Vertex]],Vertices[],MATCH("ID",Vertices[[#Headers],[Vertex]:[Top Word Pairs in Tweet by Salience]],0),FALSE)</f>
        <v>374</v>
      </c>
    </row>
    <row r="343" spans="1:3" ht="15">
      <c r="A343" s="79" t="s">
        <v>2663</v>
      </c>
      <c r="B343" s="85" t="s">
        <v>1038</v>
      </c>
      <c r="C343" s="79">
        <f>VLOOKUP(GroupVertices[[#This Row],[Vertex]],Vertices[],MATCH("ID",Vertices[[#Headers],[Vertex]:[Top Word Pairs in Tweet by Salience]],0),FALSE)</f>
        <v>199</v>
      </c>
    </row>
    <row r="344" spans="1:3" ht="15">
      <c r="A344" s="79" t="s">
        <v>2663</v>
      </c>
      <c r="B344" s="85" t="s">
        <v>1040</v>
      </c>
      <c r="C344" s="79">
        <f>VLOOKUP(GroupVertices[[#This Row],[Vertex]],Vertices[],MATCH("ID",Vertices[[#Headers],[Vertex]:[Top Word Pairs in Tweet by Salience]],0),FALSE)</f>
        <v>99</v>
      </c>
    </row>
    <row r="345" spans="1:3" ht="15">
      <c r="A345" s="79" t="s">
        <v>2664</v>
      </c>
      <c r="B345" s="85" t="s">
        <v>306</v>
      </c>
      <c r="C345" s="79">
        <f>VLOOKUP(GroupVertices[[#This Row],[Vertex]],Vertices[],MATCH("ID",Vertices[[#Headers],[Vertex]:[Top Word Pairs in Tweet by Salience]],0),FALSE)</f>
        <v>377</v>
      </c>
    </row>
    <row r="346" spans="1:3" ht="15">
      <c r="A346" s="79" t="s">
        <v>2664</v>
      </c>
      <c r="B346" s="85" t="s">
        <v>1022</v>
      </c>
      <c r="C346" s="79">
        <f>VLOOKUP(GroupVertices[[#This Row],[Vertex]],Vertices[],MATCH("ID",Vertices[[#Headers],[Vertex]:[Top Word Pairs in Tweet by Salience]],0),FALSE)</f>
        <v>188</v>
      </c>
    </row>
    <row r="347" spans="1:3" ht="15">
      <c r="A347" s="79" t="s">
        <v>2664</v>
      </c>
      <c r="B347" s="85" t="s">
        <v>1021</v>
      </c>
      <c r="C347" s="79">
        <f>VLOOKUP(GroupVertices[[#This Row],[Vertex]],Vertices[],MATCH("ID",Vertices[[#Headers],[Vertex]:[Top Word Pairs in Tweet by Salience]],0),FALSE)</f>
        <v>34</v>
      </c>
    </row>
    <row r="348" spans="1:3" ht="15">
      <c r="A348" s="79" t="s">
        <v>2665</v>
      </c>
      <c r="B348" s="85" t="s">
        <v>257</v>
      </c>
      <c r="C348" s="79">
        <f>VLOOKUP(GroupVertices[[#This Row],[Vertex]],Vertices[],MATCH("ID",Vertices[[#Headers],[Vertex]:[Top Word Pairs in Tweet by Salience]],0),FALSE)</f>
        <v>370</v>
      </c>
    </row>
    <row r="349" spans="1:3" ht="15">
      <c r="A349" s="79" t="s">
        <v>2665</v>
      </c>
      <c r="B349" s="85" t="s">
        <v>973</v>
      </c>
      <c r="C349" s="79">
        <f>VLOOKUP(GroupVertices[[#This Row],[Vertex]],Vertices[],MATCH("ID",Vertices[[#Headers],[Vertex]:[Top Word Pairs in Tweet by Salience]],0),FALSE)</f>
        <v>76</v>
      </c>
    </row>
    <row r="350" spans="1:3" ht="15">
      <c r="A350" s="79" t="s">
        <v>2665</v>
      </c>
      <c r="B350" s="85" t="s">
        <v>972</v>
      </c>
      <c r="C350" s="79">
        <f>VLOOKUP(GroupVertices[[#This Row],[Vertex]],Vertices[],MATCH("ID",Vertices[[#Headers],[Vertex]:[Top Word Pairs in Tweet by Salience]],0),FALSE)</f>
        <v>75</v>
      </c>
    </row>
    <row r="351" spans="1:3" ht="15">
      <c r="A351" s="79" t="s">
        <v>2666</v>
      </c>
      <c r="B351" s="85" t="s">
        <v>255</v>
      </c>
      <c r="C351" s="79">
        <f>VLOOKUP(GroupVertices[[#This Row],[Vertex]],Vertices[],MATCH("ID",Vertices[[#Headers],[Vertex]:[Top Word Pairs in Tweet by Salience]],0),FALSE)</f>
        <v>368</v>
      </c>
    </row>
    <row r="352" spans="1:3" ht="15">
      <c r="A352" s="79" t="s">
        <v>2666</v>
      </c>
      <c r="B352" s="85" t="s">
        <v>970</v>
      </c>
      <c r="C352" s="79">
        <f>VLOOKUP(GroupVertices[[#This Row],[Vertex]],Vertices[],MATCH("ID",Vertices[[#Headers],[Vertex]:[Top Word Pairs in Tweet by Salience]],0),FALSE)</f>
        <v>319</v>
      </c>
    </row>
    <row r="353" spans="1:3" ht="15">
      <c r="A353" s="79" t="s">
        <v>2666</v>
      </c>
      <c r="B353" s="85" t="s">
        <v>254</v>
      </c>
      <c r="C353" s="79">
        <f>VLOOKUP(GroupVertices[[#This Row],[Vertex]],Vertices[],MATCH("ID",Vertices[[#Headers],[Vertex]:[Top Word Pairs in Tweet by Salience]],0),FALSE)</f>
        <v>367</v>
      </c>
    </row>
    <row r="354" spans="1:3" ht="15">
      <c r="A354" s="79" t="s">
        <v>2667</v>
      </c>
      <c r="B354" s="85" t="s">
        <v>327</v>
      </c>
      <c r="C354" s="79">
        <f>VLOOKUP(GroupVertices[[#This Row],[Vertex]],Vertices[],MATCH("ID",Vertices[[#Headers],[Vertex]:[Top Word Pairs in Tweet by Salience]],0),FALSE)</f>
        <v>404</v>
      </c>
    </row>
    <row r="355" spans="1:3" ht="15">
      <c r="A355" s="79" t="s">
        <v>2667</v>
      </c>
      <c r="B355" s="85" t="s">
        <v>1027</v>
      </c>
      <c r="C355" s="79">
        <f>VLOOKUP(GroupVertices[[#This Row],[Vertex]],Vertices[],MATCH("ID",Vertices[[#Headers],[Vertex]:[Top Word Pairs in Tweet by Salience]],0),FALSE)</f>
        <v>317</v>
      </c>
    </row>
    <row r="356" spans="1:3" ht="15">
      <c r="A356" s="79" t="s">
        <v>2668</v>
      </c>
      <c r="B356" s="85" t="s">
        <v>325</v>
      </c>
      <c r="C356" s="79">
        <f>VLOOKUP(GroupVertices[[#This Row],[Vertex]],Vertices[],MATCH("ID",Vertices[[#Headers],[Vertex]:[Top Word Pairs in Tweet by Salience]],0),FALSE)</f>
        <v>392</v>
      </c>
    </row>
    <row r="357" spans="1:3" ht="15">
      <c r="A357" s="79" t="s">
        <v>2668</v>
      </c>
      <c r="B357" s="85" t="s">
        <v>1024</v>
      </c>
      <c r="C357" s="79">
        <f>VLOOKUP(GroupVertices[[#This Row],[Vertex]],Vertices[],MATCH("ID",Vertices[[#Headers],[Vertex]:[Top Word Pairs in Tweet by Salience]],0),FALSE)</f>
        <v>316</v>
      </c>
    </row>
    <row r="358" spans="1:3" ht="15">
      <c r="A358" s="79" t="s">
        <v>2669</v>
      </c>
      <c r="B358" s="85" t="s">
        <v>317</v>
      </c>
      <c r="C358" s="79">
        <f>VLOOKUP(GroupVertices[[#This Row],[Vertex]],Vertices[],MATCH("ID",Vertices[[#Headers],[Vertex]:[Top Word Pairs in Tweet by Salience]],0),FALSE)</f>
        <v>402</v>
      </c>
    </row>
    <row r="359" spans="1:3" ht="15">
      <c r="A359" s="79" t="s">
        <v>2669</v>
      </c>
      <c r="B359" s="85" t="s">
        <v>1019</v>
      </c>
      <c r="C359" s="79">
        <f>VLOOKUP(GroupVertices[[#This Row],[Vertex]],Vertices[],MATCH("ID",Vertices[[#Headers],[Vertex]:[Top Word Pairs in Tweet by Salience]],0),FALSE)</f>
        <v>300</v>
      </c>
    </row>
    <row r="360" spans="1:3" ht="15">
      <c r="A360" s="79" t="s">
        <v>2670</v>
      </c>
      <c r="B360" s="85" t="s">
        <v>312</v>
      </c>
      <c r="C360" s="79">
        <f>VLOOKUP(GroupVertices[[#This Row],[Vertex]],Vertices[],MATCH("ID",Vertices[[#Headers],[Vertex]:[Top Word Pairs in Tweet by Salience]],0),FALSE)</f>
        <v>401</v>
      </c>
    </row>
    <row r="361" spans="1:3" ht="15">
      <c r="A361" s="79" t="s">
        <v>2670</v>
      </c>
      <c r="B361" s="85" t="s">
        <v>1008</v>
      </c>
      <c r="C361" s="79">
        <f>VLOOKUP(GroupVertices[[#This Row],[Vertex]],Vertices[],MATCH("ID",Vertices[[#Headers],[Vertex]:[Top Word Pairs in Tweet by Salience]],0),FALSE)</f>
        <v>295</v>
      </c>
    </row>
    <row r="362" spans="1:3" ht="15">
      <c r="A362" s="79" t="s">
        <v>2671</v>
      </c>
      <c r="B362" s="85" t="s">
        <v>294</v>
      </c>
      <c r="C362" s="79">
        <f>VLOOKUP(GroupVertices[[#This Row],[Vertex]],Vertices[],MATCH("ID",Vertices[[#Headers],[Vertex]:[Top Word Pairs in Tweet by Salience]],0),FALSE)</f>
        <v>399</v>
      </c>
    </row>
    <row r="363" spans="1:3" ht="15">
      <c r="A363" s="79" t="s">
        <v>2671</v>
      </c>
      <c r="B363" s="85" t="s">
        <v>993</v>
      </c>
      <c r="C363" s="79">
        <f>VLOOKUP(GroupVertices[[#This Row],[Vertex]],Vertices[],MATCH("ID",Vertices[[#Headers],[Vertex]:[Top Word Pairs in Tweet by Salience]],0),FALSE)</f>
        <v>276</v>
      </c>
    </row>
    <row r="364" spans="1:3" ht="15">
      <c r="A364" s="79" t="s">
        <v>2672</v>
      </c>
      <c r="B364" s="85" t="s">
        <v>272</v>
      </c>
      <c r="C364" s="79">
        <f>VLOOKUP(GroupVertices[[#This Row],[Vertex]],Vertices[],MATCH("ID",Vertices[[#Headers],[Vertex]:[Top Word Pairs in Tweet by Salience]],0),FALSE)</f>
        <v>391</v>
      </c>
    </row>
    <row r="365" spans="1:3" ht="15">
      <c r="A365" s="79" t="s">
        <v>2672</v>
      </c>
      <c r="B365" s="85" t="s">
        <v>985</v>
      </c>
      <c r="C365" s="79">
        <f>VLOOKUP(GroupVertices[[#This Row],[Vertex]],Vertices[],MATCH("ID",Vertices[[#Headers],[Vertex]:[Top Word Pairs in Tweet by Salience]],0),FALSE)</f>
        <v>275</v>
      </c>
    </row>
    <row r="366" spans="1:3" ht="15">
      <c r="A366" s="79" t="s">
        <v>2673</v>
      </c>
      <c r="B366" s="85" t="s">
        <v>356</v>
      </c>
      <c r="C366" s="79">
        <f>VLOOKUP(GroupVertices[[#This Row],[Vertex]],Vertices[],MATCH("ID",Vertices[[#Headers],[Vertex]:[Top Word Pairs in Tweet by Salience]],0),FALSE)</f>
        <v>349</v>
      </c>
    </row>
    <row r="367" spans="1:3" ht="15">
      <c r="A367" s="79" t="s">
        <v>2673</v>
      </c>
      <c r="B367" s="85" t="s">
        <v>1170</v>
      </c>
      <c r="C367" s="79">
        <f>VLOOKUP(GroupVertices[[#This Row],[Vertex]],Vertices[],MATCH("ID",Vertices[[#Headers],[Vertex]:[Top Word Pairs in Tweet by Salience]],0),FALSE)</f>
        <v>269</v>
      </c>
    </row>
    <row r="368" spans="1:3" ht="15">
      <c r="A368" s="79" t="s">
        <v>2674</v>
      </c>
      <c r="B368" s="85" t="s">
        <v>267</v>
      </c>
      <c r="C368" s="79">
        <f>VLOOKUP(GroupVertices[[#This Row],[Vertex]],Vertices[],MATCH("ID",Vertices[[#Headers],[Vertex]:[Top Word Pairs in Tweet by Salience]],0),FALSE)</f>
        <v>385</v>
      </c>
    </row>
    <row r="369" spans="1:3" ht="15">
      <c r="A369" s="79" t="s">
        <v>2674</v>
      </c>
      <c r="B369" s="85" t="s">
        <v>982</v>
      </c>
      <c r="C369" s="79">
        <f>VLOOKUP(GroupVertices[[#This Row],[Vertex]],Vertices[],MATCH("ID",Vertices[[#Headers],[Vertex]:[Top Word Pairs in Tweet by Salience]],0),FALSE)</f>
        <v>205</v>
      </c>
    </row>
    <row r="370" spans="1:3" ht="15">
      <c r="A370" s="79" t="s">
        <v>2675</v>
      </c>
      <c r="B370" s="85" t="s">
        <v>339</v>
      </c>
      <c r="C370" s="79">
        <f>VLOOKUP(GroupVertices[[#This Row],[Vertex]],Vertices[],MATCH("ID",Vertices[[#Headers],[Vertex]:[Top Word Pairs in Tweet by Salience]],0),FALSE)</f>
        <v>397</v>
      </c>
    </row>
    <row r="371" spans="1:3" ht="15">
      <c r="A371" s="79" t="s">
        <v>2675</v>
      </c>
      <c r="B371" s="85" t="s">
        <v>1055</v>
      </c>
      <c r="C371" s="79">
        <f>VLOOKUP(GroupVertices[[#This Row],[Vertex]],Vertices[],MATCH("ID",Vertices[[#Headers],[Vertex]:[Top Word Pairs in Tweet by Salience]],0),FALSE)</f>
        <v>191</v>
      </c>
    </row>
    <row r="372" spans="1:3" ht="15">
      <c r="A372" s="79" t="s">
        <v>2676</v>
      </c>
      <c r="B372" s="85" t="s">
        <v>337</v>
      </c>
      <c r="C372" s="79">
        <f>VLOOKUP(GroupVertices[[#This Row],[Vertex]],Vertices[],MATCH("ID",Vertices[[#Headers],[Vertex]:[Top Word Pairs in Tweet by Salience]],0),FALSE)</f>
        <v>360</v>
      </c>
    </row>
    <row r="373" spans="1:3" ht="15">
      <c r="A373" s="79" t="s">
        <v>2676</v>
      </c>
      <c r="B373" s="85" t="s">
        <v>1039</v>
      </c>
      <c r="C373" s="79">
        <f>VLOOKUP(GroupVertices[[#This Row],[Vertex]],Vertices[],MATCH("ID",Vertices[[#Headers],[Vertex]:[Top Word Pairs in Tweet by Salience]],0),FALSE)</f>
        <v>181</v>
      </c>
    </row>
    <row r="374" spans="1:3" ht="15">
      <c r="A374" s="79" t="s">
        <v>2677</v>
      </c>
      <c r="B374" s="85" t="s">
        <v>249</v>
      </c>
      <c r="C374" s="79">
        <f>VLOOKUP(GroupVertices[[#This Row],[Vertex]],Vertices[],MATCH("ID",Vertices[[#Headers],[Vertex]:[Top Word Pairs in Tweet by Salience]],0),FALSE)</f>
        <v>362</v>
      </c>
    </row>
    <row r="375" spans="1:3" ht="15">
      <c r="A375" s="79" t="s">
        <v>2677</v>
      </c>
      <c r="B375" s="85" t="s">
        <v>968</v>
      </c>
      <c r="C375" s="79">
        <f>VLOOKUP(GroupVertices[[#This Row],[Vertex]],Vertices[],MATCH("ID",Vertices[[#Headers],[Vertex]:[Top Word Pairs in Tweet by Salience]],0),FALSE)</f>
        <v>176</v>
      </c>
    </row>
    <row r="376" spans="1:3" ht="15">
      <c r="A376" s="79" t="s">
        <v>2678</v>
      </c>
      <c r="B376" s="85" t="s">
        <v>261</v>
      </c>
      <c r="C376" s="79">
        <f>VLOOKUP(GroupVertices[[#This Row],[Vertex]],Vertices[],MATCH("ID",Vertices[[#Headers],[Vertex]:[Top Word Pairs in Tweet by Salience]],0),FALSE)</f>
        <v>381</v>
      </c>
    </row>
    <row r="377" spans="1:3" ht="15">
      <c r="A377" s="79" t="s">
        <v>2678</v>
      </c>
      <c r="B377" s="85" t="s">
        <v>975</v>
      </c>
      <c r="C377" s="79">
        <f>VLOOKUP(GroupVertices[[#This Row],[Vertex]],Vertices[],MATCH("ID",Vertices[[#Headers],[Vertex]:[Top Word Pairs in Tweet by Salience]],0),FALSE)</f>
        <v>174</v>
      </c>
    </row>
    <row r="378" spans="1:3" ht="15">
      <c r="A378" s="79" t="s">
        <v>2679</v>
      </c>
      <c r="B378" s="85" t="s">
        <v>277</v>
      </c>
      <c r="C378" s="79">
        <f>VLOOKUP(GroupVertices[[#This Row],[Vertex]],Vertices[],MATCH("ID",Vertices[[#Headers],[Vertex]:[Top Word Pairs in Tweet by Salience]],0),FALSE)</f>
        <v>394</v>
      </c>
    </row>
    <row r="379" spans="1:3" ht="15">
      <c r="A379" s="79" t="s">
        <v>2679</v>
      </c>
      <c r="B379" s="85" t="s">
        <v>986</v>
      </c>
      <c r="C379" s="79">
        <f>VLOOKUP(GroupVertices[[#This Row],[Vertex]],Vertices[],MATCH("ID",Vertices[[#Headers],[Vertex]:[Top Word Pairs in Tweet by Salience]],0),FALSE)</f>
        <v>153</v>
      </c>
    </row>
    <row r="380" spans="1:3" ht="15">
      <c r="A380" s="79" t="s">
        <v>2680</v>
      </c>
      <c r="B380" s="85" t="s">
        <v>265</v>
      </c>
      <c r="C380" s="79">
        <f>VLOOKUP(GroupVertices[[#This Row],[Vertex]],Vertices[],MATCH("ID",Vertices[[#Headers],[Vertex]:[Top Word Pairs in Tweet by Salience]],0),FALSE)</f>
        <v>348</v>
      </c>
    </row>
    <row r="381" spans="1:3" ht="15">
      <c r="A381" s="79" t="s">
        <v>2680</v>
      </c>
      <c r="B381" s="85" t="s">
        <v>980</v>
      </c>
      <c r="C381" s="79">
        <f>VLOOKUP(GroupVertices[[#This Row],[Vertex]],Vertices[],MATCH("ID",Vertices[[#Headers],[Vertex]:[Top Word Pairs in Tweet by Salience]],0),FALSE)</f>
        <v>132</v>
      </c>
    </row>
    <row r="382" spans="1:3" ht="15">
      <c r="A382" s="79" t="s">
        <v>2681</v>
      </c>
      <c r="B382" s="85" t="s">
        <v>245</v>
      </c>
      <c r="C382" s="79">
        <f>VLOOKUP(GroupVertices[[#This Row],[Vertex]],Vertices[],MATCH("ID",Vertices[[#Headers],[Vertex]:[Top Word Pairs in Tweet by Salience]],0),FALSE)</f>
        <v>353</v>
      </c>
    </row>
    <row r="383" spans="1:3" ht="15">
      <c r="A383" s="79" t="s">
        <v>2681</v>
      </c>
      <c r="B383" s="85" t="s">
        <v>966</v>
      </c>
      <c r="C383" s="79">
        <f>VLOOKUP(GroupVertices[[#This Row],[Vertex]],Vertices[],MATCH("ID",Vertices[[#Headers],[Vertex]:[Top Word Pairs in Tweet by Salience]],0),FALSE)</f>
        <v>130</v>
      </c>
    </row>
    <row r="384" spans="1:3" ht="15">
      <c r="A384" s="79" t="s">
        <v>2682</v>
      </c>
      <c r="B384" s="85" t="s">
        <v>258</v>
      </c>
      <c r="C384" s="79">
        <f>VLOOKUP(GroupVertices[[#This Row],[Vertex]],Vertices[],MATCH("ID",Vertices[[#Headers],[Vertex]:[Top Word Pairs in Tweet by Salience]],0),FALSE)</f>
        <v>375</v>
      </c>
    </row>
    <row r="385" spans="1:3" ht="15">
      <c r="A385" s="79" t="s">
        <v>2682</v>
      </c>
      <c r="B385" s="85" t="s">
        <v>974</v>
      </c>
      <c r="C385" s="79">
        <f>VLOOKUP(GroupVertices[[#This Row],[Vertex]],Vertices[],MATCH("ID",Vertices[[#Headers],[Vertex]:[Top Word Pairs in Tweet by Salience]],0),FALSE)</f>
        <v>108</v>
      </c>
    </row>
    <row r="386" spans="1:3" ht="15">
      <c r="A386" s="79" t="s">
        <v>2683</v>
      </c>
      <c r="B386" s="85" t="s">
        <v>323</v>
      </c>
      <c r="C386" s="79">
        <f>VLOOKUP(GroupVertices[[#This Row],[Vertex]],Vertices[],MATCH("ID",Vertices[[#Headers],[Vertex]:[Top Word Pairs in Tweet by Salience]],0),FALSE)</f>
        <v>403</v>
      </c>
    </row>
    <row r="387" spans="1:3" ht="15">
      <c r="A387" s="79" t="s">
        <v>2683</v>
      </c>
      <c r="B387" s="85" t="s">
        <v>1020</v>
      </c>
      <c r="C387" s="79">
        <f>VLOOKUP(GroupVertices[[#This Row],[Vertex]],Vertices[],MATCH("ID",Vertices[[#Headers],[Vertex]:[Top Word Pairs in Tweet by Salience]],0),FALSE)</f>
        <v>101</v>
      </c>
    </row>
    <row r="388" spans="1:3" ht="15">
      <c r="A388" s="79" t="s">
        <v>2684</v>
      </c>
      <c r="B388" s="85" t="s">
        <v>352</v>
      </c>
      <c r="C388" s="79">
        <f>VLOOKUP(GroupVertices[[#This Row],[Vertex]],Vertices[],MATCH("ID",Vertices[[#Headers],[Vertex]:[Top Word Pairs in Tweet by Salience]],0),FALSE)</f>
        <v>371</v>
      </c>
    </row>
    <row r="389" spans="1:3" ht="15">
      <c r="A389" s="79" t="s">
        <v>2684</v>
      </c>
      <c r="B389" s="85" t="s">
        <v>1059</v>
      </c>
      <c r="C389" s="79">
        <f>VLOOKUP(GroupVertices[[#This Row],[Vertex]],Vertices[],MATCH("ID",Vertices[[#Headers],[Vertex]:[Top Word Pairs in Tweet by Salience]],0),FALSE)</f>
        <v>83</v>
      </c>
    </row>
    <row r="390" spans="1:3" ht="15">
      <c r="A390" s="79" t="s">
        <v>2685</v>
      </c>
      <c r="B390" s="85" t="s">
        <v>256</v>
      </c>
      <c r="C390" s="79">
        <f>VLOOKUP(GroupVertices[[#This Row],[Vertex]],Vertices[],MATCH("ID",Vertices[[#Headers],[Vertex]:[Top Word Pairs in Tweet by Salience]],0),FALSE)</f>
        <v>369</v>
      </c>
    </row>
    <row r="391" spans="1:3" ht="15">
      <c r="A391" s="79" t="s">
        <v>2685</v>
      </c>
      <c r="B391" s="85" t="s">
        <v>971</v>
      </c>
      <c r="C391" s="79">
        <f>VLOOKUP(GroupVertices[[#This Row],[Vertex]],Vertices[],MATCH("ID",Vertices[[#Headers],[Vertex]:[Top Word Pairs in Tweet by Salience]],0),FALSE)</f>
        <v>68</v>
      </c>
    </row>
    <row r="392" spans="1:3" ht="15">
      <c r="A392" s="79" t="s">
        <v>2686</v>
      </c>
      <c r="B392" s="85" t="s">
        <v>286</v>
      </c>
      <c r="C392" s="79">
        <f>VLOOKUP(GroupVertices[[#This Row],[Vertex]],Vertices[],MATCH("ID",Vertices[[#Headers],[Vertex]:[Top Word Pairs in Tweet by Salience]],0),FALSE)</f>
        <v>400</v>
      </c>
    </row>
    <row r="393" spans="1:3" ht="15">
      <c r="A393" s="79" t="s">
        <v>2686</v>
      </c>
      <c r="B393" s="85" t="s">
        <v>991</v>
      </c>
      <c r="C393" s="79">
        <f>VLOOKUP(GroupVertices[[#This Row],[Vertex]],Vertices[],MATCH("ID",Vertices[[#Headers],[Vertex]:[Top Word Pairs in Tweet by Salience]],0),FALSE)</f>
        <v>61</v>
      </c>
    </row>
    <row r="394" spans="1:3" ht="15">
      <c r="A394" s="79" t="s">
        <v>2687</v>
      </c>
      <c r="B394" s="85" t="s">
        <v>266</v>
      </c>
      <c r="C394" s="79">
        <f>VLOOKUP(GroupVertices[[#This Row],[Vertex]],Vertices[],MATCH("ID",Vertices[[#Headers],[Vertex]:[Top Word Pairs in Tweet by Salience]],0),FALSE)</f>
        <v>359</v>
      </c>
    </row>
    <row r="395" spans="1:3" ht="15">
      <c r="A395" s="79" t="s">
        <v>2687</v>
      </c>
      <c r="B395" s="85" t="s">
        <v>981</v>
      </c>
      <c r="C395" s="79">
        <f>VLOOKUP(GroupVertices[[#This Row],[Vertex]],Vertices[],MATCH("ID",Vertices[[#Headers],[Vertex]:[Top Word Pairs in Tweet by Salience]],0),FALSE)</f>
        <v>37</v>
      </c>
    </row>
    <row r="396" spans="1:3" ht="15">
      <c r="A396" s="79" t="s">
        <v>2688</v>
      </c>
      <c r="B396" s="85" t="s">
        <v>244</v>
      </c>
      <c r="C396" s="79">
        <f>VLOOKUP(GroupVertices[[#This Row],[Vertex]],Vertices[],MATCH("ID",Vertices[[#Headers],[Vertex]:[Top Word Pairs in Tweet by Salience]],0),FALSE)</f>
        <v>332</v>
      </c>
    </row>
    <row r="397" spans="1:3" ht="15">
      <c r="A397" s="79" t="s">
        <v>2688</v>
      </c>
      <c r="B397" s="85" t="s">
        <v>965</v>
      </c>
      <c r="C397" s="79">
        <f>VLOOKUP(GroupVertices[[#This Row],[Vertex]],Vertices[],MATCH("ID",Vertices[[#Headers],[Vertex]:[Top Word Pairs in Tweet by Salience]],0),FALSE)</f>
        <v>6</v>
      </c>
    </row>
    <row r="398" spans="1:3" ht="15">
      <c r="A398" s="79" t="s">
        <v>2689</v>
      </c>
      <c r="B398" s="85" t="s">
        <v>264</v>
      </c>
      <c r="C398" s="79">
        <f>VLOOKUP(GroupVertices[[#This Row],[Vertex]],Vertices[],MATCH("ID",Vertices[[#Headers],[Vertex]:[Top Word Pairs in Tweet by Salience]],0),FALSE)</f>
        <v>384</v>
      </c>
    </row>
    <row r="399" spans="1:3" ht="15">
      <c r="A399" s="79" t="s">
        <v>2689</v>
      </c>
      <c r="B399" s="85" t="s">
        <v>979</v>
      </c>
      <c r="C399" s="79">
        <f>VLOOKUP(GroupVertices[[#This Row],[Vertex]],Vertices[],MATCH("ID",Vertices[[#Headers],[Vertex]:[Top Word Pairs in Tweet by Salience]],0),FALSE)</f>
        <v>5</v>
      </c>
    </row>
    <row r="400" spans="1:3" ht="15">
      <c r="A400" s="79" t="s">
        <v>2690</v>
      </c>
      <c r="B400" s="85" t="s">
        <v>243</v>
      </c>
      <c r="C400" s="79">
        <f>VLOOKUP(GroupVertices[[#This Row],[Vertex]],Vertices[],MATCH("ID",Vertices[[#Headers],[Vertex]:[Top Word Pairs in Tweet by Salience]],0),FALSE)</f>
        <v>331</v>
      </c>
    </row>
    <row r="401" spans="1:3" ht="15">
      <c r="A401" s="79" t="s">
        <v>2690</v>
      </c>
      <c r="B401" s="85" t="s">
        <v>964</v>
      </c>
      <c r="C401" s="79">
        <f>VLOOKUP(GroupVertices[[#This Row],[Vertex]],Vertices[],MATCH("ID",Vertices[[#Headers],[Vertex]:[Top Word Pairs in Tweet by Salience]],0),FALSE)</f>
        <v>4</v>
      </c>
    </row>
    <row r="402" spans="1:3" ht="15">
      <c r="A402" s="79" t="s">
        <v>2691</v>
      </c>
      <c r="B402" s="85" t="s">
        <v>350</v>
      </c>
      <c r="C402" s="79">
        <f>VLOOKUP(GroupVertices[[#This Row],[Vertex]],Vertices[],MATCH("ID",Vertices[[#Headers],[Vertex]:[Top Word Pairs in Tweet by Salience]],0),FALSE)</f>
        <v>373</v>
      </c>
    </row>
    <row r="403" spans="1:3" ht="15">
      <c r="A403" s="79" t="s">
        <v>2691</v>
      </c>
      <c r="B403" s="85" t="s">
        <v>1058</v>
      </c>
      <c r="C403" s="79">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403"/>
    <dataValidation allowBlank="1" showInputMessage="1" showErrorMessage="1" promptTitle="Vertex Name" prompt="Enter the name of a vertex to include in the group." sqref="B2:B403"/>
    <dataValidation allowBlank="1" showInputMessage="1" promptTitle="Vertex ID" prompt="This is the value of the hidden ID cell in the Vertices worksheet.  It gets filled in by the items on the NodeXL, Analysis, Groups menu." sqref="C2:C40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2710</v>
      </c>
      <c r="B2" s="34" t="s">
        <v>195</v>
      </c>
      <c r="D2" s="31">
        <f>MIN(Vertices[Degree])</f>
        <v>0</v>
      </c>
      <c r="E2" s="3">
        <f>COUNTIF(Vertices[Degree],"&gt;= "&amp;D2)-COUNTIF(Vertices[Degree],"&gt;="&amp;D3)</f>
        <v>0</v>
      </c>
      <c r="F2" s="37">
        <f>MIN(Vertices[In-Degree])</f>
        <v>0</v>
      </c>
      <c r="G2" s="38">
        <f>COUNTIF(Vertices[In-Degree],"&gt;= "&amp;F2)-COUNTIF(Vertices[In-Degree],"&gt;="&amp;F3)</f>
        <v>74</v>
      </c>
      <c r="H2" s="37">
        <f>MIN(Vertices[Out-Degree])</f>
        <v>0</v>
      </c>
      <c r="I2" s="38">
        <f>COUNTIF(Vertices[Out-Degree],"&gt;= "&amp;H2)-COUNTIF(Vertices[Out-Degree],"&gt;="&amp;H3)</f>
        <v>328</v>
      </c>
      <c r="J2" s="37">
        <f>MIN(Vertices[Betweenness Centrality])</f>
        <v>0</v>
      </c>
      <c r="K2" s="38">
        <f>COUNTIF(Vertices[Betweenness Centrality],"&gt;= "&amp;J2)-COUNTIF(Vertices[Betweenness Centrality],"&gt;="&amp;J3)</f>
        <v>377</v>
      </c>
      <c r="L2" s="37">
        <f>MIN(Vertices[Closeness Centrality])</f>
        <v>0.012195</v>
      </c>
      <c r="M2" s="38">
        <f>COUNTIF(Vertices[Closeness Centrality],"&gt;= "&amp;L2)-COUNTIF(Vertices[Closeness Centrality],"&gt;="&amp;L3)</f>
        <v>235</v>
      </c>
      <c r="N2" s="37">
        <f>MIN(Vertices[Eigenvector Centrality])</f>
        <v>0</v>
      </c>
      <c r="O2" s="38">
        <f>COUNTIF(Vertices[Eigenvector Centrality],"&gt;= "&amp;N2)-COUNTIF(Vertices[Eigenvector Centrality],"&gt;="&amp;N3)</f>
        <v>373</v>
      </c>
      <c r="P2" s="37">
        <f>MIN(Vertices[PageRank])</f>
        <v>0.556949</v>
      </c>
      <c r="Q2" s="38">
        <f>COUNTIF(Vertices[PageRank],"&gt;= "&amp;P2)-COUNTIF(Vertices[PageRank],"&gt;="&amp;P3)</f>
        <v>312</v>
      </c>
      <c r="R2" s="37">
        <f>MIN(Vertices[Clustering Coefficient])</f>
        <v>0</v>
      </c>
      <c r="S2" s="43">
        <f>COUNTIF(Vertices[Clustering Coefficient],"&gt;= "&amp;R2)-COUNTIF(Vertices[Clustering Coefficient],"&gt;="&amp;R3)</f>
        <v>0</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1"/>
      <c r="B3" s="111"/>
      <c r="D3" s="32">
        <f aca="true" t="shared" si="1" ref="D3:D26">D2+($D$57-$D$2)/BinDivisor</f>
        <v>0</v>
      </c>
      <c r="E3" s="3">
        <f>COUNTIF(Vertices[Degree],"&gt;= "&amp;D3)-COUNTIF(Vertices[Degree],"&gt;="&amp;D4)</f>
        <v>0</v>
      </c>
      <c r="F3" s="39">
        <f aca="true" t="shared" si="2" ref="F3:F26">F2+($F$57-$F$2)/BinDivisor</f>
        <v>0.12727272727272726</v>
      </c>
      <c r="G3" s="40">
        <f>COUNTIF(Vertices[In-Degree],"&gt;= "&amp;F3)-COUNTIF(Vertices[In-Degree],"&gt;="&amp;F4)</f>
        <v>0</v>
      </c>
      <c r="H3" s="39">
        <f aca="true" t="shared" si="3" ref="H3:H26">H2+($H$57-$H$2)/BinDivisor</f>
        <v>0.509090909090909</v>
      </c>
      <c r="I3" s="40">
        <f>COUNTIF(Vertices[Out-Degree],"&gt;= "&amp;H3)-COUNTIF(Vertices[Out-Degree],"&gt;="&amp;H4)</f>
        <v>46</v>
      </c>
      <c r="J3" s="39">
        <f aca="true" t="shared" si="4" ref="J3:J26">J2+($J$57-$J$2)/BinDivisor</f>
        <v>13.745454545454546</v>
      </c>
      <c r="K3" s="40">
        <f>COUNTIF(Vertices[Betweenness Centrality],"&gt;= "&amp;J3)-COUNTIF(Vertices[Betweenness Centrality],"&gt;="&amp;J4)</f>
        <v>1</v>
      </c>
      <c r="L3" s="39">
        <f aca="true" t="shared" si="5" ref="L3:L26">L2+($L$57-$L$2)/BinDivisor</f>
        <v>0.03015509090909091</v>
      </c>
      <c r="M3" s="40">
        <f>COUNTIF(Vertices[Closeness Centrality],"&gt;= "&amp;L3)-COUNTIF(Vertices[Closeness Centrality],"&gt;="&amp;L4)</f>
        <v>51</v>
      </c>
      <c r="N3" s="39">
        <f aca="true" t="shared" si="6" ref="N3:N26">N2+($N$57-$N$2)/BinDivisor</f>
        <v>0.0006250181818181818</v>
      </c>
      <c r="O3" s="40">
        <f>COUNTIF(Vertices[Eigenvector Centrality],"&gt;= "&amp;N3)-COUNTIF(Vertices[Eigenvector Centrality],"&gt;="&amp;N4)</f>
        <v>0</v>
      </c>
      <c r="P3" s="39">
        <f aca="true" t="shared" si="7" ref="P3:P26">P2+($P$57-$P$2)/BinDivisor</f>
        <v>0.7905569090909091</v>
      </c>
      <c r="Q3" s="40">
        <f>COUNTIF(Vertices[PageRank],"&gt;= "&amp;P3)-COUNTIF(Vertices[PageRank],"&gt;="&amp;P4)</f>
        <v>50</v>
      </c>
      <c r="R3" s="39">
        <f aca="true" t="shared" si="8" ref="R3:R26">R2+($R$57-$R$2)/BinDivisor</f>
        <v>0</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402</v>
      </c>
      <c r="D4" s="32">
        <f t="shared" si="1"/>
        <v>0</v>
      </c>
      <c r="E4" s="3">
        <f>COUNTIF(Vertices[Degree],"&gt;= "&amp;D4)-COUNTIF(Vertices[Degree],"&gt;="&amp;D5)</f>
        <v>0</v>
      </c>
      <c r="F4" s="37">
        <f t="shared" si="2"/>
        <v>0.2545454545454545</v>
      </c>
      <c r="G4" s="38">
        <f>COUNTIF(Vertices[In-Degree],"&gt;= "&amp;F4)-COUNTIF(Vertices[In-Degree],"&gt;="&amp;F5)</f>
        <v>0</v>
      </c>
      <c r="H4" s="37">
        <f t="shared" si="3"/>
        <v>1.018181818181818</v>
      </c>
      <c r="I4" s="38">
        <f>COUNTIF(Vertices[Out-Degree],"&gt;= "&amp;H4)-COUNTIF(Vertices[Out-Degree],"&gt;="&amp;H5)</f>
        <v>0</v>
      </c>
      <c r="J4" s="37">
        <f t="shared" si="4"/>
        <v>27.490909090909092</v>
      </c>
      <c r="K4" s="38">
        <f>COUNTIF(Vertices[Betweenness Centrality],"&gt;= "&amp;J4)-COUNTIF(Vertices[Betweenness Centrality],"&gt;="&amp;J5)</f>
        <v>3</v>
      </c>
      <c r="L4" s="37">
        <f t="shared" si="5"/>
        <v>0.04811518181818182</v>
      </c>
      <c r="M4" s="38">
        <f>COUNTIF(Vertices[Closeness Centrality],"&gt;= "&amp;L4)-COUNTIF(Vertices[Closeness Centrality],"&gt;="&amp;L5)</f>
        <v>6</v>
      </c>
      <c r="N4" s="37">
        <f t="shared" si="6"/>
        <v>0.0012500363636363636</v>
      </c>
      <c r="O4" s="38">
        <f>COUNTIF(Vertices[Eigenvector Centrality],"&gt;= "&amp;N4)-COUNTIF(Vertices[Eigenvector Centrality],"&gt;="&amp;N5)</f>
        <v>0</v>
      </c>
      <c r="P4" s="37">
        <f t="shared" si="7"/>
        <v>1.0241648181818181</v>
      </c>
      <c r="Q4" s="38">
        <f>COUNTIF(Vertices[PageRank],"&gt;= "&amp;P4)-COUNTIF(Vertices[PageRank],"&gt;="&amp;P5)</f>
        <v>9</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111"/>
      <c r="B5" s="111"/>
      <c r="D5" s="32">
        <f t="shared" si="1"/>
        <v>0</v>
      </c>
      <c r="E5" s="3">
        <f>COUNTIF(Vertices[Degree],"&gt;= "&amp;D5)-COUNTIF(Vertices[Degree],"&gt;="&amp;D6)</f>
        <v>0</v>
      </c>
      <c r="F5" s="39">
        <f t="shared" si="2"/>
        <v>0.3818181818181818</v>
      </c>
      <c r="G5" s="40">
        <f>COUNTIF(Vertices[In-Degree],"&gt;= "&amp;F5)-COUNTIF(Vertices[In-Degree],"&gt;="&amp;F6)</f>
        <v>0</v>
      </c>
      <c r="H5" s="39">
        <f t="shared" si="3"/>
        <v>1.5272727272727271</v>
      </c>
      <c r="I5" s="40">
        <f>COUNTIF(Vertices[Out-Degree],"&gt;= "&amp;H5)-COUNTIF(Vertices[Out-Degree],"&gt;="&amp;H6)</f>
        <v>8</v>
      </c>
      <c r="J5" s="39">
        <f t="shared" si="4"/>
        <v>41.236363636363635</v>
      </c>
      <c r="K5" s="40">
        <f>COUNTIF(Vertices[Betweenness Centrality],"&gt;= "&amp;J5)-COUNTIF(Vertices[Betweenness Centrality],"&gt;="&amp;J6)</f>
        <v>2</v>
      </c>
      <c r="L5" s="39">
        <f t="shared" si="5"/>
        <v>0.06607527272727273</v>
      </c>
      <c r="M5" s="40">
        <f>COUNTIF(Vertices[Closeness Centrality],"&gt;= "&amp;L5)-COUNTIF(Vertices[Closeness Centrality],"&gt;="&amp;L6)</f>
        <v>10</v>
      </c>
      <c r="N5" s="39">
        <f t="shared" si="6"/>
        <v>0.0018750545454545454</v>
      </c>
      <c r="O5" s="40">
        <f>COUNTIF(Vertices[Eigenvector Centrality],"&gt;= "&amp;N5)-COUNTIF(Vertices[Eigenvector Centrality],"&gt;="&amp;N6)</f>
        <v>0</v>
      </c>
      <c r="P5" s="39">
        <f t="shared" si="7"/>
        <v>1.2577727272727273</v>
      </c>
      <c r="Q5" s="40">
        <f>COUNTIF(Vertices[PageRank],"&gt;= "&amp;P5)-COUNTIF(Vertices[PageRank],"&gt;="&amp;P6)</f>
        <v>7</v>
      </c>
      <c r="R5" s="39">
        <f t="shared" si="8"/>
        <v>0</v>
      </c>
      <c r="S5" s="44">
        <f>COUNTIF(Vertices[Clustering Coefficient],"&gt;= "&amp;R5)-COUNTIF(Vertices[Clustering Coefficient],"&gt;="&amp;R6)</f>
        <v>0</v>
      </c>
      <c r="T5" s="39" t="e">
        <f ca="1" t="shared" si="9"/>
        <v>#REF!</v>
      </c>
      <c r="U5" s="40" t="e">
        <f ca="1" t="shared" si="0"/>
        <v>#REF!</v>
      </c>
    </row>
    <row r="6" spans="1:21" ht="15">
      <c r="A6" s="34" t="s">
        <v>148</v>
      </c>
      <c r="B6" s="34">
        <v>346</v>
      </c>
      <c r="D6" s="32">
        <f t="shared" si="1"/>
        <v>0</v>
      </c>
      <c r="E6" s="3">
        <f>COUNTIF(Vertices[Degree],"&gt;= "&amp;D6)-COUNTIF(Vertices[Degree],"&gt;="&amp;D7)</f>
        <v>0</v>
      </c>
      <c r="F6" s="37">
        <f t="shared" si="2"/>
        <v>0.509090909090909</v>
      </c>
      <c r="G6" s="38">
        <f>COUNTIF(Vertices[In-Degree],"&gt;= "&amp;F6)-COUNTIF(Vertices[In-Degree],"&gt;="&amp;F7)</f>
        <v>0</v>
      </c>
      <c r="H6" s="37">
        <f t="shared" si="3"/>
        <v>2.036363636363636</v>
      </c>
      <c r="I6" s="38">
        <f>COUNTIF(Vertices[Out-Degree],"&gt;= "&amp;H6)-COUNTIF(Vertices[Out-Degree],"&gt;="&amp;H7)</f>
        <v>0</v>
      </c>
      <c r="J6" s="37">
        <f t="shared" si="4"/>
        <v>54.981818181818184</v>
      </c>
      <c r="K6" s="38">
        <f>COUNTIF(Vertices[Betweenness Centrality],"&gt;= "&amp;J6)-COUNTIF(Vertices[Betweenness Centrality],"&gt;="&amp;J7)</f>
        <v>2</v>
      </c>
      <c r="L6" s="37">
        <f t="shared" si="5"/>
        <v>0.08403536363636364</v>
      </c>
      <c r="M6" s="38">
        <f>COUNTIF(Vertices[Closeness Centrality],"&gt;= "&amp;L6)-COUNTIF(Vertices[Closeness Centrality],"&gt;="&amp;L7)</f>
        <v>0</v>
      </c>
      <c r="N6" s="37">
        <f t="shared" si="6"/>
        <v>0.002500072727272727</v>
      </c>
      <c r="O6" s="38">
        <f>COUNTIF(Vertices[Eigenvector Centrality],"&gt;= "&amp;N6)-COUNTIF(Vertices[Eigenvector Centrality],"&gt;="&amp;N7)</f>
        <v>0</v>
      </c>
      <c r="P6" s="37">
        <f t="shared" si="7"/>
        <v>1.4913806363636364</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t="s">
        <v>149</v>
      </c>
      <c r="B7" s="34">
        <v>4</v>
      </c>
      <c r="D7" s="32">
        <f t="shared" si="1"/>
        <v>0</v>
      </c>
      <c r="E7" s="3">
        <f>COUNTIF(Vertices[Degree],"&gt;= "&amp;D7)-COUNTIF(Vertices[Degree],"&gt;="&amp;D8)</f>
        <v>0</v>
      </c>
      <c r="F7" s="39">
        <f t="shared" si="2"/>
        <v>0.6363636363636362</v>
      </c>
      <c r="G7" s="40">
        <f>COUNTIF(Vertices[In-Degree],"&gt;= "&amp;F7)-COUNTIF(Vertices[In-Degree],"&gt;="&amp;F8)</f>
        <v>0</v>
      </c>
      <c r="H7" s="39">
        <f t="shared" si="3"/>
        <v>2.545454545454545</v>
      </c>
      <c r="I7" s="40">
        <f>COUNTIF(Vertices[Out-Degree],"&gt;= "&amp;H7)-COUNTIF(Vertices[Out-Degree],"&gt;="&amp;H8)</f>
        <v>3</v>
      </c>
      <c r="J7" s="39">
        <f t="shared" si="4"/>
        <v>68.72727272727273</v>
      </c>
      <c r="K7" s="40">
        <f>COUNTIF(Vertices[Betweenness Centrality],"&gt;= "&amp;J7)-COUNTIF(Vertices[Betweenness Centrality],"&gt;="&amp;J8)</f>
        <v>2</v>
      </c>
      <c r="L7" s="39">
        <f t="shared" si="5"/>
        <v>0.10199545454545456</v>
      </c>
      <c r="M7" s="40">
        <f>COUNTIF(Vertices[Closeness Centrality],"&gt;= "&amp;L7)-COUNTIF(Vertices[Closeness Centrality],"&gt;="&amp;L8)</f>
        <v>1</v>
      </c>
      <c r="N7" s="39">
        <f t="shared" si="6"/>
        <v>0.003125090909090909</v>
      </c>
      <c r="O7" s="40">
        <f>COUNTIF(Vertices[Eigenvector Centrality],"&gt;= "&amp;N7)-COUNTIF(Vertices[Eigenvector Centrality],"&gt;="&amp;N8)</f>
        <v>0</v>
      </c>
      <c r="P7" s="39">
        <f t="shared" si="7"/>
        <v>1.7249885454545455</v>
      </c>
      <c r="Q7" s="40">
        <f>COUNTIF(Vertices[PageRank],"&gt;= "&amp;P7)-COUNTIF(Vertices[PageRank],"&gt;="&amp;P8)</f>
        <v>6</v>
      </c>
      <c r="R7" s="39">
        <f t="shared" si="8"/>
        <v>0</v>
      </c>
      <c r="S7" s="44">
        <f>COUNTIF(Vertices[Clustering Coefficient],"&gt;= "&amp;R7)-COUNTIF(Vertices[Clustering Coefficient],"&gt;="&amp;R8)</f>
        <v>0</v>
      </c>
      <c r="T7" s="39" t="e">
        <f ca="1" t="shared" si="9"/>
        <v>#REF!</v>
      </c>
      <c r="U7" s="40" t="e">
        <f ca="1" t="shared" si="0"/>
        <v>#REF!</v>
      </c>
    </row>
    <row r="8" spans="1:21" ht="15">
      <c r="A8" s="34" t="s">
        <v>150</v>
      </c>
      <c r="B8" s="34">
        <v>350</v>
      </c>
      <c r="D8" s="32">
        <f t="shared" si="1"/>
        <v>0</v>
      </c>
      <c r="E8" s="3">
        <f>COUNTIF(Vertices[Degree],"&gt;= "&amp;D8)-COUNTIF(Vertices[Degree],"&gt;="&amp;D9)</f>
        <v>0</v>
      </c>
      <c r="F8" s="37">
        <f t="shared" si="2"/>
        <v>0.7636363636363634</v>
      </c>
      <c r="G8" s="38">
        <f>COUNTIF(Vertices[In-Degree],"&gt;= "&amp;F8)-COUNTIF(Vertices[In-Degree],"&gt;="&amp;F9)</f>
        <v>0</v>
      </c>
      <c r="H8" s="37">
        <f t="shared" si="3"/>
        <v>3.054545454545454</v>
      </c>
      <c r="I8" s="38">
        <f>COUNTIF(Vertices[Out-Degree],"&gt;= "&amp;H8)-COUNTIF(Vertices[Out-Degree],"&gt;="&amp;H9)</f>
        <v>0</v>
      </c>
      <c r="J8" s="37">
        <f t="shared" si="4"/>
        <v>82.47272727272728</v>
      </c>
      <c r="K8" s="38">
        <f>COUNTIF(Vertices[Betweenness Centrality],"&gt;= "&amp;J8)-COUNTIF(Vertices[Betweenness Centrality],"&gt;="&amp;J9)</f>
        <v>0</v>
      </c>
      <c r="L8" s="37">
        <f t="shared" si="5"/>
        <v>0.11995554545454547</v>
      </c>
      <c r="M8" s="38">
        <f>COUNTIF(Vertices[Closeness Centrality],"&gt;= "&amp;L8)-COUNTIF(Vertices[Closeness Centrality],"&gt;="&amp;L9)</f>
        <v>2</v>
      </c>
      <c r="N8" s="37">
        <f t="shared" si="6"/>
        <v>0.0037501090909090908</v>
      </c>
      <c r="O8" s="38">
        <f>COUNTIF(Vertices[Eigenvector Centrality],"&gt;= "&amp;N8)-COUNTIF(Vertices[Eigenvector Centrality],"&gt;="&amp;N9)</f>
        <v>0</v>
      </c>
      <c r="P8" s="37">
        <f t="shared" si="7"/>
        <v>1.9585964545454546</v>
      </c>
      <c r="Q8" s="38">
        <f>COUNTIF(Vertices[PageRank],"&gt;= "&amp;P8)-COUNTIF(Vertices[PageRank],"&gt;="&amp;P9)</f>
        <v>1</v>
      </c>
      <c r="R8" s="37">
        <f t="shared" si="8"/>
        <v>0</v>
      </c>
      <c r="S8" s="43">
        <f>COUNTIF(Vertices[Clustering Coefficient],"&gt;= "&amp;R8)-COUNTIF(Vertices[Clustering Coefficient],"&gt;="&amp;R9)</f>
        <v>0</v>
      </c>
      <c r="T8" s="37" t="e">
        <f ca="1" t="shared" si="9"/>
        <v>#REF!</v>
      </c>
      <c r="U8" s="38" t="e">
        <f ca="1" t="shared" si="0"/>
        <v>#REF!</v>
      </c>
    </row>
    <row r="9" spans="1:21" ht="15">
      <c r="A9" s="111"/>
      <c r="B9" s="111"/>
      <c r="D9" s="32">
        <f t="shared" si="1"/>
        <v>0</v>
      </c>
      <c r="E9" s="3">
        <f>COUNTIF(Vertices[Degree],"&gt;= "&amp;D9)-COUNTIF(Vertices[Degree],"&gt;="&amp;D10)</f>
        <v>0</v>
      </c>
      <c r="F9" s="39">
        <f t="shared" si="2"/>
        <v>0.8909090909090907</v>
      </c>
      <c r="G9" s="40">
        <f>COUNTIF(Vertices[In-Degree],"&gt;= "&amp;F9)-COUNTIF(Vertices[In-Degree],"&gt;="&amp;F10)</f>
        <v>316</v>
      </c>
      <c r="H9" s="39">
        <f t="shared" si="3"/>
        <v>3.5636363636363626</v>
      </c>
      <c r="I9" s="40">
        <f>COUNTIF(Vertices[Out-Degree],"&gt;= "&amp;H9)-COUNTIF(Vertices[Out-Degree],"&gt;="&amp;H10)</f>
        <v>2</v>
      </c>
      <c r="J9" s="39">
        <f t="shared" si="4"/>
        <v>96.21818181818183</v>
      </c>
      <c r="K9" s="40">
        <f>COUNTIF(Vertices[Betweenness Centrality],"&gt;= "&amp;J9)-COUNTIF(Vertices[Betweenness Centrality],"&gt;="&amp;J10)</f>
        <v>0</v>
      </c>
      <c r="L9" s="39">
        <f t="shared" si="5"/>
        <v>0.13791563636363638</v>
      </c>
      <c r="M9" s="40">
        <f>COUNTIF(Vertices[Closeness Centrality],"&gt;= "&amp;L9)-COUNTIF(Vertices[Closeness Centrality],"&gt;="&amp;L10)</f>
        <v>5</v>
      </c>
      <c r="N9" s="39">
        <f t="shared" si="6"/>
        <v>0.0043751272727272725</v>
      </c>
      <c r="O9" s="40">
        <f>COUNTIF(Vertices[Eigenvector Centrality],"&gt;= "&amp;N9)-COUNTIF(Vertices[Eigenvector Centrality],"&gt;="&amp;N10)</f>
        <v>0</v>
      </c>
      <c r="P9" s="39">
        <f t="shared" si="7"/>
        <v>2.1922043636363635</v>
      </c>
      <c r="Q9" s="40">
        <f>COUNTIF(Vertices[PageRank],"&gt;= "&amp;P9)-COUNTIF(Vertices[PageRank],"&gt;="&amp;P10)</f>
        <v>1</v>
      </c>
      <c r="R9" s="39">
        <f t="shared" si="8"/>
        <v>0</v>
      </c>
      <c r="S9" s="44">
        <f>COUNTIF(Vertices[Clustering Coefficient],"&gt;= "&amp;R9)-COUNTIF(Vertices[Clustering Coefficient],"&gt;="&amp;R10)</f>
        <v>0</v>
      </c>
      <c r="T9" s="39" t="e">
        <f ca="1" t="shared" si="9"/>
        <v>#REF!</v>
      </c>
      <c r="U9" s="40" t="e">
        <f ca="1" t="shared" si="0"/>
        <v>#REF!</v>
      </c>
    </row>
    <row r="10" spans="1:21" ht="15">
      <c r="A10" s="34" t="s">
        <v>2711</v>
      </c>
      <c r="B10" s="34">
        <v>3</v>
      </c>
      <c r="D10" s="32">
        <f t="shared" si="1"/>
        <v>0</v>
      </c>
      <c r="E10" s="3">
        <f>COUNTIF(Vertices[Degree],"&gt;= "&amp;D10)-COUNTIF(Vertices[Degree],"&gt;="&amp;D11)</f>
        <v>0</v>
      </c>
      <c r="F10" s="37">
        <f t="shared" si="2"/>
        <v>1.0181818181818179</v>
      </c>
      <c r="G10" s="38">
        <f>COUNTIF(Vertices[In-Degree],"&gt;= "&amp;F10)-COUNTIF(Vertices[In-Degree],"&gt;="&amp;F11)</f>
        <v>0</v>
      </c>
      <c r="H10" s="37">
        <f t="shared" si="3"/>
        <v>4.072727272727271</v>
      </c>
      <c r="I10" s="38">
        <f>COUNTIF(Vertices[Out-Degree],"&gt;= "&amp;H10)-COUNTIF(Vertices[Out-Degree],"&gt;="&amp;H11)</f>
        <v>0</v>
      </c>
      <c r="J10" s="37">
        <f t="shared" si="4"/>
        <v>109.96363636363638</v>
      </c>
      <c r="K10" s="38">
        <f>COUNTIF(Vertices[Betweenness Centrality],"&gt;= "&amp;J10)-COUNTIF(Vertices[Betweenness Centrality],"&gt;="&amp;J11)</f>
        <v>1</v>
      </c>
      <c r="L10" s="37">
        <f t="shared" si="5"/>
        <v>0.15587572727272728</v>
      </c>
      <c r="M10" s="38">
        <f>COUNTIF(Vertices[Closeness Centrality],"&gt;= "&amp;L10)-COUNTIF(Vertices[Closeness Centrality],"&gt;="&amp;L11)</f>
        <v>3</v>
      </c>
      <c r="N10" s="37">
        <f t="shared" si="6"/>
        <v>0.005000145454545454</v>
      </c>
      <c r="O10" s="38">
        <f>COUNTIF(Vertices[Eigenvector Centrality],"&gt;= "&amp;N10)-COUNTIF(Vertices[Eigenvector Centrality],"&gt;="&amp;N11)</f>
        <v>0</v>
      </c>
      <c r="P10" s="37">
        <f t="shared" si="7"/>
        <v>2.4258122727272724</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111"/>
      <c r="B11" s="111"/>
      <c r="D11" s="32">
        <f t="shared" si="1"/>
        <v>0</v>
      </c>
      <c r="E11" s="3">
        <f>COUNTIF(Vertices[Degree],"&gt;= "&amp;D11)-COUNTIF(Vertices[Degree],"&gt;="&amp;D12)</f>
        <v>0</v>
      </c>
      <c r="F11" s="39">
        <f t="shared" si="2"/>
        <v>1.145454545454545</v>
      </c>
      <c r="G11" s="40">
        <f>COUNTIF(Vertices[In-Degree],"&gt;= "&amp;F11)-COUNTIF(Vertices[In-Degree],"&gt;="&amp;F12)</f>
        <v>0</v>
      </c>
      <c r="H11" s="39">
        <f t="shared" si="3"/>
        <v>4.58181818181818</v>
      </c>
      <c r="I11" s="40">
        <f>COUNTIF(Vertices[Out-Degree],"&gt;= "&amp;H11)-COUNTIF(Vertices[Out-Degree],"&gt;="&amp;H12)</f>
        <v>0</v>
      </c>
      <c r="J11" s="39">
        <f t="shared" si="4"/>
        <v>123.70909090909093</v>
      </c>
      <c r="K11" s="40">
        <f>COUNTIF(Vertices[Betweenness Centrality],"&gt;= "&amp;J11)-COUNTIF(Vertices[Betweenness Centrality],"&gt;="&amp;J12)</f>
        <v>1</v>
      </c>
      <c r="L11" s="39">
        <f t="shared" si="5"/>
        <v>0.17383581818181817</v>
      </c>
      <c r="M11" s="40">
        <f>COUNTIF(Vertices[Closeness Centrality],"&gt;= "&amp;L11)-COUNTIF(Vertices[Closeness Centrality],"&gt;="&amp;L12)</f>
        <v>0</v>
      </c>
      <c r="N11" s="39">
        <f t="shared" si="6"/>
        <v>0.005625163636363636</v>
      </c>
      <c r="O11" s="40">
        <f>COUNTIF(Vertices[Eigenvector Centrality],"&gt;= "&amp;N11)-COUNTIF(Vertices[Eigenvector Centrality],"&gt;="&amp;N12)</f>
        <v>0</v>
      </c>
      <c r="P11" s="39">
        <f t="shared" si="7"/>
        <v>2.6594201818181813</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t="s">
        <v>461</v>
      </c>
      <c r="B12" s="34">
        <v>327</v>
      </c>
      <c r="D12" s="32">
        <f t="shared" si="1"/>
        <v>0</v>
      </c>
      <c r="E12" s="3">
        <f>COUNTIF(Vertices[Degree],"&gt;= "&amp;D12)-COUNTIF(Vertices[Degree],"&gt;="&amp;D13)</f>
        <v>0</v>
      </c>
      <c r="F12" s="37">
        <f t="shared" si="2"/>
        <v>1.2727272727272723</v>
      </c>
      <c r="G12" s="38">
        <f>COUNTIF(Vertices[In-Degree],"&gt;= "&amp;F12)-COUNTIF(Vertices[In-Degree],"&gt;="&amp;F13)</f>
        <v>0</v>
      </c>
      <c r="H12" s="37">
        <f t="shared" si="3"/>
        <v>5.090909090909089</v>
      </c>
      <c r="I12" s="38">
        <f>COUNTIF(Vertices[Out-Degree],"&gt;= "&amp;H12)-COUNTIF(Vertices[Out-Degree],"&gt;="&amp;H13)</f>
        <v>0</v>
      </c>
      <c r="J12" s="37">
        <f t="shared" si="4"/>
        <v>137.45454545454547</v>
      </c>
      <c r="K12" s="38">
        <f>COUNTIF(Vertices[Betweenness Centrality],"&gt;= "&amp;J12)-COUNTIF(Vertices[Betweenness Centrality],"&gt;="&amp;J13)</f>
        <v>0</v>
      </c>
      <c r="L12" s="37">
        <f t="shared" si="5"/>
        <v>0.19179590909090907</v>
      </c>
      <c r="M12" s="38">
        <f>COUNTIF(Vertices[Closeness Centrality],"&gt;= "&amp;L12)-COUNTIF(Vertices[Closeness Centrality],"&gt;="&amp;L13)</f>
        <v>16</v>
      </c>
      <c r="N12" s="37">
        <f t="shared" si="6"/>
        <v>0.006250181818181818</v>
      </c>
      <c r="O12" s="38">
        <f>COUNTIF(Vertices[Eigenvector Centrality],"&gt;= "&amp;N12)-COUNTIF(Vertices[Eigenvector Centrality],"&gt;="&amp;N13)</f>
        <v>0</v>
      </c>
      <c r="P12" s="37">
        <f t="shared" si="7"/>
        <v>2.89302809090909</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t="s">
        <v>207</v>
      </c>
      <c r="B13" s="34">
        <v>21</v>
      </c>
      <c r="D13" s="32">
        <f t="shared" si="1"/>
        <v>0</v>
      </c>
      <c r="E13" s="3">
        <f>COUNTIF(Vertices[Degree],"&gt;= "&amp;D13)-COUNTIF(Vertices[Degree],"&gt;="&amp;D14)</f>
        <v>0</v>
      </c>
      <c r="F13" s="39">
        <f t="shared" si="2"/>
        <v>1.3999999999999995</v>
      </c>
      <c r="G13" s="40">
        <f>COUNTIF(Vertices[In-Degree],"&gt;= "&amp;F13)-COUNTIF(Vertices[In-Degree],"&gt;="&amp;F14)</f>
        <v>0</v>
      </c>
      <c r="H13" s="39">
        <f t="shared" si="3"/>
        <v>5.599999999999998</v>
      </c>
      <c r="I13" s="40">
        <f>COUNTIF(Vertices[Out-Degree],"&gt;= "&amp;H13)-COUNTIF(Vertices[Out-Degree],"&gt;="&amp;H14)</f>
        <v>0</v>
      </c>
      <c r="J13" s="39">
        <f t="shared" si="4"/>
        <v>151.20000000000002</v>
      </c>
      <c r="K13" s="40">
        <f>COUNTIF(Vertices[Betweenness Centrality],"&gt;= "&amp;J13)-COUNTIF(Vertices[Betweenness Centrality],"&gt;="&amp;J14)</f>
        <v>2</v>
      </c>
      <c r="L13" s="39">
        <f t="shared" si="5"/>
        <v>0.20975599999999997</v>
      </c>
      <c r="M13" s="40">
        <f>COUNTIF(Vertices[Closeness Centrality],"&gt;= "&amp;L13)-COUNTIF(Vertices[Closeness Centrality],"&gt;="&amp;L14)</f>
        <v>0</v>
      </c>
      <c r="N13" s="39">
        <f t="shared" si="6"/>
        <v>0.0068752</v>
      </c>
      <c r="O13" s="40">
        <f>COUNTIF(Vertices[Eigenvector Centrality],"&gt;= "&amp;N13)-COUNTIF(Vertices[Eigenvector Centrality],"&gt;="&amp;N14)</f>
        <v>0</v>
      </c>
      <c r="P13" s="39">
        <f t="shared" si="7"/>
        <v>3.126635999999999</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t="s">
        <v>462</v>
      </c>
      <c r="B14" s="34">
        <v>2</v>
      </c>
      <c r="D14" s="32">
        <f t="shared" si="1"/>
        <v>0</v>
      </c>
      <c r="E14" s="3">
        <f>COUNTIF(Vertices[Degree],"&gt;= "&amp;D14)-COUNTIF(Vertices[Degree],"&gt;="&amp;D15)</f>
        <v>0</v>
      </c>
      <c r="F14" s="37">
        <f t="shared" si="2"/>
        <v>1.5272727272727267</v>
      </c>
      <c r="G14" s="38">
        <f>COUNTIF(Vertices[In-Degree],"&gt;= "&amp;F14)-COUNTIF(Vertices[In-Degree],"&gt;="&amp;F15)</f>
        <v>0</v>
      </c>
      <c r="H14" s="37">
        <f t="shared" si="3"/>
        <v>6.109090909090907</v>
      </c>
      <c r="I14" s="38">
        <f>COUNTIF(Vertices[Out-Degree],"&gt;= "&amp;H14)-COUNTIF(Vertices[Out-Degree],"&gt;="&amp;H15)</f>
        <v>0</v>
      </c>
      <c r="J14" s="37">
        <f t="shared" si="4"/>
        <v>164.94545454545457</v>
      </c>
      <c r="K14" s="38">
        <f>COUNTIF(Vertices[Betweenness Centrality],"&gt;= "&amp;J14)-COUNTIF(Vertices[Betweenness Centrality],"&gt;="&amp;J15)</f>
        <v>0</v>
      </c>
      <c r="L14" s="37">
        <f t="shared" si="5"/>
        <v>0.22771609090909087</v>
      </c>
      <c r="M14" s="38">
        <f>COUNTIF(Vertices[Closeness Centrality],"&gt;= "&amp;L14)-COUNTIF(Vertices[Closeness Centrality],"&gt;="&amp;L15)</f>
        <v>0</v>
      </c>
      <c r="N14" s="37">
        <f t="shared" si="6"/>
        <v>0.0075002181818181815</v>
      </c>
      <c r="O14" s="38">
        <f>COUNTIF(Vertices[Eigenvector Centrality],"&gt;= "&amp;N14)-COUNTIF(Vertices[Eigenvector Centrality],"&gt;="&amp;N15)</f>
        <v>0</v>
      </c>
      <c r="P14" s="37">
        <f t="shared" si="7"/>
        <v>3.360243909090908</v>
      </c>
      <c r="Q14" s="38">
        <f>COUNTIF(Vertices[PageRank],"&gt;= "&amp;P14)-COUNTIF(Vertices[PageRank],"&gt;="&amp;P15)</f>
        <v>1</v>
      </c>
      <c r="R14" s="37">
        <f t="shared" si="8"/>
        <v>0</v>
      </c>
      <c r="S14" s="43">
        <f>COUNTIF(Vertices[Clustering Coefficient],"&gt;= "&amp;R14)-COUNTIF(Vertices[Clustering Coefficient],"&gt;="&amp;R15)</f>
        <v>0</v>
      </c>
      <c r="T14" s="37" t="e">
        <f ca="1" t="shared" si="9"/>
        <v>#REF!</v>
      </c>
      <c r="U14" s="38" t="e">
        <f ca="1" t="shared" si="0"/>
        <v>#REF!</v>
      </c>
    </row>
    <row r="15" spans="1:21" ht="15">
      <c r="A15" s="111"/>
      <c r="B15" s="111"/>
      <c r="D15" s="32">
        <f t="shared" si="1"/>
        <v>0</v>
      </c>
      <c r="E15" s="3">
        <f>COUNTIF(Vertices[Degree],"&gt;= "&amp;D15)-COUNTIF(Vertices[Degree],"&gt;="&amp;D16)</f>
        <v>0</v>
      </c>
      <c r="F15" s="39">
        <f t="shared" si="2"/>
        <v>1.6545454545454539</v>
      </c>
      <c r="G15" s="40">
        <f>COUNTIF(Vertices[In-Degree],"&gt;= "&amp;F15)-COUNTIF(Vertices[In-Degree],"&gt;="&amp;F16)</f>
        <v>0</v>
      </c>
      <c r="H15" s="39">
        <f t="shared" si="3"/>
        <v>6.6181818181818155</v>
      </c>
      <c r="I15" s="40">
        <f>COUNTIF(Vertices[Out-Degree],"&gt;= "&amp;H15)-COUNTIF(Vertices[Out-Degree],"&gt;="&amp;H16)</f>
        <v>1</v>
      </c>
      <c r="J15" s="39">
        <f t="shared" si="4"/>
        <v>178.69090909090912</v>
      </c>
      <c r="K15" s="40">
        <f>COUNTIF(Vertices[Betweenness Centrality],"&gt;= "&amp;J15)-COUNTIF(Vertices[Betweenness Centrality],"&gt;="&amp;J16)</f>
        <v>0</v>
      </c>
      <c r="L15" s="39">
        <f t="shared" si="5"/>
        <v>0.24567618181818177</v>
      </c>
      <c r="M15" s="40">
        <f>COUNTIF(Vertices[Closeness Centrality],"&gt;= "&amp;L15)-COUNTIF(Vertices[Closeness Centrality],"&gt;="&amp;L16)</f>
        <v>3</v>
      </c>
      <c r="N15" s="39">
        <f t="shared" si="6"/>
        <v>0.008125236363636363</v>
      </c>
      <c r="O15" s="40">
        <f>COUNTIF(Vertices[Eigenvector Centrality],"&gt;= "&amp;N15)-COUNTIF(Vertices[Eigenvector Centrality],"&gt;="&amp;N16)</f>
        <v>0</v>
      </c>
      <c r="P15" s="39">
        <f t="shared" si="7"/>
        <v>3.593851818181817</v>
      </c>
      <c r="Q15" s="40">
        <f>COUNTIF(Vertices[PageRank],"&gt;= "&amp;P15)-COUNTIF(Vertices[PageRank],"&gt;="&amp;P16)</f>
        <v>1</v>
      </c>
      <c r="R15" s="39">
        <f t="shared" si="8"/>
        <v>0</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1.781818181818181</v>
      </c>
      <c r="G16" s="38">
        <f>COUNTIF(Vertices[In-Degree],"&gt;= "&amp;F16)-COUNTIF(Vertices[In-Degree],"&gt;="&amp;F17)</f>
        <v>0</v>
      </c>
      <c r="H16" s="37">
        <f t="shared" si="3"/>
        <v>7.127272727272724</v>
      </c>
      <c r="I16" s="38">
        <f>COUNTIF(Vertices[Out-Degree],"&gt;= "&amp;H16)-COUNTIF(Vertices[Out-Degree],"&gt;="&amp;H17)</f>
        <v>0</v>
      </c>
      <c r="J16" s="37">
        <f t="shared" si="4"/>
        <v>192.43636363636367</v>
      </c>
      <c r="K16" s="38">
        <f>COUNTIF(Vertices[Betweenness Centrality],"&gt;= "&amp;J16)-COUNTIF(Vertices[Betweenness Centrality],"&gt;="&amp;J17)</f>
        <v>0</v>
      </c>
      <c r="L16" s="37">
        <f t="shared" si="5"/>
        <v>0.2636362727272727</v>
      </c>
      <c r="M16" s="38">
        <f>COUNTIF(Vertices[Closeness Centrality],"&gt;= "&amp;L16)-COUNTIF(Vertices[Closeness Centrality],"&gt;="&amp;L17)</f>
        <v>0</v>
      </c>
      <c r="N16" s="37">
        <f t="shared" si="6"/>
        <v>0.008750254545454545</v>
      </c>
      <c r="O16" s="38">
        <f>COUNTIF(Vertices[Eigenvector Centrality],"&gt;= "&amp;N16)-COUNTIF(Vertices[Eigenvector Centrality],"&gt;="&amp;N17)</f>
        <v>0</v>
      </c>
      <c r="P16" s="37">
        <f t="shared" si="7"/>
        <v>3.8274597272727258</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111"/>
      <c r="B17" s="111"/>
      <c r="D17" s="32">
        <f t="shared" si="1"/>
        <v>0</v>
      </c>
      <c r="E17" s="3">
        <f>COUNTIF(Vertices[Degree],"&gt;= "&amp;D17)-COUNTIF(Vertices[Degree],"&gt;="&amp;D18)</f>
        <v>0</v>
      </c>
      <c r="F17" s="39">
        <f t="shared" si="2"/>
        <v>1.9090909090909083</v>
      </c>
      <c r="G17" s="40">
        <f>COUNTIF(Vertices[In-Degree],"&gt;= "&amp;F17)-COUNTIF(Vertices[In-Degree],"&gt;="&amp;F18)</f>
        <v>8</v>
      </c>
      <c r="H17" s="39">
        <f t="shared" si="3"/>
        <v>7.636363636363633</v>
      </c>
      <c r="I17" s="40">
        <f>COUNTIF(Vertices[Out-Degree],"&gt;= "&amp;H17)-COUNTIF(Vertices[Out-Degree],"&gt;="&amp;H18)</f>
        <v>0</v>
      </c>
      <c r="J17" s="39">
        <f t="shared" si="4"/>
        <v>206.18181818181822</v>
      </c>
      <c r="K17" s="40">
        <f>COUNTIF(Vertices[Betweenness Centrality],"&gt;= "&amp;J17)-COUNTIF(Vertices[Betweenness Centrality],"&gt;="&amp;J18)</f>
        <v>0</v>
      </c>
      <c r="L17" s="39">
        <f t="shared" si="5"/>
        <v>0.2815963636363636</v>
      </c>
      <c r="M17" s="40">
        <f>COUNTIF(Vertices[Closeness Centrality],"&gt;= "&amp;L17)-COUNTIF(Vertices[Closeness Centrality],"&gt;="&amp;L18)</f>
        <v>0</v>
      </c>
      <c r="N17" s="39">
        <f t="shared" si="6"/>
        <v>0.009375272727272727</v>
      </c>
      <c r="O17" s="40">
        <f>COUNTIF(Vertices[Eigenvector Centrality],"&gt;= "&amp;N17)-COUNTIF(Vertices[Eigenvector Centrality],"&gt;="&amp;N18)</f>
        <v>0</v>
      </c>
      <c r="P17" s="39">
        <f t="shared" si="7"/>
        <v>4.061067636363635</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t="s">
        <v>170</v>
      </c>
      <c r="B18" s="34">
        <v>0</v>
      </c>
      <c r="D18" s="32">
        <f t="shared" si="1"/>
        <v>0</v>
      </c>
      <c r="E18" s="3">
        <f>COUNTIF(Vertices[Degree],"&gt;= "&amp;D18)-COUNTIF(Vertices[Degree],"&gt;="&amp;D19)</f>
        <v>0</v>
      </c>
      <c r="F18" s="37">
        <f t="shared" si="2"/>
        <v>2.0363636363636357</v>
      </c>
      <c r="G18" s="38">
        <f>COUNTIF(Vertices[In-Degree],"&gt;= "&amp;F18)-COUNTIF(Vertices[In-Degree],"&gt;="&amp;F19)</f>
        <v>0</v>
      </c>
      <c r="H18" s="37">
        <f t="shared" si="3"/>
        <v>8.145454545454543</v>
      </c>
      <c r="I18" s="38">
        <f>COUNTIF(Vertices[Out-Degree],"&gt;= "&amp;H18)-COUNTIF(Vertices[Out-Degree],"&gt;="&amp;H19)</f>
        <v>0</v>
      </c>
      <c r="J18" s="37">
        <f t="shared" si="4"/>
        <v>219.92727272727276</v>
      </c>
      <c r="K18" s="38">
        <f>COUNTIF(Vertices[Betweenness Centrality],"&gt;= "&amp;J18)-COUNTIF(Vertices[Betweenness Centrality],"&gt;="&amp;J19)</f>
        <v>0</v>
      </c>
      <c r="L18" s="37">
        <f t="shared" si="5"/>
        <v>0.2995564545454545</v>
      </c>
      <c r="M18" s="38">
        <f>COUNTIF(Vertices[Closeness Centrality],"&gt;= "&amp;L18)-COUNTIF(Vertices[Closeness Centrality],"&gt;="&amp;L19)</f>
        <v>0</v>
      </c>
      <c r="N18" s="37">
        <f t="shared" si="6"/>
        <v>0.010000290909090909</v>
      </c>
      <c r="O18" s="38">
        <f>COUNTIF(Vertices[Eigenvector Centrality],"&gt;= "&amp;N18)-COUNTIF(Vertices[Eigenvector Centrality],"&gt;="&amp;N19)</f>
        <v>0</v>
      </c>
      <c r="P18" s="37">
        <f t="shared" si="7"/>
        <v>4.294675545454544</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t="s">
        <v>171</v>
      </c>
      <c r="B19" s="34">
        <v>0</v>
      </c>
      <c r="D19" s="32">
        <f t="shared" si="1"/>
        <v>0</v>
      </c>
      <c r="E19" s="3">
        <f>COUNTIF(Vertices[Degree],"&gt;= "&amp;D19)-COUNTIF(Vertices[Degree],"&gt;="&amp;D20)</f>
        <v>0</v>
      </c>
      <c r="F19" s="39">
        <f t="shared" si="2"/>
        <v>2.163636363636363</v>
      </c>
      <c r="G19" s="40">
        <f>COUNTIF(Vertices[In-Degree],"&gt;= "&amp;F19)-COUNTIF(Vertices[In-Degree],"&gt;="&amp;F20)</f>
        <v>0</v>
      </c>
      <c r="H19" s="39">
        <f t="shared" si="3"/>
        <v>8.654545454545453</v>
      </c>
      <c r="I19" s="40">
        <f>COUNTIF(Vertices[Out-Degree],"&gt;= "&amp;H19)-COUNTIF(Vertices[Out-Degree],"&gt;="&amp;H20)</f>
        <v>0</v>
      </c>
      <c r="J19" s="39">
        <f t="shared" si="4"/>
        <v>233.67272727272731</v>
      </c>
      <c r="K19" s="40">
        <f>COUNTIF(Vertices[Betweenness Centrality],"&gt;= "&amp;J19)-COUNTIF(Vertices[Betweenness Centrality],"&gt;="&amp;J20)</f>
        <v>0</v>
      </c>
      <c r="L19" s="39">
        <f t="shared" si="5"/>
        <v>0.3175165454545454</v>
      </c>
      <c r="M19" s="40">
        <f>COUNTIF(Vertices[Closeness Centrality],"&gt;= "&amp;L19)-COUNTIF(Vertices[Closeness Centrality],"&gt;="&amp;L20)</f>
        <v>15</v>
      </c>
      <c r="N19" s="39">
        <f t="shared" si="6"/>
        <v>0.01062530909090909</v>
      </c>
      <c r="O19" s="40">
        <f>COUNTIF(Vertices[Eigenvector Centrality],"&gt;= "&amp;N19)-COUNTIF(Vertices[Eigenvector Centrality],"&gt;="&amp;N20)</f>
        <v>0</v>
      </c>
      <c r="P19" s="39">
        <f t="shared" si="7"/>
        <v>4.528283454545454</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111"/>
      <c r="B20" s="111"/>
      <c r="D20" s="32">
        <f t="shared" si="1"/>
        <v>0</v>
      </c>
      <c r="E20" s="3">
        <f>COUNTIF(Vertices[Degree],"&gt;= "&amp;D20)-COUNTIF(Vertices[Degree],"&gt;="&amp;D21)</f>
        <v>0</v>
      </c>
      <c r="F20" s="37">
        <f t="shared" si="2"/>
        <v>2.2909090909090906</v>
      </c>
      <c r="G20" s="38">
        <f>COUNTIF(Vertices[In-Degree],"&gt;= "&amp;F20)-COUNTIF(Vertices[In-Degree],"&gt;="&amp;F21)</f>
        <v>0</v>
      </c>
      <c r="H20" s="37">
        <f t="shared" si="3"/>
        <v>9.163636363636362</v>
      </c>
      <c r="I20" s="38">
        <f>COUNTIF(Vertices[Out-Degree],"&gt;= "&amp;H20)-COUNTIF(Vertices[Out-Degree],"&gt;="&amp;H21)</f>
        <v>0</v>
      </c>
      <c r="J20" s="37">
        <f t="shared" si="4"/>
        <v>247.41818181818186</v>
      </c>
      <c r="K20" s="38">
        <f>COUNTIF(Vertices[Betweenness Centrality],"&gt;= "&amp;J20)-COUNTIF(Vertices[Betweenness Centrality],"&gt;="&amp;J21)</f>
        <v>0</v>
      </c>
      <c r="L20" s="37">
        <f t="shared" si="5"/>
        <v>0.3354766363636363</v>
      </c>
      <c r="M20" s="38">
        <f>COUNTIF(Vertices[Closeness Centrality],"&gt;= "&amp;L20)-COUNTIF(Vertices[Closeness Centrality],"&gt;="&amp;L21)</f>
        <v>0</v>
      </c>
      <c r="N20" s="37">
        <f t="shared" si="6"/>
        <v>0.011250327272727272</v>
      </c>
      <c r="O20" s="38">
        <f>COUNTIF(Vertices[Eigenvector Centrality],"&gt;= "&amp;N20)-COUNTIF(Vertices[Eigenvector Centrality],"&gt;="&amp;N21)</f>
        <v>0</v>
      </c>
      <c r="P20" s="37">
        <f t="shared" si="7"/>
        <v>4.761891363636363</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t="s">
        <v>152</v>
      </c>
      <c r="B21" s="34">
        <v>54</v>
      </c>
      <c r="D21" s="32">
        <f t="shared" si="1"/>
        <v>0</v>
      </c>
      <c r="E21" s="3">
        <f>COUNTIF(Vertices[Degree],"&gt;= "&amp;D21)-COUNTIF(Vertices[Degree],"&gt;="&amp;D22)</f>
        <v>0</v>
      </c>
      <c r="F21" s="39">
        <f t="shared" si="2"/>
        <v>2.418181818181818</v>
      </c>
      <c r="G21" s="40">
        <f>COUNTIF(Vertices[In-Degree],"&gt;= "&amp;F21)-COUNTIF(Vertices[In-Degree],"&gt;="&amp;F22)</f>
        <v>0</v>
      </c>
      <c r="H21" s="39">
        <f t="shared" si="3"/>
        <v>9.672727272727272</v>
      </c>
      <c r="I21" s="40">
        <f>COUNTIF(Vertices[Out-Degree],"&gt;= "&amp;H21)-COUNTIF(Vertices[Out-Degree],"&gt;="&amp;H22)</f>
        <v>0</v>
      </c>
      <c r="J21" s="39">
        <f t="shared" si="4"/>
        <v>261.1636363636364</v>
      </c>
      <c r="K21" s="40">
        <f>COUNTIF(Vertices[Betweenness Centrality],"&gt;= "&amp;J21)-COUNTIF(Vertices[Betweenness Centrality],"&gt;="&amp;J22)</f>
        <v>0</v>
      </c>
      <c r="L21" s="39">
        <f t="shared" si="5"/>
        <v>0.3534367272727272</v>
      </c>
      <c r="M21" s="40">
        <f>COUNTIF(Vertices[Closeness Centrality],"&gt;= "&amp;L21)-COUNTIF(Vertices[Closeness Centrality],"&gt;="&amp;L22)</f>
        <v>0</v>
      </c>
      <c r="N21" s="39">
        <f t="shared" si="6"/>
        <v>0.011875345454545454</v>
      </c>
      <c r="O21" s="40">
        <f>COUNTIF(Vertices[Eigenvector Centrality],"&gt;= "&amp;N21)-COUNTIF(Vertices[Eigenvector Centrality],"&gt;="&amp;N22)</f>
        <v>0</v>
      </c>
      <c r="P21" s="39">
        <f t="shared" si="7"/>
        <v>4.9954992727272725</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2.5454545454545454</v>
      </c>
      <c r="G22" s="38">
        <f>COUNTIF(Vertices[In-Degree],"&gt;= "&amp;F22)-COUNTIF(Vertices[In-Degree],"&gt;="&amp;F23)</f>
        <v>0</v>
      </c>
      <c r="H22" s="37">
        <f t="shared" si="3"/>
        <v>10.181818181818182</v>
      </c>
      <c r="I22" s="38">
        <f>COUNTIF(Vertices[Out-Degree],"&gt;= "&amp;H22)-COUNTIF(Vertices[Out-Degree],"&gt;="&amp;H23)</f>
        <v>0</v>
      </c>
      <c r="J22" s="37">
        <f t="shared" si="4"/>
        <v>274.90909090909093</v>
      </c>
      <c r="K22" s="38">
        <f>COUNTIF(Vertices[Betweenness Centrality],"&gt;= "&amp;J22)-COUNTIF(Vertices[Betweenness Centrality],"&gt;="&amp;J23)</f>
        <v>0</v>
      </c>
      <c r="L22" s="37">
        <f t="shared" si="5"/>
        <v>0.3713968181818181</v>
      </c>
      <c r="M22" s="38">
        <f>COUNTIF(Vertices[Closeness Centrality],"&gt;= "&amp;L22)-COUNTIF(Vertices[Closeness Centrality],"&gt;="&amp;L23)</f>
        <v>0</v>
      </c>
      <c r="N22" s="37">
        <f t="shared" si="6"/>
        <v>0.012500363636363636</v>
      </c>
      <c r="O22" s="38">
        <f>COUNTIF(Vertices[Eigenvector Centrality],"&gt;= "&amp;N22)-COUNTIF(Vertices[Eigenvector Centrality],"&gt;="&amp;N23)</f>
        <v>0</v>
      </c>
      <c r="P22" s="37">
        <f t="shared" si="7"/>
        <v>5.229107181818182</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2.672727272727273</v>
      </c>
      <c r="G23" s="40">
        <f>COUNTIF(Vertices[In-Degree],"&gt;= "&amp;F23)-COUNTIF(Vertices[In-Degree],"&gt;="&amp;F24)</f>
        <v>0</v>
      </c>
      <c r="H23" s="39">
        <f t="shared" si="3"/>
        <v>10.690909090909091</v>
      </c>
      <c r="I23" s="40">
        <f>COUNTIF(Vertices[Out-Degree],"&gt;= "&amp;H23)-COUNTIF(Vertices[Out-Degree],"&gt;="&amp;H24)</f>
        <v>0</v>
      </c>
      <c r="J23" s="39">
        <f t="shared" si="4"/>
        <v>288.6545454545455</v>
      </c>
      <c r="K23" s="40">
        <f>COUNTIF(Vertices[Betweenness Centrality],"&gt;= "&amp;J23)-COUNTIF(Vertices[Betweenness Centrality],"&gt;="&amp;J24)</f>
        <v>0</v>
      </c>
      <c r="L23" s="39">
        <f t="shared" si="5"/>
        <v>0.389356909090909</v>
      </c>
      <c r="M23" s="40">
        <f>COUNTIF(Vertices[Closeness Centrality],"&gt;= "&amp;L23)-COUNTIF(Vertices[Closeness Centrality],"&gt;="&amp;L24)</f>
        <v>0</v>
      </c>
      <c r="N23" s="39">
        <f t="shared" si="6"/>
        <v>0.013125381818181818</v>
      </c>
      <c r="O23" s="40">
        <f>COUNTIF(Vertices[Eigenvector Centrality],"&gt;= "&amp;N23)-COUNTIF(Vertices[Eigenvector Centrality],"&gt;="&amp;N24)</f>
        <v>0</v>
      </c>
      <c r="P23" s="39">
        <f t="shared" si="7"/>
        <v>5.462715090909091</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t="s">
        <v>155</v>
      </c>
      <c r="B24" s="34">
        <v>28</v>
      </c>
      <c r="D24" s="32">
        <f t="shared" si="1"/>
        <v>0</v>
      </c>
      <c r="E24" s="3">
        <f>COUNTIF(Vertices[Degree],"&gt;= "&amp;D24)-COUNTIF(Vertices[Degree],"&gt;="&amp;D25)</f>
        <v>0</v>
      </c>
      <c r="F24" s="37">
        <f t="shared" si="2"/>
        <v>2.8000000000000003</v>
      </c>
      <c r="G24" s="38">
        <f>COUNTIF(Vertices[In-Degree],"&gt;= "&amp;F24)-COUNTIF(Vertices[In-Degree],"&gt;="&amp;F25)</f>
        <v>0</v>
      </c>
      <c r="H24" s="37">
        <f t="shared" si="3"/>
        <v>11.200000000000001</v>
      </c>
      <c r="I24" s="38">
        <f>COUNTIF(Vertices[Out-Degree],"&gt;= "&amp;H24)-COUNTIF(Vertices[Out-Degree],"&gt;="&amp;H25)</f>
        <v>0</v>
      </c>
      <c r="J24" s="37">
        <f t="shared" si="4"/>
        <v>302.40000000000003</v>
      </c>
      <c r="K24" s="38">
        <f>COUNTIF(Vertices[Betweenness Centrality],"&gt;= "&amp;J24)-COUNTIF(Vertices[Betweenness Centrality],"&gt;="&amp;J25)</f>
        <v>3</v>
      </c>
      <c r="L24" s="37">
        <f t="shared" si="5"/>
        <v>0.4073169999999999</v>
      </c>
      <c r="M24" s="38">
        <f>COUNTIF(Vertices[Closeness Centrality],"&gt;= "&amp;L24)-COUNTIF(Vertices[Closeness Centrality],"&gt;="&amp;L25)</f>
        <v>0</v>
      </c>
      <c r="N24" s="37">
        <f t="shared" si="6"/>
        <v>0.0137504</v>
      </c>
      <c r="O24" s="38">
        <f>COUNTIF(Vertices[Eigenvector Centrality],"&gt;= "&amp;N24)-COUNTIF(Vertices[Eigenvector Centrality],"&gt;="&amp;N25)</f>
        <v>0</v>
      </c>
      <c r="P24" s="37">
        <f t="shared" si="7"/>
        <v>5.6963230000000005</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111"/>
      <c r="B25" s="111"/>
      <c r="D25" s="32">
        <f t="shared" si="1"/>
        <v>0</v>
      </c>
      <c r="E25" s="3">
        <f>COUNTIF(Vertices[Degree],"&gt;= "&amp;D25)-COUNTIF(Vertices[Degree],"&gt;="&amp;D26)</f>
        <v>0</v>
      </c>
      <c r="F25" s="39">
        <f t="shared" si="2"/>
        <v>2.9272727272727277</v>
      </c>
      <c r="G25" s="40">
        <f>COUNTIF(Vertices[In-Degree],"&gt;= "&amp;F25)-COUNTIF(Vertices[In-Degree],"&gt;="&amp;F26)</f>
        <v>3</v>
      </c>
      <c r="H25" s="39">
        <f t="shared" si="3"/>
        <v>11.70909090909091</v>
      </c>
      <c r="I25" s="40">
        <f>COUNTIF(Vertices[Out-Degree],"&gt;= "&amp;H25)-COUNTIF(Vertices[Out-Degree],"&gt;="&amp;H26)</f>
        <v>1</v>
      </c>
      <c r="J25" s="39">
        <f t="shared" si="4"/>
        <v>316.1454545454546</v>
      </c>
      <c r="K25" s="40">
        <f>COUNTIF(Vertices[Betweenness Centrality],"&gt;= "&amp;J25)-COUNTIF(Vertices[Betweenness Centrality],"&gt;="&amp;J26)</f>
        <v>0</v>
      </c>
      <c r="L25" s="39">
        <f t="shared" si="5"/>
        <v>0.42527709090909077</v>
      </c>
      <c r="M25" s="40">
        <f>COUNTIF(Vertices[Closeness Centrality],"&gt;= "&amp;L25)-COUNTIF(Vertices[Closeness Centrality],"&gt;="&amp;L26)</f>
        <v>0</v>
      </c>
      <c r="N25" s="39">
        <f t="shared" si="6"/>
        <v>0.014375418181818181</v>
      </c>
      <c r="O25" s="40">
        <f>COUNTIF(Vertices[Eigenvector Centrality],"&gt;= "&amp;N25)-COUNTIF(Vertices[Eigenvector Centrality],"&gt;="&amp;N26)</f>
        <v>0</v>
      </c>
      <c r="P25" s="39">
        <f t="shared" si="7"/>
        <v>5.92993090909091</v>
      </c>
      <c r="Q25" s="40">
        <f>COUNTIF(Vertices[PageRank],"&gt;= "&amp;P25)-COUNTIF(Vertices[PageRank],"&gt;="&amp;P26)</f>
        <v>1</v>
      </c>
      <c r="R25" s="39">
        <f t="shared" si="8"/>
        <v>0</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3.054545454545455</v>
      </c>
      <c r="G26" s="38">
        <f>COUNTIF(Vertices[In-Degree],"&gt;= "&amp;F26)-COUNTIF(Vertices[In-Degree],"&gt;="&amp;F28)</f>
        <v>0</v>
      </c>
      <c r="H26" s="37">
        <f t="shared" si="3"/>
        <v>12.21818181818182</v>
      </c>
      <c r="I26" s="38">
        <f>COUNTIF(Vertices[Out-Degree],"&gt;= "&amp;H26)-COUNTIF(Vertices[Out-Degree],"&gt;="&amp;H28)</f>
        <v>0</v>
      </c>
      <c r="J26" s="37">
        <f t="shared" si="4"/>
        <v>329.89090909090913</v>
      </c>
      <c r="K26" s="38">
        <f>COUNTIF(Vertices[Betweenness Centrality],"&gt;= "&amp;J26)-COUNTIF(Vertices[Betweenness Centrality],"&gt;="&amp;J28)</f>
        <v>1</v>
      </c>
      <c r="L26" s="37">
        <f t="shared" si="5"/>
        <v>0.44323718181818167</v>
      </c>
      <c r="M26" s="38">
        <f>COUNTIF(Vertices[Closeness Centrality],"&gt;= "&amp;L26)-COUNTIF(Vertices[Closeness Centrality],"&gt;="&amp;L28)</f>
        <v>0</v>
      </c>
      <c r="N26" s="37">
        <f t="shared" si="6"/>
        <v>0.015000436363636363</v>
      </c>
      <c r="O26" s="38">
        <f>COUNTIF(Vertices[Eigenvector Centrality],"&gt;= "&amp;N26)-COUNTIF(Vertices[Eigenvector Centrality],"&gt;="&amp;N28)</f>
        <v>0</v>
      </c>
      <c r="P26" s="37">
        <f t="shared" si="7"/>
        <v>6.163538818181819</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1.835087</v>
      </c>
      <c r="D27" s="32"/>
      <c r="E27" s="3">
        <f>COUNTIF(Vertices[Degree],"&gt;= "&amp;D27)-COUNTIF(Vertices[Degree],"&gt;="&amp;D28)</f>
        <v>0</v>
      </c>
      <c r="F27" s="62"/>
      <c r="G27" s="63">
        <f>COUNTIF(Vertices[In-Degree],"&gt;= "&amp;F27)-COUNTIF(Vertices[In-Degree],"&gt;="&amp;F28)</f>
        <v>-1</v>
      </c>
      <c r="H27" s="62"/>
      <c r="I27" s="63">
        <f>COUNTIF(Vertices[Out-Degree],"&gt;= "&amp;H27)-COUNTIF(Vertices[Out-Degree],"&gt;="&amp;H28)</f>
        <v>-13</v>
      </c>
      <c r="J27" s="62"/>
      <c r="K27" s="63">
        <f>COUNTIF(Vertices[Betweenness Centrality],"&gt;= "&amp;J27)-COUNTIF(Vertices[Betweenness Centrality],"&gt;="&amp;J28)</f>
        <v>-7</v>
      </c>
      <c r="L27" s="62"/>
      <c r="M27" s="63">
        <f>COUNTIF(Vertices[Closeness Centrality],"&gt;= "&amp;L27)-COUNTIF(Vertices[Closeness Centrality],"&gt;="&amp;L28)</f>
        <v>-55</v>
      </c>
      <c r="N27" s="62"/>
      <c r="O27" s="63">
        <f>COUNTIF(Vertices[Eigenvector Centrality],"&gt;= "&amp;N27)-COUNTIF(Vertices[Eigenvector Centrality],"&gt;="&amp;N28)</f>
        <v>-29</v>
      </c>
      <c r="P27" s="62"/>
      <c r="Q27" s="63">
        <f>COUNTIF(Vertices[Eigenvector Centrality],"&gt;= "&amp;P27)-COUNTIF(Vertices[Eigenvector Centrality],"&gt;="&amp;P28)</f>
        <v>0</v>
      </c>
      <c r="R27" s="62"/>
      <c r="S27" s="64">
        <f>COUNTIF(Vertices[Clustering Coefficient],"&gt;= "&amp;R27)-COUNTIF(Vertices[Clustering Coefficient],"&gt;="&amp;R28)</f>
        <v>-402</v>
      </c>
      <c r="T27" s="62"/>
      <c r="U27" s="63">
        <f ca="1">COUNTIF(Vertices[Clustering Coefficient],"&gt;= "&amp;T27)-COUNTIF(Vertices[Clustering Coefficient],"&gt;="&amp;T28)</f>
        <v>0</v>
      </c>
    </row>
    <row r="28" spans="1:21" ht="15">
      <c r="A28" s="111"/>
      <c r="B28" s="111"/>
      <c r="D28" s="32">
        <f>D26+($D$57-$D$2)/BinDivisor</f>
        <v>0</v>
      </c>
      <c r="E28" s="3">
        <f>COUNTIF(Vertices[Degree],"&gt;= "&amp;D28)-COUNTIF(Vertices[Degree],"&gt;="&amp;D40)</f>
        <v>0</v>
      </c>
      <c r="F28" s="39">
        <f>F26+($F$57-$F$2)/BinDivisor</f>
        <v>3.1818181818181825</v>
      </c>
      <c r="G28" s="40">
        <f>COUNTIF(Vertices[In-Degree],"&gt;= "&amp;F28)-COUNTIF(Vertices[In-Degree],"&gt;="&amp;F40)</f>
        <v>0</v>
      </c>
      <c r="H28" s="39">
        <f>H26+($H$57-$H$2)/BinDivisor</f>
        <v>12.72727272727273</v>
      </c>
      <c r="I28" s="40">
        <f>COUNTIF(Vertices[Out-Degree],"&gt;= "&amp;H28)-COUNTIF(Vertices[Out-Degree],"&gt;="&amp;H40)</f>
        <v>2</v>
      </c>
      <c r="J28" s="39">
        <f>J26+($J$57-$J$2)/BinDivisor</f>
        <v>343.6363636363637</v>
      </c>
      <c r="K28" s="40">
        <f>COUNTIF(Vertices[Betweenness Centrality],"&gt;= "&amp;J28)-COUNTIF(Vertices[Betweenness Centrality],"&gt;="&amp;J40)</f>
        <v>0</v>
      </c>
      <c r="L28" s="39">
        <f>L26+($L$57-$L$2)/BinDivisor</f>
        <v>0.46119727272727257</v>
      </c>
      <c r="M28" s="40">
        <f>COUNTIF(Vertices[Closeness Centrality],"&gt;= "&amp;L28)-COUNTIF(Vertices[Closeness Centrality],"&gt;="&amp;L40)</f>
        <v>0</v>
      </c>
      <c r="N28" s="39">
        <f>N26+($N$57-$N$2)/BinDivisor</f>
        <v>0.015625454545454547</v>
      </c>
      <c r="O28" s="40">
        <f>COUNTIF(Vertices[Eigenvector Centrality],"&gt;= "&amp;N28)-COUNTIF(Vertices[Eigenvector Centrality],"&gt;="&amp;N40)</f>
        <v>0</v>
      </c>
      <c r="P28" s="39">
        <f>P26+($P$57-$P$2)/BinDivisor</f>
        <v>6.3971467272727285</v>
      </c>
      <c r="Q28" s="40">
        <f>COUNTIF(Vertices[PageRank],"&gt;= "&amp;P28)-COUNTIF(Vertices[PageRank],"&gt;="&amp;P40)</f>
        <v>2</v>
      </c>
      <c r="R28" s="39">
        <f>R26+($R$57-$R$2)/BinDivisor</f>
        <v>0</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0.0021587821491048497</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2712</v>
      </c>
      <c r="B30" s="34">
        <v>0.947641</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11"/>
      <c r="B31" s="111"/>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2713</v>
      </c>
      <c r="B32" s="34" t="s">
        <v>2714</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-11</v>
      </c>
      <c r="J38" s="62"/>
      <c r="K38" s="63">
        <f>COUNTIF(Vertices[Betweenness Centrality],"&gt;= "&amp;J38)-COUNTIF(Vertices[Betweenness Centrality],"&gt;="&amp;J40)</f>
        <v>-7</v>
      </c>
      <c r="L38" s="62"/>
      <c r="M38" s="63">
        <f>COUNTIF(Vertices[Closeness Centrality],"&gt;= "&amp;L38)-COUNTIF(Vertices[Closeness Centrality],"&gt;="&amp;L40)</f>
        <v>-55</v>
      </c>
      <c r="N38" s="62"/>
      <c r="O38" s="63">
        <f>COUNTIF(Vertices[Eigenvector Centrality],"&gt;= "&amp;N38)-COUNTIF(Vertices[Eigenvector Centrality],"&gt;="&amp;N40)</f>
        <v>-29</v>
      </c>
      <c r="P38" s="62"/>
      <c r="Q38" s="63">
        <f>COUNTIF(Vertices[Eigenvector Centrality],"&gt;= "&amp;P38)-COUNTIF(Vertices[Eigenvector Centrality],"&gt;="&amp;P40)</f>
        <v>0</v>
      </c>
      <c r="R38" s="62"/>
      <c r="S38" s="64">
        <f>COUNTIF(Vertices[Clustering Coefficient],"&gt;= "&amp;R38)-COUNTIF(Vertices[Clustering Coefficient],"&gt;="&amp;R40)</f>
        <v>-402</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-11</v>
      </c>
      <c r="J39" s="62"/>
      <c r="K39" s="63">
        <f>COUNTIF(Vertices[Betweenness Centrality],"&gt;= "&amp;J39)-COUNTIF(Vertices[Betweenness Centrality],"&gt;="&amp;J40)</f>
        <v>-7</v>
      </c>
      <c r="L39" s="62"/>
      <c r="M39" s="63">
        <f>COUNTIF(Vertices[Closeness Centrality],"&gt;= "&amp;L39)-COUNTIF(Vertices[Closeness Centrality],"&gt;="&amp;L40)</f>
        <v>-55</v>
      </c>
      <c r="N39" s="62"/>
      <c r="O39" s="63">
        <f>COUNTIF(Vertices[Eigenvector Centrality],"&gt;= "&amp;N39)-COUNTIF(Vertices[Eigenvector Centrality],"&gt;="&amp;N40)</f>
        <v>-29</v>
      </c>
      <c r="P39" s="62"/>
      <c r="Q39" s="63">
        <f>COUNTIF(Vertices[Eigenvector Centrality],"&gt;= "&amp;P39)-COUNTIF(Vertices[Eigenvector Centrality],"&gt;="&amp;P40)</f>
        <v>0</v>
      </c>
      <c r="R39" s="62"/>
      <c r="S39" s="64">
        <f>COUNTIF(Vertices[Clustering Coefficient],"&gt;= "&amp;R39)-COUNTIF(Vertices[Clustering Coefficient],"&gt;="&amp;R40)</f>
        <v>-402</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3.30909090909091</v>
      </c>
      <c r="G40" s="38">
        <f>COUNTIF(Vertices[In-Degree],"&gt;= "&amp;F40)-COUNTIF(Vertices[In-Degree],"&gt;="&amp;F41)</f>
        <v>0</v>
      </c>
      <c r="H40" s="37">
        <f>H28+($H$57-$H$2)/BinDivisor</f>
        <v>13.23636363636364</v>
      </c>
      <c r="I40" s="38">
        <f>COUNTIF(Vertices[Out-Degree],"&gt;= "&amp;H40)-COUNTIF(Vertices[Out-Degree],"&gt;="&amp;H41)</f>
        <v>0</v>
      </c>
      <c r="J40" s="37">
        <f>J28+($J$57-$J$2)/BinDivisor</f>
        <v>357.38181818181823</v>
      </c>
      <c r="K40" s="38">
        <f>COUNTIF(Vertices[Betweenness Centrality],"&gt;= "&amp;J40)-COUNTIF(Vertices[Betweenness Centrality],"&gt;="&amp;J41)</f>
        <v>0</v>
      </c>
      <c r="L40" s="37">
        <f>L28+($L$57-$L$2)/BinDivisor</f>
        <v>0.47915736363636346</v>
      </c>
      <c r="M40" s="38">
        <f>COUNTIF(Vertices[Closeness Centrality],"&gt;= "&amp;L40)-COUNTIF(Vertices[Closeness Centrality],"&gt;="&amp;L41)</f>
        <v>0</v>
      </c>
      <c r="N40" s="37">
        <f>N28+($N$57-$N$2)/BinDivisor</f>
        <v>0.01625047272727273</v>
      </c>
      <c r="O40" s="38">
        <f>COUNTIF(Vertices[Eigenvector Centrality],"&gt;= "&amp;N40)-COUNTIF(Vertices[Eigenvector Centrality],"&gt;="&amp;N41)</f>
        <v>0</v>
      </c>
      <c r="P40" s="37">
        <f>P28+($P$57-$P$2)/BinDivisor</f>
        <v>6.630754636363638</v>
      </c>
      <c r="Q40" s="38">
        <f>COUNTIF(Vertices[PageRank],"&gt;= "&amp;P40)-COUNTIF(Vertices[PageRank],"&gt;="&amp;P41)</f>
        <v>0</v>
      </c>
      <c r="R40" s="37">
        <f>R28+($R$57-$R$2)/BinDivisor</f>
        <v>0</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3.4363636363636374</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371.1272727272728</v>
      </c>
      <c r="K41" s="40">
        <f>COUNTIF(Vertices[Betweenness Centrality],"&gt;= "&amp;J41)-COUNTIF(Vertices[Betweenness Centrality],"&gt;="&amp;J42)</f>
        <v>2</v>
      </c>
      <c r="L41" s="39">
        <f aca="true" t="shared" si="14" ref="L41:L56">L40+($L$57-$L$2)/BinDivisor</f>
        <v>0.49711745454545436</v>
      </c>
      <c r="M41" s="40">
        <f>COUNTIF(Vertices[Closeness Centrality],"&gt;= "&amp;L41)-COUNTIF(Vertices[Closeness Centrality],"&gt;="&amp;L42)</f>
        <v>5</v>
      </c>
      <c r="N41" s="39">
        <f aca="true" t="shared" si="15" ref="N41:N56">N40+($N$57-$N$2)/BinDivisor</f>
        <v>0.016875490909090914</v>
      </c>
      <c r="O41" s="40">
        <f>COUNTIF(Vertices[Eigenvector Centrality],"&gt;= "&amp;N41)-COUNTIF(Vertices[Eigenvector Centrality],"&gt;="&amp;N42)</f>
        <v>0</v>
      </c>
      <c r="P41" s="39">
        <f aca="true" t="shared" si="16" ref="P41:P56">P40+($P$57-$P$2)/BinDivisor</f>
        <v>6.864362545454547</v>
      </c>
      <c r="Q41" s="40">
        <f>COUNTIF(Vertices[PageRank],"&gt;= "&amp;P41)-COUNTIF(Vertices[PageRank],"&gt;="&amp;P42)</f>
        <v>0</v>
      </c>
      <c r="R41" s="39">
        <f aca="true" t="shared" si="17" ref="R41:R56">R40+($R$57-$R$2)/BinDivisor</f>
        <v>0</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3.563636363636365</v>
      </c>
      <c r="G42" s="38">
        <f>COUNTIF(Vertices[In-Degree],"&gt;= "&amp;F42)-COUNTIF(Vertices[In-Degree],"&gt;="&amp;F43)</f>
        <v>0</v>
      </c>
      <c r="H42" s="37">
        <f t="shared" si="12"/>
        <v>14.25454545454546</v>
      </c>
      <c r="I42" s="38">
        <f>COUNTIF(Vertices[Out-Degree],"&gt;= "&amp;H42)-COUNTIF(Vertices[Out-Degree],"&gt;="&amp;H43)</f>
        <v>0</v>
      </c>
      <c r="J42" s="37">
        <f t="shared" si="13"/>
        <v>384.87272727272733</v>
      </c>
      <c r="K42" s="38">
        <f>COUNTIF(Vertices[Betweenness Centrality],"&gt;= "&amp;J42)-COUNTIF(Vertices[Betweenness Centrality],"&gt;="&amp;J43)</f>
        <v>0</v>
      </c>
      <c r="L42" s="37">
        <f t="shared" si="14"/>
        <v>0.5150775454545453</v>
      </c>
      <c r="M42" s="38">
        <f>COUNTIF(Vertices[Closeness Centrality],"&gt;= "&amp;L42)-COUNTIF(Vertices[Closeness Centrality],"&gt;="&amp;L43)</f>
        <v>0</v>
      </c>
      <c r="N42" s="37">
        <f t="shared" si="15"/>
        <v>0.017500509090909097</v>
      </c>
      <c r="O42" s="38">
        <f>COUNTIF(Vertices[Eigenvector Centrality],"&gt;= "&amp;N42)-COUNTIF(Vertices[Eigenvector Centrality],"&gt;="&amp;N43)</f>
        <v>0</v>
      </c>
      <c r="P42" s="37">
        <f t="shared" si="16"/>
        <v>7.0979704545454565</v>
      </c>
      <c r="Q42" s="38">
        <f>COUNTIF(Vertices[PageRank],"&gt;= "&amp;P42)-COUNTIF(Vertices[PageRank],"&gt;="&amp;P43)</f>
        <v>0</v>
      </c>
      <c r="R42" s="37">
        <f t="shared" si="17"/>
        <v>0</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3.6909090909090922</v>
      </c>
      <c r="G43" s="40">
        <f>COUNTIF(Vertices[In-Degree],"&gt;= "&amp;F43)-COUNTIF(Vertices[In-Degree],"&gt;="&amp;F44)</f>
        <v>0</v>
      </c>
      <c r="H43" s="39">
        <f t="shared" si="12"/>
        <v>14.763636363636369</v>
      </c>
      <c r="I43" s="40">
        <f>COUNTIF(Vertices[Out-Degree],"&gt;= "&amp;H43)-COUNTIF(Vertices[Out-Degree],"&gt;="&amp;H44)</f>
        <v>0</v>
      </c>
      <c r="J43" s="39">
        <f t="shared" si="13"/>
        <v>398.6181818181819</v>
      </c>
      <c r="K43" s="40">
        <f>COUNTIF(Vertices[Betweenness Centrality],"&gt;= "&amp;J43)-COUNTIF(Vertices[Betweenness Centrality],"&gt;="&amp;J44)</f>
        <v>0</v>
      </c>
      <c r="L43" s="39">
        <f t="shared" si="14"/>
        <v>0.5330376363636362</v>
      </c>
      <c r="M43" s="40">
        <f>COUNTIF(Vertices[Closeness Centrality],"&gt;= "&amp;L43)-COUNTIF(Vertices[Closeness Centrality],"&gt;="&amp;L44)</f>
        <v>0</v>
      </c>
      <c r="N43" s="39">
        <f t="shared" si="15"/>
        <v>0.01812552727272728</v>
      </c>
      <c r="O43" s="40">
        <f>COUNTIF(Vertices[Eigenvector Centrality],"&gt;= "&amp;N43)-COUNTIF(Vertices[Eigenvector Centrality],"&gt;="&amp;N44)</f>
        <v>0</v>
      </c>
      <c r="P43" s="39">
        <f t="shared" si="16"/>
        <v>7.331578363636366</v>
      </c>
      <c r="Q43" s="40">
        <f>COUNTIF(Vertices[PageRank],"&gt;= "&amp;P43)-COUNTIF(Vertices[PageRank],"&gt;="&amp;P44)</f>
        <v>0</v>
      </c>
      <c r="R43" s="39">
        <f t="shared" si="17"/>
        <v>0</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3.8181818181818197</v>
      </c>
      <c r="G44" s="38">
        <f>COUNTIF(Vertices[In-Degree],"&gt;= "&amp;F44)-COUNTIF(Vertices[In-Degree],"&gt;="&amp;F45)</f>
        <v>0</v>
      </c>
      <c r="H44" s="37">
        <f t="shared" si="12"/>
        <v>15.272727272727279</v>
      </c>
      <c r="I44" s="38">
        <f>COUNTIF(Vertices[Out-Degree],"&gt;= "&amp;H44)-COUNTIF(Vertices[Out-Degree],"&gt;="&amp;H45)</f>
        <v>0</v>
      </c>
      <c r="J44" s="37">
        <f t="shared" si="13"/>
        <v>412.36363636363643</v>
      </c>
      <c r="K44" s="38">
        <f>COUNTIF(Vertices[Betweenness Centrality],"&gt;= "&amp;J44)-COUNTIF(Vertices[Betweenness Centrality],"&gt;="&amp;J45)</f>
        <v>2</v>
      </c>
      <c r="L44" s="37">
        <f t="shared" si="14"/>
        <v>0.5509977272727271</v>
      </c>
      <c r="M44" s="38">
        <f>COUNTIF(Vertices[Closeness Centrality],"&gt;= "&amp;L44)-COUNTIF(Vertices[Closeness Centrality],"&gt;="&amp;L45)</f>
        <v>0</v>
      </c>
      <c r="N44" s="37">
        <f t="shared" si="15"/>
        <v>0.018750545454545464</v>
      </c>
      <c r="O44" s="38">
        <f>COUNTIF(Vertices[Eigenvector Centrality],"&gt;= "&amp;N44)-COUNTIF(Vertices[Eigenvector Centrality],"&gt;="&amp;N45)</f>
        <v>0</v>
      </c>
      <c r="P44" s="37">
        <f t="shared" si="16"/>
        <v>7.565186272727275</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3.945454545454547</v>
      </c>
      <c r="G45" s="40">
        <f>COUNTIF(Vertices[In-Degree],"&gt;= "&amp;F45)-COUNTIF(Vertices[In-Degree],"&gt;="&amp;F46)</f>
        <v>0</v>
      </c>
      <c r="H45" s="39">
        <f t="shared" si="12"/>
        <v>15.781818181818188</v>
      </c>
      <c r="I45" s="40">
        <f>COUNTIF(Vertices[Out-Degree],"&gt;= "&amp;H45)-COUNTIF(Vertices[Out-Degree],"&gt;="&amp;H46)</f>
        <v>0</v>
      </c>
      <c r="J45" s="39">
        <f t="shared" si="13"/>
        <v>426.109090909091</v>
      </c>
      <c r="K45" s="40">
        <f>COUNTIF(Vertices[Betweenness Centrality],"&gt;= "&amp;J45)-COUNTIF(Vertices[Betweenness Centrality],"&gt;="&amp;J46)</f>
        <v>0</v>
      </c>
      <c r="L45" s="39">
        <f t="shared" si="14"/>
        <v>0.568957818181818</v>
      </c>
      <c r="M45" s="40">
        <f>COUNTIF(Vertices[Closeness Centrality],"&gt;= "&amp;L45)-COUNTIF(Vertices[Closeness Centrality],"&gt;="&amp;L46)</f>
        <v>0</v>
      </c>
      <c r="N45" s="39">
        <f t="shared" si="15"/>
        <v>0.019375563636363648</v>
      </c>
      <c r="O45" s="40">
        <f>COUNTIF(Vertices[Eigenvector Centrality],"&gt;= "&amp;N45)-COUNTIF(Vertices[Eigenvector Centrality],"&gt;="&amp;N46)</f>
        <v>0</v>
      </c>
      <c r="P45" s="39">
        <f t="shared" si="16"/>
        <v>7.7987941818181845</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4.072727272727274</v>
      </c>
      <c r="G46" s="38">
        <f>COUNTIF(Vertices[In-Degree],"&gt;= "&amp;F46)-COUNTIF(Vertices[In-Degree],"&gt;="&amp;F47)</f>
        <v>0</v>
      </c>
      <c r="H46" s="37">
        <f t="shared" si="12"/>
        <v>16.290909090909096</v>
      </c>
      <c r="I46" s="38">
        <f>COUNTIF(Vertices[Out-Degree],"&gt;= "&amp;H46)-COUNTIF(Vertices[Out-Degree],"&gt;="&amp;H47)</f>
        <v>0</v>
      </c>
      <c r="J46" s="37">
        <f t="shared" si="13"/>
        <v>439.85454545454553</v>
      </c>
      <c r="K46" s="38">
        <f>COUNTIF(Vertices[Betweenness Centrality],"&gt;= "&amp;J46)-COUNTIF(Vertices[Betweenness Centrality],"&gt;="&amp;J47)</f>
        <v>0</v>
      </c>
      <c r="L46" s="37">
        <f t="shared" si="14"/>
        <v>0.5869179090909089</v>
      </c>
      <c r="M46" s="38">
        <f>COUNTIF(Vertices[Closeness Centrality],"&gt;= "&amp;L46)-COUNTIF(Vertices[Closeness Centrality],"&gt;="&amp;L47)</f>
        <v>0</v>
      </c>
      <c r="N46" s="37">
        <f t="shared" si="15"/>
        <v>0.02000058181818183</v>
      </c>
      <c r="O46" s="38">
        <f>COUNTIF(Vertices[Eigenvector Centrality],"&gt;= "&amp;N46)-COUNTIF(Vertices[Eigenvector Centrality],"&gt;="&amp;N47)</f>
        <v>0</v>
      </c>
      <c r="P46" s="37">
        <f t="shared" si="16"/>
        <v>8.032402090909093</v>
      </c>
      <c r="Q46" s="38">
        <f>COUNTIF(Vertices[PageRank],"&gt;= "&amp;P46)-COUNTIF(Vertices[PageRank],"&gt;="&amp;P47)</f>
        <v>1</v>
      </c>
      <c r="R46" s="37">
        <f t="shared" si="17"/>
        <v>0</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4.200000000000001</v>
      </c>
      <c r="G47" s="40">
        <f>COUNTIF(Vertices[In-Degree],"&gt;= "&amp;F47)-COUNTIF(Vertices[In-Degree],"&gt;="&amp;F48)</f>
        <v>0</v>
      </c>
      <c r="H47" s="39">
        <f t="shared" si="12"/>
        <v>16.800000000000004</v>
      </c>
      <c r="I47" s="40">
        <f>COUNTIF(Vertices[Out-Degree],"&gt;= "&amp;H47)-COUNTIF(Vertices[Out-Degree],"&gt;="&amp;H48)</f>
        <v>1</v>
      </c>
      <c r="J47" s="39">
        <f t="shared" si="13"/>
        <v>453.6000000000001</v>
      </c>
      <c r="K47" s="40">
        <f>COUNTIF(Vertices[Betweenness Centrality],"&gt;= "&amp;J47)-COUNTIF(Vertices[Betweenness Centrality],"&gt;="&amp;J48)</f>
        <v>1</v>
      </c>
      <c r="L47" s="39">
        <f t="shared" si="14"/>
        <v>0.6048779999999998</v>
      </c>
      <c r="M47" s="40">
        <f>COUNTIF(Vertices[Closeness Centrality],"&gt;= "&amp;L47)-COUNTIF(Vertices[Closeness Centrality],"&gt;="&amp;L48)</f>
        <v>0</v>
      </c>
      <c r="N47" s="39">
        <f t="shared" si="15"/>
        <v>0.020625600000000015</v>
      </c>
      <c r="O47" s="40">
        <f>COUNTIF(Vertices[Eigenvector Centrality],"&gt;= "&amp;N47)-COUNTIF(Vertices[Eigenvector Centrality],"&gt;="&amp;N48)</f>
        <v>0</v>
      </c>
      <c r="P47" s="39">
        <f t="shared" si="16"/>
        <v>8.266010000000001</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4.327272727272728</v>
      </c>
      <c r="G48" s="38">
        <f>COUNTIF(Vertices[In-Degree],"&gt;= "&amp;F48)-COUNTIF(Vertices[In-Degree],"&gt;="&amp;F49)</f>
        <v>0</v>
      </c>
      <c r="H48" s="37">
        <f t="shared" si="12"/>
        <v>17.309090909090912</v>
      </c>
      <c r="I48" s="38">
        <f>COUNTIF(Vertices[Out-Degree],"&gt;= "&amp;H48)-COUNTIF(Vertices[Out-Degree],"&gt;="&amp;H49)</f>
        <v>0</v>
      </c>
      <c r="J48" s="37">
        <f t="shared" si="13"/>
        <v>467.34545454545463</v>
      </c>
      <c r="K48" s="38">
        <f>COUNTIF(Vertices[Betweenness Centrality],"&gt;= "&amp;J48)-COUNTIF(Vertices[Betweenness Centrality],"&gt;="&amp;J49)</f>
        <v>0</v>
      </c>
      <c r="L48" s="37">
        <f t="shared" si="14"/>
        <v>0.6228380909090907</v>
      </c>
      <c r="M48" s="38">
        <f>COUNTIF(Vertices[Closeness Centrality],"&gt;= "&amp;L48)-COUNTIF(Vertices[Closeness Centrality],"&gt;="&amp;L49)</f>
        <v>0</v>
      </c>
      <c r="N48" s="37">
        <f t="shared" si="15"/>
        <v>0.0212506181818182</v>
      </c>
      <c r="O48" s="38">
        <f>COUNTIF(Vertices[Eigenvector Centrality],"&gt;= "&amp;N48)-COUNTIF(Vertices[Eigenvector Centrality],"&gt;="&amp;N49)</f>
        <v>0</v>
      </c>
      <c r="P48" s="37">
        <f t="shared" si="16"/>
        <v>8.49961790909091</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4.454545454545455</v>
      </c>
      <c r="G49" s="40">
        <f>COUNTIF(Vertices[In-Degree],"&gt;= "&amp;F49)-COUNTIF(Vertices[In-Degree],"&gt;="&amp;F50)</f>
        <v>0</v>
      </c>
      <c r="H49" s="39">
        <f t="shared" si="12"/>
        <v>17.81818181818182</v>
      </c>
      <c r="I49" s="40">
        <f>COUNTIF(Vertices[Out-Degree],"&gt;= "&amp;H49)-COUNTIF(Vertices[Out-Degree],"&gt;="&amp;H50)</f>
        <v>3</v>
      </c>
      <c r="J49" s="39">
        <f t="shared" si="13"/>
        <v>481.0909090909092</v>
      </c>
      <c r="K49" s="40">
        <f>COUNTIF(Vertices[Betweenness Centrality],"&gt;= "&amp;J49)-COUNTIF(Vertices[Betweenness Centrality],"&gt;="&amp;J50)</f>
        <v>0</v>
      </c>
      <c r="L49" s="39">
        <f t="shared" si="14"/>
        <v>0.6407981818181816</v>
      </c>
      <c r="M49" s="40">
        <f>COUNTIF(Vertices[Closeness Centrality],"&gt;= "&amp;L49)-COUNTIF(Vertices[Closeness Centrality],"&gt;="&amp;L50)</f>
        <v>0</v>
      </c>
      <c r="N49" s="39">
        <f t="shared" si="15"/>
        <v>0.021875636363636382</v>
      </c>
      <c r="O49" s="40">
        <f>COUNTIF(Vertices[Eigenvector Centrality],"&gt;= "&amp;N49)-COUNTIF(Vertices[Eigenvector Centrality],"&gt;="&amp;N50)</f>
        <v>0</v>
      </c>
      <c r="P49" s="39">
        <f t="shared" si="16"/>
        <v>8.733225818181818</v>
      </c>
      <c r="Q49" s="40">
        <f>COUNTIF(Vertices[PageRank],"&gt;= "&amp;P49)-COUNTIF(Vertices[PageRank],"&gt;="&amp;P50)</f>
        <v>3</v>
      </c>
      <c r="R49" s="39">
        <f t="shared" si="17"/>
        <v>0</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4.581818181818182</v>
      </c>
      <c r="G50" s="38">
        <f>COUNTIF(Vertices[In-Degree],"&gt;= "&amp;F50)-COUNTIF(Vertices[In-Degree],"&gt;="&amp;F51)</f>
        <v>0</v>
      </c>
      <c r="H50" s="37">
        <f t="shared" si="12"/>
        <v>18.327272727272728</v>
      </c>
      <c r="I50" s="38">
        <f>COUNTIF(Vertices[Out-Degree],"&gt;= "&amp;H50)-COUNTIF(Vertices[Out-Degree],"&gt;="&amp;H51)</f>
        <v>0</v>
      </c>
      <c r="J50" s="37">
        <f t="shared" si="13"/>
        <v>494.8363636363637</v>
      </c>
      <c r="K50" s="38">
        <f>COUNTIF(Vertices[Betweenness Centrality],"&gt;= "&amp;J50)-COUNTIF(Vertices[Betweenness Centrality],"&gt;="&amp;J51)</f>
        <v>0</v>
      </c>
      <c r="L50" s="37">
        <f t="shared" si="14"/>
        <v>0.6587582727272725</v>
      </c>
      <c r="M50" s="38">
        <f>COUNTIF(Vertices[Closeness Centrality],"&gt;= "&amp;L50)-COUNTIF(Vertices[Closeness Centrality],"&gt;="&amp;L51)</f>
        <v>0</v>
      </c>
      <c r="N50" s="37">
        <f t="shared" si="15"/>
        <v>0.022500654545454565</v>
      </c>
      <c r="O50" s="38">
        <f>COUNTIF(Vertices[Eigenvector Centrality],"&gt;= "&amp;N50)-COUNTIF(Vertices[Eigenvector Centrality],"&gt;="&amp;N51)</f>
        <v>0</v>
      </c>
      <c r="P50" s="37">
        <f t="shared" si="16"/>
        <v>8.966833727272727</v>
      </c>
      <c r="Q50" s="38">
        <f>COUNTIF(Vertices[PageRank],"&gt;= "&amp;P50)-COUNTIF(Vertices[PageRank],"&gt;="&amp;P51)</f>
        <v>1</v>
      </c>
      <c r="R50" s="37">
        <f t="shared" si="17"/>
        <v>0</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4.709090909090909</v>
      </c>
      <c r="G51" s="40">
        <f>COUNTIF(Vertices[In-Degree],"&gt;= "&amp;F51)-COUNTIF(Vertices[In-Degree],"&gt;="&amp;F52)</f>
        <v>0</v>
      </c>
      <c r="H51" s="39">
        <f t="shared" si="12"/>
        <v>18.836363636363636</v>
      </c>
      <c r="I51" s="40">
        <f>COUNTIF(Vertices[Out-Degree],"&gt;= "&amp;H51)-COUNTIF(Vertices[Out-Degree],"&gt;="&amp;H52)</f>
        <v>1</v>
      </c>
      <c r="J51" s="39">
        <f t="shared" si="13"/>
        <v>508.5818181818183</v>
      </c>
      <c r="K51" s="40">
        <f>COUNTIF(Vertices[Betweenness Centrality],"&gt;= "&amp;J51)-COUNTIF(Vertices[Betweenness Centrality],"&gt;="&amp;J52)</f>
        <v>0</v>
      </c>
      <c r="L51" s="39">
        <f t="shared" si="14"/>
        <v>0.6767183636363634</v>
      </c>
      <c r="M51" s="40">
        <f>COUNTIF(Vertices[Closeness Centrality],"&gt;= "&amp;L51)-COUNTIF(Vertices[Closeness Centrality],"&gt;="&amp;L52)</f>
        <v>0</v>
      </c>
      <c r="N51" s="39">
        <f t="shared" si="15"/>
        <v>0.02312567272727275</v>
      </c>
      <c r="O51" s="40">
        <f>COUNTIF(Vertices[Eigenvector Centrality],"&gt;= "&amp;N51)-COUNTIF(Vertices[Eigenvector Centrality],"&gt;="&amp;N52)</f>
        <v>0</v>
      </c>
      <c r="P51" s="39">
        <f t="shared" si="16"/>
        <v>9.200441636363635</v>
      </c>
      <c r="Q51" s="40">
        <f>COUNTIF(Vertices[PageRank],"&gt;= "&amp;P51)-COUNTIF(Vertices[PageRank],"&gt;="&amp;P52)</f>
        <v>0</v>
      </c>
      <c r="R51" s="39">
        <f t="shared" si="17"/>
        <v>0</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4.836363636363636</v>
      </c>
      <c r="G52" s="38">
        <f>COUNTIF(Vertices[In-Degree],"&gt;= "&amp;F52)-COUNTIF(Vertices[In-Degree],"&gt;="&amp;F53)</f>
        <v>0</v>
      </c>
      <c r="H52" s="37">
        <f t="shared" si="12"/>
        <v>19.345454545454544</v>
      </c>
      <c r="I52" s="38">
        <f>COUNTIF(Vertices[Out-Degree],"&gt;= "&amp;H52)-COUNTIF(Vertices[Out-Degree],"&gt;="&amp;H53)</f>
        <v>0</v>
      </c>
      <c r="J52" s="37">
        <f t="shared" si="13"/>
        <v>522.3272727272728</v>
      </c>
      <c r="K52" s="38">
        <f>COUNTIF(Vertices[Betweenness Centrality],"&gt;= "&amp;J52)-COUNTIF(Vertices[Betweenness Centrality],"&gt;="&amp;J53)</f>
        <v>0</v>
      </c>
      <c r="L52" s="37">
        <f t="shared" si="14"/>
        <v>0.6946784545454543</v>
      </c>
      <c r="M52" s="38">
        <f>COUNTIF(Vertices[Closeness Centrality],"&gt;= "&amp;L52)-COUNTIF(Vertices[Closeness Centrality],"&gt;="&amp;L53)</f>
        <v>0</v>
      </c>
      <c r="N52" s="37">
        <f t="shared" si="15"/>
        <v>0.023750690909090932</v>
      </c>
      <c r="O52" s="38">
        <f>COUNTIF(Vertices[Eigenvector Centrality],"&gt;= "&amp;N52)-COUNTIF(Vertices[Eigenvector Centrality],"&gt;="&amp;N53)</f>
        <v>0</v>
      </c>
      <c r="P52" s="37">
        <f t="shared" si="16"/>
        <v>9.434049545454544</v>
      </c>
      <c r="Q52" s="38">
        <f>COUNTIF(Vertices[PageRank],"&gt;= "&amp;P52)-COUNTIF(Vertices[PageRank],"&gt;="&amp;P53)</f>
        <v>1</v>
      </c>
      <c r="R52" s="37">
        <f t="shared" si="17"/>
        <v>0</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4.963636363636363</v>
      </c>
      <c r="G53" s="40">
        <f>COUNTIF(Vertices[In-Degree],"&gt;= "&amp;F53)-COUNTIF(Vertices[In-Degree],"&gt;="&amp;F54)</f>
        <v>0</v>
      </c>
      <c r="H53" s="39">
        <f t="shared" si="12"/>
        <v>19.854545454545452</v>
      </c>
      <c r="I53" s="40">
        <f>COUNTIF(Vertices[Out-Degree],"&gt;= "&amp;H53)-COUNTIF(Vertices[Out-Degree],"&gt;="&amp;H54)</f>
        <v>3</v>
      </c>
      <c r="J53" s="39">
        <f t="shared" si="13"/>
        <v>536.0727272727273</v>
      </c>
      <c r="K53" s="40">
        <f>COUNTIF(Vertices[Betweenness Centrality],"&gt;= "&amp;J53)-COUNTIF(Vertices[Betweenness Centrality],"&gt;="&amp;J54)</f>
        <v>0</v>
      </c>
      <c r="L53" s="39">
        <f t="shared" si="14"/>
        <v>0.7126385454545452</v>
      </c>
      <c r="M53" s="40">
        <f>COUNTIF(Vertices[Closeness Centrality],"&gt;= "&amp;L53)-COUNTIF(Vertices[Closeness Centrality],"&gt;="&amp;L54)</f>
        <v>0</v>
      </c>
      <c r="N53" s="39">
        <f t="shared" si="15"/>
        <v>0.024375709090909116</v>
      </c>
      <c r="O53" s="40">
        <f>COUNTIF(Vertices[Eigenvector Centrality],"&gt;= "&amp;N53)-COUNTIF(Vertices[Eigenvector Centrality],"&gt;="&amp;N54)</f>
        <v>0</v>
      </c>
      <c r="P53" s="39">
        <f t="shared" si="16"/>
        <v>9.667657454545452</v>
      </c>
      <c r="Q53" s="40">
        <f>COUNTIF(Vertices[PageRank],"&gt;= "&amp;P53)-COUNTIF(Vertices[PageRank],"&gt;="&amp;P54)</f>
        <v>2</v>
      </c>
      <c r="R53" s="39">
        <f t="shared" si="17"/>
        <v>0</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5.09090909090909</v>
      </c>
      <c r="G54" s="38">
        <f>COUNTIF(Vertices[In-Degree],"&gt;= "&amp;F54)-COUNTIF(Vertices[In-Degree],"&gt;="&amp;F55)</f>
        <v>0</v>
      </c>
      <c r="H54" s="37">
        <f t="shared" si="12"/>
        <v>20.36363636363636</v>
      </c>
      <c r="I54" s="38">
        <f>COUNTIF(Vertices[Out-Degree],"&gt;= "&amp;H54)-COUNTIF(Vertices[Out-Degree],"&gt;="&amp;H55)</f>
        <v>0</v>
      </c>
      <c r="J54" s="37">
        <f t="shared" si="13"/>
        <v>549.8181818181819</v>
      </c>
      <c r="K54" s="38">
        <f>COUNTIF(Vertices[Betweenness Centrality],"&gt;= "&amp;J54)-COUNTIF(Vertices[Betweenness Centrality],"&gt;="&amp;J55)</f>
        <v>0</v>
      </c>
      <c r="L54" s="37">
        <f t="shared" si="14"/>
        <v>0.7305986363636361</v>
      </c>
      <c r="M54" s="38">
        <f>COUNTIF(Vertices[Closeness Centrality],"&gt;= "&amp;L54)-COUNTIF(Vertices[Closeness Centrality],"&gt;="&amp;L55)</f>
        <v>0</v>
      </c>
      <c r="N54" s="37">
        <f t="shared" si="15"/>
        <v>0.0250007272727273</v>
      </c>
      <c r="O54" s="38">
        <f>COUNTIF(Vertices[Eigenvector Centrality],"&gt;= "&amp;N54)-COUNTIF(Vertices[Eigenvector Centrality],"&gt;="&amp;N55)</f>
        <v>0</v>
      </c>
      <c r="P54" s="37">
        <f t="shared" si="16"/>
        <v>9.90126536363636</v>
      </c>
      <c r="Q54" s="38">
        <f>COUNTIF(Vertices[PageRank],"&gt;= "&amp;P54)-COUNTIF(Vertices[PageRank],"&gt;="&amp;P55)</f>
        <v>0</v>
      </c>
      <c r="R54" s="37">
        <f t="shared" si="17"/>
        <v>0</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5.218181818181817</v>
      </c>
      <c r="G55" s="40">
        <f>COUNTIF(Vertices[In-Degree],"&gt;= "&amp;F55)-COUNTIF(Vertices[In-Degree],"&gt;="&amp;F56)</f>
        <v>0</v>
      </c>
      <c r="H55" s="39">
        <f t="shared" si="12"/>
        <v>20.872727272727268</v>
      </c>
      <c r="I55" s="40">
        <f>COUNTIF(Vertices[Out-Degree],"&gt;= "&amp;H55)-COUNTIF(Vertices[Out-Degree],"&gt;="&amp;H56)</f>
        <v>1</v>
      </c>
      <c r="J55" s="39">
        <f t="shared" si="13"/>
        <v>563.5636363636364</v>
      </c>
      <c r="K55" s="40">
        <f>COUNTIF(Vertices[Betweenness Centrality],"&gt;= "&amp;J55)-COUNTIF(Vertices[Betweenness Centrality],"&gt;="&amp;J56)</f>
        <v>0</v>
      </c>
      <c r="L55" s="39">
        <f t="shared" si="14"/>
        <v>0.748558727272727</v>
      </c>
      <c r="M55" s="40">
        <f>COUNTIF(Vertices[Closeness Centrality],"&gt;= "&amp;L55)-COUNTIF(Vertices[Closeness Centrality],"&gt;="&amp;L56)</f>
        <v>0</v>
      </c>
      <c r="N55" s="39">
        <f t="shared" si="15"/>
        <v>0.025625745454545483</v>
      </c>
      <c r="O55" s="40">
        <f>COUNTIF(Vertices[Eigenvector Centrality],"&gt;= "&amp;N55)-COUNTIF(Vertices[Eigenvector Centrality],"&gt;="&amp;N56)</f>
        <v>0</v>
      </c>
      <c r="P55" s="39">
        <f t="shared" si="16"/>
        <v>10.134873272727269</v>
      </c>
      <c r="Q55" s="40">
        <f>COUNTIF(Vertices[PageRank],"&gt;= "&amp;P55)-COUNTIF(Vertices[PageRank],"&gt;="&amp;P56)</f>
        <v>1</v>
      </c>
      <c r="R55" s="39">
        <f t="shared" si="17"/>
        <v>0</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5.345454545454544</v>
      </c>
      <c r="G56" s="38">
        <f>COUNTIF(Vertices[In-Degree],"&gt;= "&amp;F56)-COUNTIF(Vertices[In-Degree],"&gt;="&amp;F57)</f>
        <v>0</v>
      </c>
      <c r="H56" s="37">
        <f t="shared" si="12"/>
        <v>21.381818181818176</v>
      </c>
      <c r="I56" s="38">
        <f>COUNTIF(Vertices[Out-Degree],"&gt;= "&amp;H56)-COUNTIF(Vertices[Out-Degree],"&gt;="&amp;H57)</f>
        <v>1</v>
      </c>
      <c r="J56" s="37">
        <f t="shared" si="13"/>
        <v>577.309090909091</v>
      </c>
      <c r="K56" s="38">
        <f>COUNTIF(Vertices[Betweenness Centrality],"&gt;= "&amp;J56)-COUNTIF(Vertices[Betweenness Centrality],"&gt;="&amp;J57)</f>
        <v>1</v>
      </c>
      <c r="L56" s="37">
        <f t="shared" si="14"/>
        <v>0.7665188181818179</v>
      </c>
      <c r="M56" s="38">
        <f>COUNTIF(Vertices[Closeness Centrality],"&gt;= "&amp;L56)-COUNTIF(Vertices[Closeness Centrality],"&gt;="&amp;L57)</f>
        <v>0</v>
      </c>
      <c r="N56" s="37">
        <f t="shared" si="15"/>
        <v>0.026250763636363666</v>
      </c>
      <c r="O56" s="38">
        <f>COUNTIF(Vertices[Eigenvector Centrality],"&gt;= "&amp;N56)-COUNTIF(Vertices[Eigenvector Centrality],"&gt;="&amp;N57)</f>
        <v>0</v>
      </c>
      <c r="P56" s="37">
        <f t="shared" si="16"/>
        <v>10.368481181818177</v>
      </c>
      <c r="Q56" s="38">
        <f>COUNTIF(Vertices[PageRank],"&gt;= "&amp;P56)-COUNTIF(Vertices[PageRank],"&gt;="&amp;P57)</f>
        <v>1</v>
      </c>
      <c r="R56" s="37">
        <f t="shared" si="17"/>
        <v>0</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7</v>
      </c>
      <c r="G57" s="42">
        <f>COUNTIF(Vertices[In-Degree],"&gt;= "&amp;F57)-COUNTIF(Vertices[In-Degree],"&gt;="&amp;F58)</f>
        <v>1</v>
      </c>
      <c r="H57" s="41">
        <f>MAX(Vertices[Out-Degree])</f>
        <v>28</v>
      </c>
      <c r="I57" s="42">
        <f>COUNTIF(Vertices[Out-Degree],"&gt;= "&amp;H57)-COUNTIF(Vertices[Out-Degree],"&gt;="&amp;H58)</f>
        <v>1</v>
      </c>
      <c r="J57" s="41">
        <f>MAX(Vertices[Betweenness Centrality])</f>
        <v>756</v>
      </c>
      <c r="K57" s="42">
        <f>COUNTIF(Vertices[Betweenness Centrality],"&gt;= "&amp;J57)-COUNTIF(Vertices[Betweenness Centrality],"&gt;="&amp;J58)</f>
        <v>1</v>
      </c>
      <c r="L57" s="41">
        <f>MAX(Vertices[Closeness Centrality])</f>
        <v>1</v>
      </c>
      <c r="M57" s="42">
        <f>COUNTIF(Vertices[Closeness Centrality],"&gt;= "&amp;L57)-COUNTIF(Vertices[Closeness Centrality],"&gt;="&amp;L58)</f>
        <v>50</v>
      </c>
      <c r="N57" s="41">
        <f>MAX(Vertices[Eigenvector Centrality])</f>
        <v>0.034376</v>
      </c>
      <c r="O57" s="42">
        <f>COUNTIF(Vertices[Eigenvector Centrality],"&gt;= "&amp;N57)-COUNTIF(Vertices[Eigenvector Centrality],"&gt;="&amp;N58)</f>
        <v>29</v>
      </c>
      <c r="P57" s="41">
        <f>MAX(Vertices[PageRank])</f>
        <v>13.405384</v>
      </c>
      <c r="Q57" s="42">
        <f>COUNTIF(Vertices[PageRank],"&gt;= "&amp;P57)-COUNTIF(Vertices[PageRank],"&gt;="&amp;P58)</f>
        <v>1</v>
      </c>
      <c r="R57" s="41">
        <f>MAX(Vertices[Clustering Coefficient])</f>
        <v>0</v>
      </c>
      <c r="S57" s="45">
        <f>COUNTIF(Vertices[Clustering Coefficient],"&gt;= "&amp;R57)-COUNTIF(Vertices[Clustering Coefficient],"&gt;="&amp;R58)</f>
        <v>402</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7</v>
      </c>
    </row>
    <row r="71" spans="1:2" ht="15">
      <c r="A71" s="33" t="s">
        <v>90</v>
      </c>
      <c r="B71" s="47">
        <f>_xlfn.IFERROR(AVERAGE(Vertices[In-Degree]),NoMetricMessage)</f>
        <v>0.8656716417910447</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0.8656716417910447</v>
      </c>
    </row>
    <row r="86" spans="1:2" ht="15">
      <c r="A86" s="33" t="s">
        <v>97</v>
      </c>
      <c r="B86" s="47">
        <f>_xlfn.IFERROR(MEDIAN(Vertices[Out-Degree]),NoMetricMessage)</f>
        <v>0</v>
      </c>
    </row>
    <row r="97" spans="1:2" ht="15">
      <c r="A97" s="33" t="s">
        <v>100</v>
      </c>
      <c r="B97" s="47">
        <f>IF(COUNT(Vertices[Betweenness Centrality])&gt;0,J2,NoMetricMessage)</f>
        <v>0</v>
      </c>
    </row>
    <row r="98" spans="1:2" ht="15">
      <c r="A98" s="33" t="s">
        <v>101</v>
      </c>
      <c r="B98" s="47">
        <f>IF(COUNT(Vertices[Betweenness Centrality])&gt;0,J57,NoMetricMessage)</f>
        <v>756</v>
      </c>
    </row>
    <row r="99" spans="1:2" ht="15">
      <c r="A99" s="33" t="s">
        <v>102</v>
      </c>
      <c r="B99" s="47">
        <f>_xlfn.IFERROR(AVERAGE(Vertices[Betweenness Centrality]),NoMetricMessage)</f>
        <v>14.427860696517413</v>
      </c>
    </row>
    <row r="100" spans="1:2" ht="15">
      <c r="A100" s="33" t="s">
        <v>103</v>
      </c>
      <c r="B100" s="47">
        <f>_xlfn.IFERROR(MEDIAN(Vertices[Betweenness Centrality]),NoMetricMessage)</f>
        <v>0</v>
      </c>
    </row>
    <row r="111" spans="1:2" ht="15">
      <c r="A111" s="33" t="s">
        <v>106</v>
      </c>
      <c r="B111" s="47">
        <f>IF(COUNT(Vertices[Closeness Centrality])&gt;0,L2,NoMetricMessage)</f>
        <v>0.012195</v>
      </c>
    </row>
    <row r="112" spans="1:2" ht="15">
      <c r="A112" s="33" t="s">
        <v>107</v>
      </c>
      <c r="B112" s="47">
        <f>IF(COUNT(Vertices[Closeness Centrality])&gt;0,L57,NoMetricMessage)</f>
        <v>1</v>
      </c>
    </row>
    <row r="113" spans="1:2" ht="15">
      <c r="A113" s="33" t="s">
        <v>108</v>
      </c>
      <c r="B113" s="47">
        <f>_xlfn.IFERROR(AVERAGE(Vertices[Closeness Centrality]),NoMetricMessage)</f>
        <v>0.1786618208955225</v>
      </c>
    </row>
    <row r="114" spans="1:2" ht="15">
      <c r="A114" s="33" t="s">
        <v>109</v>
      </c>
      <c r="B114" s="47">
        <f>_xlfn.IFERROR(MEDIAN(Vertices[Closeness Centrality]),NoMetricMessage)</f>
        <v>0.028571</v>
      </c>
    </row>
    <row r="125" spans="1:2" ht="15">
      <c r="A125" s="33" t="s">
        <v>112</v>
      </c>
      <c r="B125" s="47">
        <f>IF(COUNT(Vertices[Eigenvector Centrality])&gt;0,N2,NoMetricMessage)</f>
        <v>0</v>
      </c>
    </row>
    <row r="126" spans="1:2" ht="15">
      <c r="A126" s="33" t="s">
        <v>113</v>
      </c>
      <c r="B126" s="47">
        <f>IF(COUNT(Vertices[Eigenvector Centrality])&gt;0,N57,NoMetricMessage)</f>
        <v>0.034376</v>
      </c>
    </row>
    <row r="127" spans="1:2" ht="15">
      <c r="A127" s="33" t="s">
        <v>114</v>
      </c>
      <c r="B127" s="47">
        <f>_xlfn.IFERROR(AVERAGE(Vertices[Eigenvector Centrality]),NoMetricMessage)</f>
        <v>0.0024875572139303457</v>
      </c>
    </row>
    <row r="128" spans="1:2" ht="15">
      <c r="A128" s="33" t="s">
        <v>115</v>
      </c>
      <c r="B128" s="47">
        <f>_xlfn.IFERROR(MEDIAN(Vertices[Eigenvector Centrality]),NoMetricMessage)</f>
        <v>0</v>
      </c>
    </row>
    <row r="139" spans="1:2" ht="15">
      <c r="A139" s="33" t="s">
        <v>140</v>
      </c>
      <c r="B139" s="47">
        <f>IF(COUNT(Vertices[PageRank])&gt;0,P2,NoMetricMessage)</f>
        <v>0.556949</v>
      </c>
    </row>
    <row r="140" spans="1:2" ht="15">
      <c r="A140" s="33" t="s">
        <v>141</v>
      </c>
      <c r="B140" s="47">
        <f>IF(COUNT(Vertices[PageRank])&gt;0,P57,NoMetricMessage)</f>
        <v>13.405384</v>
      </c>
    </row>
    <row r="141" spans="1:2" ht="15">
      <c r="A141" s="33" t="s">
        <v>142</v>
      </c>
      <c r="B141" s="47">
        <f>_xlfn.IFERROR(AVERAGE(Vertices[PageRank]),NoMetricMessage)</f>
        <v>0.9999986019900508</v>
      </c>
    </row>
    <row r="142" spans="1:2" ht="15">
      <c r="A142" s="33" t="s">
        <v>143</v>
      </c>
      <c r="B142" s="47">
        <f>_xlfn.IFERROR(MEDIAN(Vertices[PageRank]),NoMetricMessage)</f>
        <v>0.566065</v>
      </c>
    </row>
    <row r="153" spans="1:2" ht="15">
      <c r="A153" s="33" t="s">
        <v>118</v>
      </c>
      <c r="B153" s="47">
        <f>IF(COUNT(Vertices[Clustering Coefficient])&gt;0,R2,NoMetricMessage)</f>
        <v>0</v>
      </c>
    </row>
    <row r="154" spans="1:2" ht="15">
      <c r="A154" s="33" t="s">
        <v>119</v>
      </c>
      <c r="B154" s="47">
        <f>IF(COUNT(Vertices[Clustering Coefficient])&gt;0,R57,NoMetricMessage)</f>
        <v>0</v>
      </c>
    </row>
    <row r="155" spans="1:2" ht="15">
      <c r="A155" s="33" t="s">
        <v>120</v>
      </c>
      <c r="B155" s="47">
        <f>_xlfn.IFERROR(AVERAGE(Vertices[Clustering Coefficient]),NoMetricMessage)</f>
        <v>0</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v>
      </c>
    </row>
    <row r="6" spans="1:18" ht="409.5">
      <c r="A6">
        <v>0</v>
      </c>
      <c r="B6" s="1" t="s">
        <v>136</v>
      </c>
      <c r="C6">
        <v>1</v>
      </c>
      <c r="D6" t="s">
        <v>59</v>
      </c>
      <c r="E6" t="s">
        <v>59</v>
      </c>
      <c r="F6">
        <v>0</v>
      </c>
      <c r="H6" t="s">
        <v>71</v>
      </c>
      <c r="J6" t="s">
        <v>173</v>
      </c>
      <c r="K6" s="13" t="s">
        <v>3487</v>
      </c>
      <c r="R6" t="s">
        <v>129</v>
      </c>
    </row>
    <row r="7" spans="1:11" ht="409.5">
      <c r="A7">
        <v>2</v>
      </c>
      <c r="B7">
        <v>1</v>
      </c>
      <c r="C7">
        <v>0</v>
      </c>
      <c r="D7" t="s">
        <v>60</v>
      </c>
      <c r="E7" t="s">
        <v>60</v>
      </c>
      <c r="F7">
        <v>2</v>
      </c>
      <c r="H7" t="s">
        <v>72</v>
      </c>
      <c r="J7" t="s">
        <v>174</v>
      </c>
      <c r="K7" s="13" t="s">
        <v>3488</v>
      </c>
    </row>
    <row r="8" spans="1:11" ht="15">
      <c r="A8"/>
      <c r="B8">
        <v>2</v>
      </c>
      <c r="C8">
        <v>2</v>
      </c>
      <c r="D8" t="s">
        <v>61</v>
      </c>
      <c r="E8" t="s">
        <v>61</v>
      </c>
      <c r="H8" t="s">
        <v>73</v>
      </c>
      <c r="J8" t="s">
        <v>175</v>
      </c>
      <c r="K8" t="s">
        <v>3489</v>
      </c>
    </row>
    <row r="9" spans="1:11" ht="15">
      <c r="A9"/>
      <c r="B9">
        <v>3</v>
      </c>
      <c r="C9">
        <v>4</v>
      </c>
      <c r="D9" t="s">
        <v>62</v>
      </c>
      <c r="E9" t="s">
        <v>62</v>
      </c>
      <c r="H9" t="s">
        <v>74</v>
      </c>
      <c r="J9" t="s">
        <v>176</v>
      </c>
      <c r="K9" t="s">
        <v>3490</v>
      </c>
    </row>
    <row r="10" spans="1:11" ht="15">
      <c r="A10"/>
      <c r="B10">
        <v>4</v>
      </c>
      <c r="D10" t="s">
        <v>63</v>
      </c>
      <c r="E10" t="s">
        <v>63</v>
      </c>
      <c r="H10" t="s">
        <v>75</v>
      </c>
      <c r="J10" t="s">
        <v>177</v>
      </c>
      <c r="K10" t="s">
        <v>3491</v>
      </c>
    </row>
    <row r="11" spans="1:11" ht="15">
      <c r="A11"/>
      <c r="B11">
        <v>5</v>
      </c>
      <c r="D11" t="s">
        <v>46</v>
      </c>
      <c r="E11">
        <v>1</v>
      </c>
      <c r="H11" t="s">
        <v>76</v>
      </c>
      <c r="J11" t="s">
        <v>178</v>
      </c>
      <c r="K11" t="s">
        <v>3492</v>
      </c>
    </row>
    <row r="12" spans="1:11" ht="15">
      <c r="A12"/>
      <c r="B12"/>
      <c r="D12" t="s">
        <v>64</v>
      </c>
      <c r="E12">
        <v>2</v>
      </c>
      <c r="H12">
        <v>0</v>
      </c>
      <c r="J12" t="s">
        <v>179</v>
      </c>
      <c r="K12" t="s">
        <v>3493</v>
      </c>
    </row>
    <row r="13" spans="1:11" ht="15">
      <c r="A13"/>
      <c r="B13"/>
      <c r="D13">
        <v>1</v>
      </c>
      <c r="E13">
        <v>3</v>
      </c>
      <c r="H13">
        <v>1</v>
      </c>
      <c r="J13" t="s">
        <v>180</v>
      </c>
      <c r="K13" t="s">
        <v>3494</v>
      </c>
    </row>
    <row r="14" spans="4:11" ht="15">
      <c r="D14">
        <v>2</v>
      </c>
      <c r="E14">
        <v>4</v>
      </c>
      <c r="H14">
        <v>2</v>
      </c>
      <c r="J14" t="s">
        <v>181</v>
      </c>
      <c r="K14" t="s">
        <v>3495</v>
      </c>
    </row>
    <row r="15" spans="4:11" ht="15">
      <c r="D15">
        <v>3</v>
      </c>
      <c r="E15">
        <v>5</v>
      </c>
      <c r="H15">
        <v>3</v>
      </c>
      <c r="J15" t="s">
        <v>182</v>
      </c>
      <c r="K15" t="s">
        <v>3496</v>
      </c>
    </row>
    <row r="16" spans="4:11" ht="15">
      <c r="D16">
        <v>4</v>
      </c>
      <c r="E16">
        <v>6</v>
      </c>
      <c r="H16">
        <v>4</v>
      </c>
      <c r="J16" t="s">
        <v>183</v>
      </c>
      <c r="K16" t="s">
        <v>3497</v>
      </c>
    </row>
    <row r="17" spans="4:11" ht="15">
      <c r="D17">
        <v>5</v>
      </c>
      <c r="E17">
        <v>7</v>
      </c>
      <c r="H17">
        <v>5</v>
      </c>
      <c r="J17" t="s">
        <v>184</v>
      </c>
      <c r="K17" t="s">
        <v>3498</v>
      </c>
    </row>
    <row r="18" spans="4:11" ht="409.5">
      <c r="D18">
        <v>6</v>
      </c>
      <c r="E18">
        <v>8</v>
      </c>
      <c r="H18">
        <v>6</v>
      </c>
      <c r="J18" t="s">
        <v>185</v>
      </c>
      <c r="K18" s="13" t="s">
        <v>3499</v>
      </c>
    </row>
    <row r="19" spans="4:11" ht="409.5">
      <c r="D19">
        <v>7</v>
      </c>
      <c r="E19">
        <v>9</v>
      </c>
      <c r="H19">
        <v>7</v>
      </c>
      <c r="J19" t="s">
        <v>186</v>
      </c>
      <c r="K19" s="13" t="s">
        <v>3501</v>
      </c>
    </row>
    <row r="20" spans="4:11" ht="409.5">
      <c r="D20">
        <v>8</v>
      </c>
      <c r="H20">
        <v>8</v>
      </c>
      <c r="J20" t="s">
        <v>187</v>
      </c>
      <c r="K20" s="13" t="s">
        <v>3502</v>
      </c>
    </row>
    <row r="21" spans="4:11" ht="15">
      <c r="D21">
        <v>9</v>
      </c>
      <c r="H21">
        <v>9</v>
      </c>
      <c r="J21" t="s">
        <v>188</v>
      </c>
      <c r="K21" t="s">
        <v>196</v>
      </c>
    </row>
    <row r="22" spans="4:11" ht="15">
      <c r="D22">
        <v>10</v>
      </c>
      <c r="J22" t="s">
        <v>189</v>
      </c>
      <c r="K22" t="s">
        <v>197</v>
      </c>
    </row>
    <row r="23" spans="4:11" ht="15">
      <c r="D23">
        <v>11</v>
      </c>
      <c r="J23" t="s">
        <v>190</v>
      </c>
      <c r="K23" t="s">
        <v>198</v>
      </c>
    </row>
    <row r="24" spans="10:11" ht="409.5">
      <c r="J24" t="s">
        <v>191</v>
      </c>
      <c r="K24" s="13" t="s">
        <v>199</v>
      </c>
    </row>
    <row r="25" spans="10:11" ht="409.5">
      <c r="J25" t="s">
        <v>192</v>
      </c>
      <c r="K25" s="13" t="s">
        <v>200</v>
      </c>
    </row>
    <row r="26" spans="10:11" ht="409.5">
      <c r="J26" t="s">
        <v>193</v>
      </c>
      <c r="K26" s="13" t="s">
        <v>201</v>
      </c>
    </row>
    <row r="27" spans="10:11" ht="15">
      <c r="J27" t="s">
        <v>194</v>
      </c>
      <c r="K27">
        <v>16</v>
      </c>
    </row>
    <row r="28" spans="10:11" ht="15">
      <c r="J28" t="s">
        <v>203</v>
      </c>
      <c r="K28" t="s">
        <v>3500</v>
      </c>
    </row>
    <row r="29" spans="10:11" ht="409.5">
      <c r="J29" t="s">
        <v>204</v>
      </c>
      <c r="K29" s="13" t="s">
        <v>3503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0E0AA-4FEA-42D5-8AB6-9E43D88766AD}">
  <dimension ref="A1:C5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2707</v>
      </c>
      <c r="B2" s="110" t="s">
        <v>2708</v>
      </c>
      <c r="C2" s="52" t="s">
        <v>2709</v>
      </c>
    </row>
    <row r="3" spans="1:3" ht="15">
      <c r="A3" s="109" t="s">
        <v>2638</v>
      </c>
      <c r="B3" s="109" t="s">
        <v>2638</v>
      </c>
      <c r="C3" s="34">
        <v>28</v>
      </c>
    </row>
    <row r="4" spans="1:3" ht="15">
      <c r="A4" s="109" t="s">
        <v>2639</v>
      </c>
      <c r="B4" s="109" t="s">
        <v>2639</v>
      </c>
      <c r="C4" s="34">
        <v>25</v>
      </c>
    </row>
    <row r="5" spans="1:3" ht="15">
      <c r="A5" s="109" t="s">
        <v>2640</v>
      </c>
      <c r="B5" s="109" t="s">
        <v>2640</v>
      </c>
      <c r="C5" s="34">
        <v>22</v>
      </c>
    </row>
    <row r="6" spans="1:3" ht="15">
      <c r="A6" s="109" t="s">
        <v>2641</v>
      </c>
      <c r="B6" s="109" t="s">
        <v>2641</v>
      </c>
      <c r="C6" s="34">
        <v>21</v>
      </c>
    </row>
    <row r="7" spans="1:3" ht="15">
      <c r="A7" s="109" t="s">
        <v>2642</v>
      </c>
      <c r="B7" s="109" t="s">
        <v>2642</v>
      </c>
      <c r="C7" s="34">
        <v>21</v>
      </c>
    </row>
    <row r="8" spans="1:3" ht="15">
      <c r="A8" s="109" t="s">
        <v>2643</v>
      </c>
      <c r="B8" s="109" t="s">
        <v>2643</v>
      </c>
      <c r="C8" s="34">
        <v>20</v>
      </c>
    </row>
    <row r="9" spans="1:3" ht="15">
      <c r="A9" s="109" t="s">
        <v>2644</v>
      </c>
      <c r="B9" s="109" t="s">
        <v>2644</v>
      </c>
      <c r="C9" s="34">
        <v>20</v>
      </c>
    </row>
    <row r="10" spans="1:3" ht="15">
      <c r="A10" s="109" t="s">
        <v>2645</v>
      </c>
      <c r="B10" s="109" t="s">
        <v>2645</v>
      </c>
      <c r="C10" s="34">
        <v>19</v>
      </c>
    </row>
    <row r="11" spans="1:3" ht="15">
      <c r="A11" s="109" t="s">
        <v>2646</v>
      </c>
      <c r="B11" s="109" t="s">
        <v>2646</v>
      </c>
      <c r="C11" s="34">
        <v>18</v>
      </c>
    </row>
    <row r="12" spans="1:3" ht="15">
      <c r="A12" s="109" t="s">
        <v>2647</v>
      </c>
      <c r="B12" s="109" t="s">
        <v>2647</v>
      </c>
      <c r="C12" s="34">
        <v>18</v>
      </c>
    </row>
    <row r="13" spans="1:3" ht="15">
      <c r="A13" s="109" t="s">
        <v>2648</v>
      </c>
      <c r="B13" s="109" t="s">
        <v>2648</v>
      </c>
      <c r="C13" s="34">
        <v>18</v>
      </c>
    </row>
    <row r="14" spans="1:3" ht="15">
      <c r="A14" s="109" t="s">
        <v>2649</v>
      </c>
      <c r="B14" s="109" t="s">
        <v>2649</v>
      </c>
      <c r="C14" s="34">
        <v>13</v>
      </c>
    </row>
    <row r="15" spans="1:3" ht="15">
      <c r="A15" s="109" t="s">
        <v>2650</v>
      </c>
      <c r="B15" s="109" t="s">
        <v>2650</v>
      </c>
      <c r="C15" s="34">
        <v>13</v>
      </c>
    </row>
    <row r="16" spans="1:3" ht="15">
      <c r="A16" s="109" t="s">
        <v>2651</v>
      </c>
      <c r="B16" s="109" t="s">
        <v>2651</v>
      </c>
      <c r="C16" s="34">
        <v>12</v>
      </c>
    </row>
    <row r="17" spans="1:3" ht="15">
      <c r="A17" s="109" t="s">
        <v>2652</v>
      </c>
      <c r="B17" s="109" t="s">
        <v>2652</v>
      </c>
      <c r="C17" s="34">
        <v>12</v>
      </c>
    </row>
    <row r="18" spans="1:3" ht="15">
      <c r="A18" s="109" t="s">
        <v>2653</v>
      </c>
      <c r="B18" s="109" t="s">
        <v>2653</v>
      </c>
      <c r="C18" s="34">
        <v>7</v>
      </c>
    </row>
    <row r="19" spans="1:3" ht="15">
      <c r="A19" s="109" t="s">
        <v>2654</v>
      </c>
      <c r="B19" s="109" t="s">
        <v>2654</v>
      </c>
      <c r="C19" s="34">
        <v>4</v>
      </c>
    </row>
    <row r="20" spans="1:3" ht="15">
      <c r="A20" s="109" t="s">
        <v>2655</v>
      </c>
      <c r="B20" s="109" t="s">
        <v>2655</v>
      </c>
      <c r="C20" s="34">
        <v>4</v>
      </c>
    </row>
    <row r="21" spans="1:3" ht="15">
      <c r="A21" s="109" t="s">
        <v>2656</v>
      </c>
      <c r="B21" s="109" t="s">
        <v>2656</v>
      </c>
      <c r="C21" s="34">
        <v>3</v>
      </c>
    </row>
    <row r="22" spans="1:3" ht="15">
      <c r="A22" s="109" t="s">
        <v>2657</v>
      </c>
      <c r="B22" s="109" t="s">
        <v>2657</v>
      </c>
      <c r="C22" s="34">
        <v>3</v>
      </c>
    </row>
    <row r="23" spans="1:3" ht="15">
      <c r="A23" s="109" t="s">
        <v>2658</v>
      </c>
      <c r="B23" s="109" t="s">
        <v>2658</v>
      </c>
      <c r="C23" s="34">
        <v>3</v>
      </c>
    </row>
    <row r="24" spans="1:3" ht="15">
      <c r="A24" s="109" t="s">
        <v>2659</v>
      </c>
      <c r="B24" s="109" t="s">
        <v>2659</v>
      </c>
      <c r="C24" s="34">
        <v>4</v>
      </c>
    </row>
    <row r="25" spans="1:3" ht="15">
      <c r="A25" s="109" t="s">
        <v>2660</v>
      </c>
      <c r="B25" s="109" t="s">
        <v>2660</v>
      </c>
      <c r="C25" s="34">
        <v>3</v>
      </c>
    </row>
    <row r="26" spans="1:3" ht="15">
      <c r="A26" s="109" t="s">
        <v>2661</v>
      </c>
      <c r="B26" s="109" t="s">
        <v>2661</v>
      </c>
      <c r="C26" s="34">
        <v>4</v>
      </c>
    </row>
    <row r="27" spans="1:3" ht="15">
      <c r="A27" s="109" t="s">
        <v>2662</v>
      </c>
      <c r="B27" s="109" t="s">
        <v>2662</v>
      </c>
      <c r="C27" s="34">
        <v>2</v>
      </c>
    </row>
    <row r="28" spans="1:3" ht="15">
      <c r="A28" s="109" t="s">
        <v>2663</v>
      </c>
      <c r="B28" s="109" t="s">
        <v>2663</v>
      </c>
      <c r="C28" s="34">
        <v>2</v>
      </c>
    </row>
    <row r="29" spans="1:3" ht="15">
      <c r="A29" s="109" t="s">
        <v>2664</v>
      </c>
      <c r="B29" s="109" t="s">
        <v>2664</v>
      </c>
      <c r="C29" s="34">
        <v>2</v>
      </c>
    </row>
    <row r="30" spans="1:3" ht="15">
      <c r="A30" s="109" t="s">
        <v>2665</v>
      </c>
      <c r="B30" s="109" t="s">
        <v>2665</v>
      </c>
      <c r="C30" s="34">
        <v>2</v>
      </c>
    </row>
    <row r="31" spans="1:3" ht="15">
      <c r="A31" s="109" t="s">
        <v>2666</v>
      </c>
      <c r="B31" s="109" t="s">
        <v>2666</v>
      </c>
      <c r="C31" s="34">
        <v>2</v>
      </c>
    </row>
    <row r="32" spans="1:3" ht="15">
      <c r="A32" s="109" t="s">
        <v>2667</v>
      </c>
      <c r="B32" s="109" t="s">
        <v>2667</v>
      </c>
      <c r="C32" s="34">
        <v>1</v>
      </c>
    </row>
    <row r="33" spans="1:3" ht="15">
      <c r="A33" s="109" t="s">
        <v>2668</v>
      </c>
      <c r="B33" s="109" t="s">
        <v>2668</v>
      </c>
      <c r="C33" s="34">
        <v>1</v>
      </c>
    </row>
    <row r="34" spans="1:3" ht="15">
      <c r="A34" s="109" t="s">
        <v>2669</v>
      </c>
      <c r="B34" s="109" t="s">
        <v>2669</v>
      </c>
      <c r="C34" s="34">
        <v>1</v>
      </c>
    </row>
    <row r="35" spans="1:3" ht="15">
      <c r="A35" s="109" t="s">
        <v>2670</v>
      </c>
      <c r="B35" s="109" t="s">
        <v>2670</v>
      </c>
      <c r="C35" s="34">
        <v>1</v>
      </c>
    </row>
    <row r="36" spans="1:3" ht="15">
      <c r="A36" s="109" t="s">
        <v>2671</v>
      </c>
      <c r="B36" s="109" t="s">
        <v>2671</v>
      </c>
      <c r="C36" s="34">
        <v>1</v>
      </c>
    </row>
    <row r="37" spans="1:3" ht="15">
      <c r="A37" s="109" t="s">
        <v>2672</v>
      </c>
      <c r="B37" s="109" t="s">
        <v>2672</v>
      </c>
      <c r="C37" s="34">
        <v>1</v>
      </c>
    </row>
    <row r="38" spans="1:3" ht="15">
      <c r="A38" s="109" t="s">
        <v>2673</v>
      </c>
      <c r="B38" s="109" t="s">
        <v>2673</v>
      </c>
      <c r="C38" s="34">
        <v>1</v>
      </c>
    </row>
    <row r="39" spans="1:3" ht="15">
      <c r="A39" s="109" t="s">
        <v>2674</v>
      </c>
      <c r="B39" s="109" t="s">
        <v>2674</v>
      </c>
      <c r="C39" s="34">
        <v>1</v>
      </c>
    </row>
    <row r="40" spans="1:3" ht="15">
      <c r="A40" s="109" t="s">
        <v>2675</v>
      </c>
      <c r="B40" s="109" t="s">
        <v>2675</v>
      </c>
      <c r="C40" s="34">
        <v>1</v>
      </c>
    </row>
    <row r="41" spans="1:3" ht="15">
      <c r="A41" s="109" t="s">
        <v>2676</v>
      </c>
      <c r="B41" s="109" t="s">
        <v>2676</v>
      </c>
      <c r="C41" s="34">
        <v>1</v>
      </c>
    </row>
    <row r="42" spans="1:3" ht="15">
      <c r="A42" s="109" t="s">
        <v>2677</v>
      </c>
      <c r="B42" s="109" t="s">
        <v>2677</v>
      </c>
      <c r="C42" s="34">
        <v>1</v>
      </c>
    </row>
    <row r="43" spans="1:3" ht="15">
      <c r="A43" s="109" t="s">
        <v>2678</v>
      </c>
      <c r="B43" s="109" t="s">
        <v>2678</v>
      </c>
      <c r="C43" s="34">
        <v>1</v>
      </c>
    </row>
    <row r="44" spans="1:3" ht="15">
      <c r="A44" s="109" t="s">
        <v>2679</v>
      </c>
      <c r="B44" s="109" t="s">
        <v>2679</v>
      </c>
      <c r="C44" s="34">
        <v>1</v>
      </c>
    </row>
    <row r="45" spans="1:3" ht="15">
      <c r="A45" s="109" t="s">
        <v>2680</v>
      </c>
      <c r="B45" s="109" t="s">
        <v>2680</v>
      </c>
      <c r="C45" s="34">
        <v>1</v>
      </c>
    </row>
    <row r="46" spans="1:3" ht="15">
      <c r="A46" s="109" t="s">
        <v>2681</v>
      </c>
      <c r="B46" s="109" t="s">
        <v>2681</v>
      </c>
      <c r="C46" s="34">
        <v>1</v>
      </c>
    </row>
    <row r="47" spans="1:3" ht="15">
      <c r="A47" s="109" t="s">
        <v>2682</v>
      </c>
      <c r="B47" s="109" t="s">
        <v>2682</v>
      </c>
      <c r="C47" s="34">
        <v>1</v>
      </c>
    </row>
    <row r="48" spans="1:3" ht="15">
      <c r="A48" s="109" t="s">
        <v>2683</v>
      </c>
      <c r="B48" s="109" t="s">
        <v>2683</v>
      </c>
      <c r="C48" s="34">
        <v>1</v>
      </c>
    </row>
    <row r="49" spans="1:3" ht="15">
      <c r="A49" s="109" t="s">
        <v>2684</v>
      </c>
      <c r="B49" s="109" t="s">
        <v>2684</v>
      </c>
      <c r="C49" s="34">
        <v>1</v>
      </c>
    </row>
    <row r="50" spans="1:3" ht="15">
      <c r="A50" s="109" t="s">
        <v>2685</v>
      </c>
      <c r="B50" s="109" t="s">
        <v>2685</v>
      </c>
      <c r="C50" s="34">
        <v>1</v>
      </c>
    </row>
    <row r="51" spans="1:3" ht="15">
      <c r="A51" s="109" t="s">
        <v>2686</v>
      </c>
      <c r="B51" s="109" t="s">
        <v>2686</v>
      </c>
      <c r="C51" s="34">
        <v>1</v>
      </c>
    </row>
    <row r="52" spans="1:3" ht="15">
      <c r="A52" s="109" t="s">
        <v>2687</v>
      </c>
      <c r="B52" s="109" t="s">
        <v>2687</v>
      </c>
      <c r="C52" s="34">
        <v>1</v>
      </c>
    </row>
    <row r="53" spans="1:3" ht="15">
      <c r="A53" s="109" t="s">
        <v>2688</v>
      </c>
      <c r="B53" s="109" t="s">
        <v>2688</v>
      </c>
      <c r="C53" s="34">
        <v>1</v>
      </c>
    </row>
    <row r="54" spans="1:3" ht="15">
      <c r="A54" s="109" t="s">
        <v>2689</v>
      </c>
      <c r="B54" s="109" t="s">
        <v>2689</v>
      </c>
      <c r="C54" s="34">
        <v>1</v>
      </c>
    </row>
    <row r="55" spans="1:3" ht="15">
      <c r="A55" s="109" t="s">
        <v>2690</v>
      </c>
      <c r="B55" s="109" t="s">
        <v>2690</v>
      </c>
      <c r="C55" s="34">
        <v>1</v>
      </c>
    </row>
    <row r="56" spans="1:3" ht="15">
      <c r="A56" s="109" t="s">
        <v>2691</v>
      </c>
      <c r="B56" s="109" t="s">
        <v>2691</v>
      </c>
      <c r="C56"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CC3DC-BAF0-4A96-A8A3-B267FDD06FD1}">
  <dimension ref="A1:G11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2715</v>
      </c>
      <c r="B1" s="13" t="s">
        <v>2866</v>
      </c>
      <c r="C1" s="13" t="s">
        <v>2867</v>
      </c>
      <c r="D1" s="13" t="s">
        <v>144</v>
      </c>
      <c r="E1" s="13" t="s">
        <v>2869</v>
      </c>
      <c r="F1" s="13" t="s">
        <v>2870</v>
      </c>
      <c r="G1" s="13" t="s">
        <v>2871</v>
      </c>
    </row>
    <row r="2" spans="1:7" ht="15">
      <c r="A2" s="79" t="s">
        <v>2716</v>
      </c>
      <c r="B2" s="79">
        <v>112</v>
      </c>
      <c r="C2" s="112">
        <v>0.012021036814425243</v>
      </c>
      <c r="D2" s="79" t="s">
        <v>2868</v>
      </c>
      <c r="E2" s="79"/>
      <c r="F2" s="79"/>
      <c r="G2" s="79"/>
    </row>
    <row r="3" spans="1:7" ht="15">
      <c r="A3" s="79" t="s">
        <v>2717</v>
      </c>
      <c r="B3" s="79">
        <v>2</v>
      </c>
      <c r="C3" s="112">
        <v>0.00021466137168616505</v>
      </c>
      <c r="D3" s="79" t="s">
        <v>2868</v>
      </c>
      <c r="E3" s="79"/>
      <c r="F3" s="79"/>
      <c r="G3" s="79"/>
    </row>
    <row r="4" spans="1:7" ht="15">
      <c r="A4" s="79" t="s">
        <v>2718</v>
      </c>
      <c r="B4" s="79">
        <v>0</v>
      </c>
      <c r="C4" s="112">
        <v>0</v>
      </c>
      <c r="D4" s="79" t="s">
        <v>2868</v>
      </c>
      <c r="E4" s="79"/>
      <c r="F4" s="79"/>
      <c r="G4" s="79"/>
    </row>
    <row r="5" spans="1:7" ht="15">
      <c r="A5" s="79" t="s">
        <v>2719</v>
      </c>
      <c r="B5" s="79">
        <v>9203</v>
      </c>
      <c r="C5" s="112">
        <v>0.9877643018138886</v>
      </c>
      <c r="D5" s="79" t="s">
        <v>2868</v>
      </c>
      <c r="E5" s="79"/>
      <c r="F5" s="79"/>
      <c r="G5" s="79"/>
    </row>
    <row r="6" spans="1:7" ht="15">
      <c r="A6" s="79" t="s">
        <v>2720</v>
      </c>
      <c r="B6" s="79">
        <v>9317</v>
      </c>
      <c r="C6" s="112">
        <v>1</v>
      </c>
      <c r="D6" s="79" t="s">
        <v>2868</v>
      </c>
      <c r="E6" s="79"/>
      <c r="F6" s="79"/>
      <c r="G6" s="79"/>
    </row>
    <row r="7" spans="1:7" ht="15">
      <c r="A7" s="85" t="s">
        <v>273</v>
      </c>
      <c r="B7" s="85">
        <v>368</v>
      </c>
      <c r="C7" s="113">
        <v>0.003693857760924032</v>
      </c>
      <c r="D7" s="85" t="s">
        <v>2868</v>
      </c>
      <c r="E7" s="85" t="b">
        <v>0</v>
      </c>
      <c r="F7" s="85" t="b">
        <v>0</v>
      </c>
      <c r="G7" s="85" t="b">
        <v>0</v>
      </c>
    </row>
    <row r="8" spans="1:7" ht="15">
      <c r="A8" s="85" t="s">
        <v>334</v>
      </c>
      <c r="B8" s="85">
        <v>353</v>
      </c>
      <c r="C8" s="113">
        <v>0.00011207380310042654</v>
      </c>
      <c r="D8" s="85" t="s">
        <v>2868</v>
      </c>
      <c r="E8" s="85" t="b">
        <v>0</v>
      </c>
      <c r="F8" s="85" t="b">
        <v>0</v>
      </c>
      <c r="G8" s="85" t="b">
        <v>0</v>
      </c>
    </row>
    <row r="9" spans="1:7" ht="15">
      <c r="A9" s="85" t="s">
        <v>902</v>
      </c>
      <c r="B9" s="85">
        <v>343</v>
      </c>
      <c r="C9" s="113">
        <v>0.004721463359760841</v>
      </c>
      <c r="D9" s="85" t="s">
        <v>2868</v>
      </c>
      <c r="E9" s="85" t="b">
        <v>0</v>
      </c>
      <c r="F9" s="85" t="b">
        <v>0</v>
      </c>
      <c r="G9" s="85" t="b">
        <v>0</v>
      </c>
    </row>
    <row r="10" spans="1:7" ht="15">
      <c r="A10" s="85" t="s">
        <v>869</v>
      </c>
      <c r="B10" s="85">
        <v>335</v>
      </c>
      <c r="C10" s="113">
        <v>0.00467945044085799</v>
      </c>
      <c r="D10" s="85" t="s">
        <v>2868</v>
      </c>
      <c r="E10" s="85" t="b">
        <v>0</v>
      </c>
      <c r="F10" s="85" t="b">
        <v>0</v>
      </c>
      <c r="G10" s="85" t="b">
        <v>0</v>
      </c>
    </row>
    <row r="11" spans="1:7" ht="15">
      <c r="A11" s="85" t="s">
        <v>2721</v>
      </c>
      <c r="B11" s="85">
        <v>329</v>
      </c>
      <c r="C11" s="113">
        <v>0.007106286612312349</v>
      </c>
      <c r="D11" s="85" t="s">
        <v>2868</v>
      </c>
      <c r="E11" s="85" t="b">
        <v>0</v>
      </c>
      <c r="F11" s="85" t="b">
        <v>0</v>
      </c>
      <c r="G11" s="85" t="b">
        <v>0</v>
      </c>
    </row>
    <row r="12" spans="1:7" ht="15">
      <c r="A12" s="85" t="s">
        <v>2722</v>
      </c>
      <c r="B12" s="85">
        <v>249</v>
      </c>
      <c r="C12" s="113">
        <v>0.0046969391014645085</v>
      </c>
      <c r="D12" s="85" t="s">
        <v>2868</v>
      </c>
      <c r="E12" s="85" t="b">
        <v>0</v>
      </c>
      <c r="F12" s="85" t="b">
        <v>0</v>
      </c>
      <c r="G12" s="85" t="b">
        <v>0</v>
      </c>
    </row>
    <row r="13" spans="1:7" ht="15">
      <c r="A13" s="85" t="s">
        <v>884</v>
      </c>
      <c r="B13" s="85">
        <v>247</v>
      </c>
      <c r="C13" s="113">
        <v>0.004769570034364161</v>
      </c>
      <c r="D13" s="85" t="s">
        <v>2868</v>
      </c>
      <c r="E13" s="85" t="b">
        <v>0</v>
      </c>
      <c r="F13" s="85" t="b">
        <v>0</v>
      </c>
      <c r="G13" s="85" t="b">
        <v>0</v>
      </c>
    </row>
    <row r="14" spans="1:7" ht="15">
      <c r="A14" s="85" t="s">
        <v>2723</v>
      </c>
      <c r="B14" s="85">
        <v>242</v>
      </c>
      <c r="C14" s="113">
        <v>0.0049472060422888564</v>
      </c>
      <c r="D14" s="85" t="s">
        <v>2868</v>
      </c>
      <c r="E14" s="85" t="b">
        <v>0</v>
      </c>
      <c r="F14" s="85" t="b">
        <v>0</v>
      </c>
      <c r="G14" s="85" t="b">
        <v>0</v>
      </c>
    </row>
    <row r="15" spans="1:7" ht="15">
      <c r="A15" s="85" t="s">
        <v>418</v>
      </c>
      <c r="B15" s="85">
        <v>229</v>
      </c>
      <c r="C15" s="113">
        <v>0.005549272814320489</v>
      </c>
      <c r="D15" s="85" t="s">
        <v>2868</v>
      </c>
      <c r="E15" s="85" t="b">
        <v>0</v>
      </c>
      <c r="F15" s="85" t="b">
        <v>0</v>
      </c>
      <c r="G15" s="85" t="b">
        <v>0</v>
      </c>
    </row>
    <row r="16" spans="1:7" ht="15">
      <c r="A16" s="85" t="s">
        <v>2724</v>
      </c>
      <c r="B16" s="85">
        <v>224</v>
      </c>
      <c r="C16" s="113">
        <v>0.005538421460340512</v>
      </c>
      <c r="D16" s="85" t="s">
        <v>2868</v>
      </c>
      <c r="E16" s="85" t="b">
        <v>0</v>
      </c>
      <c r="F16" s="85" t="b">
        <v>0</v>
      </c>
      <c r="G16" s="85" t="b">
        <v>0</v>
      </c>
    </row>
    <row r="17" spans="1:7" ht="15">
      <c r="A17" s="85" t="s">
        <v>2725</v>
      </c>
      <c r="B17" s="85">
        <v>218</v>
      </c>
      <c r="C17" s="113">
        <v>0.005717989292327622</v>
      </c>
      <c r="D17" s="85" t="s">
        <v>2868</v>
      </c>
      <c r="E17" s="85" t="b">
        <v>0</v>
      </c>
      <c r="F17" s="85" t="b">
        <v>0</v>
      </c>
      <c r="G17" s="85" t="b">
        <v>0</v>
      </c>
    </row>
    <row r="18" spans="1:7" ht="15">
      <c r="A18" s="85" t="s">
        <v>905</v>
      </c>
      <c r="B18" s="85">
        <v>218</v>
      </c>
      <c r="C18" s="113">
        <v>0.005717989292327622</v>
      </c>
      <c r="D18" s="85" t="s">
        <v>2868</v>
      </c>
      <c r="E18" s="85" t="b">
        <v>0</v>
      </c>
      <c r="F18" s="85" t="b">
        <v>0</v>
      </c>
      <c r="G18" s="85" t="b">
        <v>0</v>
      </c>
    </row>
    <row r="19" spans="1:7" ht="15">
      <c r="A19" s="85" t="s">
        <v>2726</v>
      </c>
      <c r="B19" s="85">
        <v>217</v>
      </c>
      <c r="C19" s="113">
        <v>0.005747034491501327</v>
      </c>
      <c r="D19" s="85" t="s">
        <v>2868</v>
      </c>
      <c r="E19" s="85" t="b">
        <v>0</v>
      </c>
      <c r="F19" s="85" t="b">
        <v>0</v>
      </c>
      <c r="G19" s="85" t="b">
        <v>0</v>
      </c>
    </row>
    <row r="20" spans="1:7" ht="15">
      <c r="A20" s="85" t="s">
        <v>2727</v>
      </c>
      <c r="B20" s="85">
        <v>216</v>
      </c>
      <c r="C20" s="113">
        <v>0.005775824382071497</v>
      </c>
      <c r="D20" s="85" t="s">
        <v>2868</v>
      </c>
      <c r="E20" s="85" t="b">
        <v>0</v>
      </c>
      <c r="F20" s="85" t="b">
        <v>0</v>
      </c>
      <c r="G20" s="85" t="b">
        <v>0</v>
      </c>
    </row>
    <row r="21" spans="1:7" ht="15">
      <c r="A21" s="85" t="s">
        <v>2212</v>
      </c>
      <c r="B21" s="85">
        <v>214</v>
      </c>
      <c r="C21" s="113">
        <v>0.005832633498435023</v>
      </c>
      <c r="D21" s="85" t="s">
        <v>2868</v>
      </c>
      <c r="E21" s="85" t="b">
        <v>0</v>
      </c>
      <c r="F21" s="85" t="b">
        <v>0</v>
      </c>
      <c r="G21" s="85" t="b">
        <v>0</v>
      </c>
    </row>
    <row r="22" spans="1:7" ht="15">
      <c r="A22" s="85" t="s">
        <v>2728</v>
      </c>
      <c r="B22" s="85">
        <v>213</v>
      </c>
      <c r="C22" s="113">
        <v>0.005860650327102637</v>
      </c>
      <c r="D22" s="85" t="s">
        <v>2868</v>
      </c>
      <c r="E22" s="85" t="b">
        <v>0</v>
      </c>
      <c r="F22" s="85" t="b">
        <v>0</v>
      </c>
      <c r="G22" s="85" t="b">
        <v>0</v>
      </c>
    </row>
    <row r="23" spans="1:7" ht="15">
      <c r="A23" s="85" t="s">
        <v>304</v>
      </c>
      <c r="B23" s="85">
        <v>160</v>
      </c>
      <c r="C23" s="113">
        <v>0.0069941761965520936</v>
      </c>
      <c r="D23" s="85" t="s">
        <v>2868</v>
      </c>
      <c r="E23" s="85" t="b">
        <v>0</v>
      </c>
      <c r="F23" s="85" t="b">
        <v>0</v>
      </c>
      <c r="G23" s="85" t="b">
        <v>0</v>
      </c>
    </row>
    <row r="24" spans="1:7" ht="15">
      <c r="A24" s="85" t="s">
        <v>876</v>
      </c>
      <c r="B24" s="85">
        <v>155</v>
      </c>
      <c r="C24" s="113">
        <v>0.006994404089539169</v>
      </c>
      <c r="D24" s="85" t="s">
        <v>2868</v>
      </c>
      <c r="E24" s="85" t="b">
        <v>0</v>
      </c>
      <c r="F24" s="85" t="b">
        <v>0</v>
      </c>
      <c r="G24" s="85" t="b">
        <v>0</v>
      </c>
    </row>
    <row r="25" spans="1:7" ht="15">
      <c r="A25" s="85" t="s">
        <v>2729</v>
      </c>
      <c r="B25" s="85">
        <v>152</v>
      </c>
      <c r="C25" s="113">
        <v>0.021575590073871134</v>
      </c>
      <c r="D25" s="85" t="s">
        <v>2868</v>
      </c>
      <c r="E25" s="85" t="b">
        <v>0</v>
      </c>
      <c r="F25" s="85" t="b">
        <v>0</v>
      </c>
      <c r="G25" s="85" t="b">
        <v>0</v>
      </c>
    </row>
    <row r="26" spans="1:7" ht="15">
      <c r="A26" s="85" t="s">
        <v>374</v>
      </c>
      <c r="B26" s="85">
        <v>145</v>
      </c>
      <c r="C26" s="113">
        <v>0.007134494843344657</v>
      </c>
      <c r="D26" s="85" t="s">
        <v>2868</v>
      </c>
      <c r="E26" s="85" t="b">
        <v>0</v>
      </c>
      <c r="F26" s="85" t="b">
        <v>0</v>
      </c>
      <c r="G26" s="85" t="b">
        <v>0</v>
      </c>
    </row>
    <row r="27" spans="1:7" ht="15">
      <c r="A27" s="85" t="s">
        <v>2730</v>
      </c>
      <c r="B27" s="85">
        <v>142</v>
      </c>
      <c r="C27" s="113">
        <v>0.007096915090616803</v>
      </c>
      <c r="D27" s="85" t="s">
        <v>2868</v>
      </c>
      <c r="E27" s="85" t="b">
        <v>0</v>
      </c>
      <c r="F27" s="85" t="b">
        <v>0</v>
      </c>
      <c r="G27" s="85" t="b">
        <v>0</v>
      </c>
    </row>
    <row r="28" spans="1:7" ht="15">
      <c r="A28" s="85" t="s">
        <v>2731</v>
      </c>
      <c r="B28" s="85">
        <v>140</v>
      </c>
      <c r="C28" s="113">
        <v>0.007162578667363857</v>
      </c>
      <c r="D28" s="85" t="s">
        <v>2868</v>
      </c>
      <c r="E28" s="85" t="b">
        <v>0</v>
      </c>
      <c r="F28" s="85" t="b">
        <v>0</v>
      </c>
      <c r="G28" s="85" t="b">
        <v>0</v>
      </c>
    </row>
    <row r="29" spans="1:7" ht="15">
      <c r="A29" s="85" t="s">
        <v>375</v>
      </c>
      <c r="B29" s="85">
        <v>138</v>
      </c>
      <c r="C29" s="113">
        <v>0.0071154581192712585</v>
      </c>
      <c r="D29" s="85" t="s">
        <v>2868</v>
      </c>
      <c r="E29" s="85" t="b">
        <v>0</v>
      </c>
      <c r="F29" s="85" t="b">
        <v>0</v>
      </c>
      <c r="G29" s="85" t="b">
        <v>0</v>
      </c>
    </row>
    <row r="30" spans="1:7" ht="15">
      <c r="A30" s="85" t="s">
        <v>2732</v>
      </c>
      <c r="B30" s="85">
        <v>138</v>
      </c>
      <c r="C30" s="113">
        <v>0.0071154581192712585</v>
      </c>
      <c r="D30" s="85" t="s">
        <v>2868</v>
      </c>
      <c r="E30" s="85" t="b">
        <v>0</v>
      </c>
      <c r="F30" s="85" t="b">
        <v>0</v>
      </c>
      <c r="G30" s="85" t="b">
        <v>0</v>
      </c>
    </row>
    <row r="31" spans="1:7" ht="15">
      <c r="A31" s="85" t="s">
        <v>2733</v>
      </c>
      <c r="B31" s="85">
        <v>135</v>
      </c>
      <c r="C31" s="113">
        <v>0.007125159744924273</v>
      </c>
      <c r="D31" s="85" t="s">
        <v>2868</v>
      </c>
      <c r="E31" s="85" t="b">
        <v>0</v>
      </c>
      <c r="F31" s="85" t="b">
        <v>0</v>
      </c>
      <c r="G31" s="85" t="b">
        <v>0</v>
      </c>
    </row>
    <row r="32" spans="1:7" ht="15">
      <c r="A32" s="85" t="s">
        <v>2734</v>
      </c>
      <c r="B32" s="85">
        <v>128</v>
      </c>
      <c r="C32" s="113">
        <v>0.008674262650156046</v>
      </c>
      <c r="D32" s="85" t="s">
        <v>2868</v>
      </c>
      <c r="E32" s="85" t="b">
        <v>0</v>
      </c>
      <c r="F32" s="85" t="b">
        <v>0</v>
      </c>
      <c r="G32" s="85" t="b">
        <v>0</v>
      </c>
    </row>
    <row r="33" spans="1:7" ht="15">
      <c r="A33" s="85" t="s">
        <v>888</v>
      </c>
      <c r="B33" s="85">
        <v>124</v>
      </c>
      <c r="C33" s="113">
        <v>0.007706115057240921</v>
      </c>
      <c r="D33" s="85" t="s">
        <v>2868</v>
      </c>
      <c r="E33" s="85" t="b">
        <v>0</v>
      </c>
      <c r="F33" s="85" t="b">
        <v>0</v>
      </c>
      <c r="G33" s="85" t="b">
        <v>0</v>
      </c>
    </row>
    <row r="34" spans="1:7" ht="15">
      <c r="A34" s="85" t="s">
        <v>2735</v>
      </c>
      <c r="B34" s="85">
        <v>82</v>
      </c>
      <c r="C34" s="113">
        <v>0.006592785271240954</v>
      </c>
      <c r="D34" s="85" t="s">
        <v>2868</v>
      </c>
      <c r="E34" s="85" t="b">
        <v>0</v>
      </c>
      <c r="F34" s="85" t="b">
        <v>0</v>
      </c>
      <c r="G34" s="85" t="b">
        <v>0</v>
      </c>
    </row>
    <row r="35" spans="1:7" ht="15">
      <c r="A35" s="85" t="s">
        <v>2736</v>
      </c>
      <c r="B35" s="85">
        <v>79</v>
      </c>
      <c r="C35" s="113">
        <v>0.006514713010808381</v>
      </c>
      <c r="D35" s="85" t="s">
        <v>2868</v>
      </c>
      <c r="E35" s="85" t="b">
        <v>0</v>
      </c>
      <c r="F35" s="85" t="b">
        <v>0</v>
      </c>
      <c r="G35" s="85" t="b">
        <v>0</v>
      </c>
    </row>
    <row r="36" spans="1:7" ht="15">
      <c r="A36" s="85" t="s">
        <v>2737</v>
      </c>
      <c r="B36" s="85">
        <v>67</v>
      </c>
      <c r="C36" s="113">
        <v>0.007298050977109078</v>
      </c>
      <c r="D36" s="85" t="s">
        <v>2868</v>
      </c>
      <c r="E36" s="85" t="b">
        <v>1</v>
      </c>
      <c r="F36" s="85" t="b">
        <v>0</v>
      </c>
      <c r="G36" s="85" t="b">
        <v>0</v>
      </c>
    </row>
    <row r="37" spans="1:7" ht="15">
      <c r="A37" s="85" t="s">
        <v>2738</v>
      </c>
      <c r="B37" s="85">
        <v>42</v>
      </c>
      <c r="C37" s="113">
        <v>0.004933586894501818</v>
      </c>
      <c r="D37" s="85" t="s">
        <v>2868</v>
      </c>
      <c r="E37" s="85" t="b">
        <v>0</v>
      </c>
      <c r="F37" s="85" t="b">
        <v>0</v>
      </c>
      <c r="G37" s="85" t="b">
        <v>0</v>
      </c>
    </row>
    <row r="38" spans="1:7" ht="15">
      <c r="A38" s="85" t="s">
        <v>2739</v>
      </c>
      <c r="B38" s="85">
        <v>38</v>
      </c>
      <c r="C38" s="113">
        <v>0.004674423907880047</v>
      </c>
      <c r="D38" s="85" t="s">
        <v>2868</v>
      </c>
      <c r="E38" s="85" t="b">
        <v>0</v>
      </c>
      <c r="F38" s="85" t="b">
        <v>0</v>
      </c>
      <c r="G38" s="85" t="b">
        <v>0</v>
      </c>
    </row>
    <row r="39" spans="1:7" ht="15">
      <c r="A39" s="85" t="s">
        <v>2740</v>
      </c>
      <c r="B39" s="85">
        <v>33</v>
      </c>
      <c r="C39" s="113">
        <v>0.004317296268349128</v>
      </c>
      <c r="D39" s="85" t="s">
        <v>2868</v>
      </c>
      <c r="E39" s="85" t="b">
        <v>0</v>
      </c>
      <c r="F39" s="85" t="b">
        <v>0</v>
      </c>
      <c r="G39" s="85" t="b">
        <v>0</v>
      </c>
    </row>
    <row r="40" spans="1:7" ht="15">
      <c r="A40" s="85" t="s">
        <v>2741</v>
      </c>
      <c r="B40" s="85">
        <v>32</v>
      </c>
      <c r="C40" s="113">
        <v>0.004241022848956733</v>
      </c>
      <c r="D40" s="85" t="s">
        <v>2868</v>
      </c>
      <c r="E40" s="85" t="b">
        <v>0</v>
      </c>
      <c r="F40" s="85" t="b">
        <v>0</v>
      </c>
      <c r="G40" s="85" t="b">
        <v>0</v>
      </c>
    </row>
    <row r="41" spans="1:7" ht="15">
      <c r="A41" s="85" t="s">
        <v>2742</v>
      </c>
      <c r="B41" s="85">
        <v>32</v>
      </c>
      <c r="C41" s="113">
        <v>0.004241022848956733</v>
      </c>
      <c r="D41" s="85" t="s">
        <v>2868</v>
      </c>
      <c r="E41" s="85" t="b">
        <v>0</v>
      </c>
      <c r="F41" s="85" t="b">
        <v>0</v>
      </c>
      <c r="G41" s="85" t="b">
        <v>0</v>
      </c>
    </row>
    <row r="42" spans="1:7" ht="15">
      <c r="A42" s="85" t="s">
        <v>2743</v>
      </c>
      <c r="B42" s="85">
        <v>31</v>
      </c>
      <c r="C42" s="113">
        <v>0.004163017842326329</v>
      </c>
      <c r="D42" s="85" t="s">
        <v>2868</v>
      </c>
      <c r="E42" s="85" t="b">
        <v>0</v>
      </c>
      <c r="F42" s="85" t="b">
        <v>0</v>
      </c>
      <c r="G42" s="85" t="b">
        <v>0</v>
      </c>
    </row>
    <row r="43" spans="1:7" ht="15">
      <c r="A43" s="85" t="s">
        <v>2744</v>
      </c>
      <c r="B43" s="85">
        <v>27</v>
      </c>
      <c r="C43" s="113">
        <v>0.003832506131542899</v>
      </c>
      <c r="D43" s="85" t="s">
        <v>2868</v>
      </c>
      <c r="E43" s="85" t="b">
        <v>0</v>
      </c>
      <c r="F43" s="85" t="b">
        <v>0</v>
      </c>
      <c r="G43" s="85" t="b">
        <v>0</v>
      </c>
    </row>
    <row r="44" spans="1:7" ht="15">
      <c r="A44" s="85" t="s">
        <v>2745</v>
      </c>
      <c r="B44" s="85">
        <v>27</v>
      </c>
      <c r="C44" s="113">
        <v>0.003832506131542899</v>
      </c>
      <c r="D44" s="85" t="s">
        <v>2868</v>
      </c>
      <c r="E44" s="85" t="b">
        <v>0</v>
      </c>
      <c r="F44" s="85" t="b">
        <v>0</v>
      </c>
      <c r="G44" s="85" t="b">
        <v>0</v>
      </c>
    </row>
    <row r="45" spans="1:7" ht="15">
      <c r="A45" s="85" t="s">
        <v>2746</v>
      </c>
      <c r="B45" s="85">
        <v>25</v>
      </c>
      <c r="C45" s="113">
        <v>0.003655211237652245</v>
      </c>
      <c r="D45" s="85" t="s">
        <v>2868</v>
      </c>
      <c r="E45" s="85" t="b">
        <v>0</v>
      </c>
      <c r="F45" s="85" t="b">
        <v>0</v>
      </c>
      <c r="G45" s="85" t="b">
        <v>0</v>
      </c>
    </row>
    <row r="46" spans="1:7" ht="15">
      <c r="A46" s="85" t="s">
        <v>356</v>
      </c>
      <c r="B46" s="85">
        <v>25</v>
      </c>
      <c r="C46" s="113">
        <v>0.003655211237652245</v>
      </c>
      <c r="D46" s="85" t="s">
        <v>2868</v>
      </c>
      <c r="E46" s="85" t="b">
        <v>0</v>
      </c>
      <c r="F46" s="85" t="b">
        <v>0</v>
      </c>
      <c r="G46" s="85" t="b">
        <v>0</v>
      </c>
    </row>
    <row r="47" spans="1:7" ht="15">
      <c r="A47" s="85" t="s">
        <v>2747</v>
      </c>
      <c r="B47" s="85">
        <v>24</v>
      </c>
      <c r="C47" s="113">
        <v>0.003563281447037641</v>
      </c>
      <c r="D47" s="85" t="s">
        <v>2868</v>
      </c>
      <c r="E47" s="85" t="b">
        <v>0</v>
      </c>
      <c r="F47" s="85" t="b">
        <v>0</v>
      </c>
      <c r="G47" s="85" t="b">
        <v>0</v>
      </c>
    </row>
    <row r="48" spans="1:7" ht="15">
      <c r="A48" s="85" t="s">
        <v>2748</v>
      </c>
      <c r="B48" s="85">
        <v>24</v>
      </c>
      <c r="C48" s="113">
        <v>0.003563281447037641</v>
      </c>
      <c r="D48" s="85" t="s">
        <v>2868</v>
      </c>
      <c r="E48" s="85" t="b">
        <v>0</v>
      </c>
      <c r="F48" s="85" t="b">
        <v>0</v>
      </c>
      <c r="G48" s="85" t="b">
        <v>0</v>
      </c>
    </row>
    <row r="49" spans="1:7" ht="15">
      <c r="A49" s="85" t="s">
        <v>2749</v>
      </c>
      <c r="B49" s="85">
        <v>24</v>
      </c>
      <c r="C49" s="113">
        <v>0.003563281447037641</v>
      </c>
      <c r="D49" s="85" t="s">
        <v>2868</v>
      </c>
      <c r="E49" s="85" t="b">
        <v>0</v>
      </c>
      <c r="F49" s="85" t="b">
        <v>0</v>
      </c>
      <c r="G49" s="85" t="b">
        <v>0</v>
      </c>
    </row>
    <row r="50" spans="1:7" ht="15">
      <c r="A50" s="85" t="s">
        <v>2750</v>
      </c>
      <c r="B50" s="85">
        <v>24</v>
      </c>
      <c r="C50" s="113">
        <v>0.003563281447037641</v>
      </c>
      <c r="D50" s="85" t="s">
        <v>2868</v>
      </c>
      <c r="E50" s="85" t="b">
        <v>0</v>
      </c>
      <c r="F50" s="85" t="b">
        <v>0</v>
      </c>
      <c r="G50" s="85" t="b">
        <v>0</v>
      </c>
    </row>
    <row r="51" spans="1:7" ht="15">
      <c r="A51" s="85" t="s">
        <v>2751</v>
      </c>
      <c r="B51" s="85">
        <v>24</v>
      </c>
      <c r="C51" s="113">
        <v>0.003563281447037641</v>
      </c>
      <c r="D51" s="85" t="s">
        <v>2868</v>
      </c>
      <c r="E51" s="85" t="b">
        <v>0</v>
      </c>
      <c r="F51" s="85" t="b">
        <v>0</v>
      </c>
      <c r="G51" s="85" t="b">
        <v>0</v>
      </c>
    </row>
    <row r="52" spans="1:7" ht="15">
      <c r="A52" s="85" t="s">
        <v>361</v>
      </c>
      <c r="B52" s="85">
        <v>24</v>
      </c>
      <c r="C52" s="113">
        <v>0.003619870519196886</v>
      </c>
      <c r="D52" s="85" t="s">
        <v>2868</v>
      </c>
      <c r="E52" s="85" t="b">
        <v>0</v>
      </c>
      <c r="F52" s="85" t="b">
        <v>0</v>
      </c>
      <c r="G52" s="85" t="b">
        <v>0</v>
      </c>
    </row>
    <row r="53" spans="1:7" ht="15">
      <c r="A53" s="85" t="s">
        <v>288</v>
      </c>
      <c r="B53" s="85">
        <v>23</v>
      </c>
      <c r="C53" s="113">
        <v>0.0034690425808970153</v>
      </c>
      <c r="D53" s="85" t="s">
        <v>2868</v>
      </c>
      <c r="E53" s="85" t="b">
        <v>0</v>
      </c>
      <c r="F53" s="85" t="b">
        <v>0</v>
      </c>
      <c r="G53" s="85" t="b">
        <v>0</v>
      </c>
    </row>
    <row r="54" spans="1:7" ht="15">
      <c r="A54" s="85" t="s">
        <v>951</v>
      </c>
      <c r="B54" s="85">
        <v>22</v>
      </c>
      <c r="C54" s="113">
        <v>0.0033723941826275705</v>
      </c>
      <c r="D54" s="85" t="s">
        <v>2868</v>
      </c>
      <c r="E54" s="85" t="b">
        <v>0</v>
      </c>
      <c r="F54" s="85" t="b">
        <v>0</v>
      </c>
      <c r="G54" s="85" t="b">
        <v>0</v>
      </c>
    </row>
    <row r="55" spans="1:7" ht="15">
      <c r="A55" s="85" t="s">
        <v>883</v>
      </c>
      <c r="B55" s="85">
        <v>22</v>
      </c>
      <c r="C55" s="113">
        <v>0.0033723941826275705</v>
      </c>
      <c r="D55" s="85" t="s">
        <v>2868</v>
      </c>
      <c r="E55" s="85" t="b">
        <v>0</v>
      </c>
      <c r="F55" s="85" t="b">
        <v>0</v>
      </c>
      <c r="G55" s="85" t="b">
        <v>0</v>
      </c>
    </row>
    <row r="56" spans="1:7" ht="15">
      <c r="A56" s="85" t="s">
        <v>2752</v>
      </c>
      <c r="B56" s="85">
        <v>18</v>
      </c>
      <c r="C56" s="113">
        <v>0.003209965576744059</v>
      </c>
      <c r="D56" s="85" t="s">
        <v>2868</v>
      </c>
      <c r="E56" s="85" t="b">
        <v>0</v>
      </c>
      <c r="F56" s="85" t="b">
        <v>0</v>
      </c>
      <c r="G56" s="85" t="b">
        <v>0</v>
      </c>
    </row>
    <row r="57" spans="1:7" ht="15">
      <c r="A57" s="85" t="s">
        <v>282</v>
      </c>
      <c r="B57" s="85">
        <v>15</v>
      </c>
      <c r="C57" s="113">
        <v>0.002617636405079591</v>
      </c>
      <c r="D57" s="85" t="s">
        <v>2868</v>
      </c>
      <c r="E57" s="85" t="b">
        <v>0</v>
      </c>
      <c r="F57" s="85" t="b">
        <v>0</v>
      </c>
      <c r="G57" s="85" t="b">
        <v>0</v>
      </c>
    </row>
    <row r="58" spans="1:7" ht="15">
      <c r="A58" s="85" t="s">
        <v>285</v>
      </c>
      <c r="B58" s="85">
        <v>13</v>
      </c>
      <c r="C58" s="113">
        <v>0.002429331340468741</v>
      </c>
      <c r="D58" s="85" t="s">
        <v>2868</v>
      </c>
      <c r="E58" s="85" t="b">
        <v>0</v>
      </c>
      <c r="F58" s="85" t="b">
        <v>0</v>
      </c>
      <c r="G58" s="85" t="b">
        <v>0</v>
      </c>
    </row>
    <row r="59" spans="1:7" ht="15">
      <c r="A59" s="85" t="s">
        <v>2753</v>
      </c>
      <c r="B59" s="85">
        <v>12</v>
      </c>
      <c r="C59" s="113">
        <v>0.0022424596988942225</v>
      </c>
      <c r="D59" s="85" t="s">
        <v>2868</v>
      </c>
      <c r="E59" s="85" t="b">
        <v>0</v>
      </c>
      <c r="F59" s="85" t="b">
        <v>0</v>
      </c>
      <c r="G59" s="85" t="b">
        <v>0</v>
      </c>
    </row>
    <row r="60" spans="1:7" ht="15">
      <c r="A60" s="85" t="s">
        <v>372</v>
      </c>
      <c r="B60" s="85">
        <v>11</v>
      </c>
      <c r="C60" s="113">
        <v>0.0022309071162164127</v>
      </c>
      <c r="D60" s="85" t="s">
        <v>2868</v>
      </c>
      <c r="E60" s="85" t="b">
        <v>0</v>
      </c>
      <c r="F60" s="85" t="b">
        <v>0</v>
      </c>
      <c r="G60" s="85" t="b">
        <v>0</v>
      </c>
    </row>
    <row r="61" spans="1:7" ht="15">
      <c r="A61" s="85" t="s">
        <v>284</v>
      </c>
      <c r="B61" s="85">
        <v>11</v>
      </c>
      <c r="C61" s="113">
        <v>0.0021086144854079035</v>
      </c>
      <c r="D61" s="85" t="s">
        <v>2868</v>
      </c>
      <c r="E61" s="85" t="b">
        <v>0</v>
      </c>
      <c r="F61" s="85" t="b">
        <v>0</v>
      </c>
      <c r="G61" s="85" t="b">
        <v>0</v>
      </c>
    </row>
    <row r="62" spans="1:7" ht="15">
      <c r="A62" s="85" t="s">
        <v>2754</v>
      </c>
      <c r="B62" s="85">
        <v>11</v>
      </c>
      <c r="C62" s="113">
        <v>0.0021086144854079035</v>
      </c>
      <c r="D62" s="85" t="s">
        <v>2868</v>
      </c>
      <c r="E62" s="85" t="b">
        <v>0</v>
      </c>
      <c r="F62" s="85" t="b">
        <v>0</v>
      </c>
      <c r="G62" s="85" t="b">
        <v>0</v>
      </c>
    </row>
    <row r="63" spans="1:7" ht="15">
      <c r="A63" s="85" t="s">
        <v>405</v>
      </c>
      <c r="B63" s="85">
        <v>11</v>
      </c>
      <c r="C63" s="113">
        <v>0.0021086144854079035</v>
      </c>
      <c r="D63" s="85" t="s">
        <v>2868</v>
      </c>
      <c r="E63" s="85" t="b">
        <v>0</v>
      </c>
      <c r="F63" s="85" t="b">
        <v>0</v>
      </c>
      <c r="G63" s="85" t="b">
        <v>0</v>
      </c>
    </row>
    <row r="64" spans="1:7" ht="15">
      <c r="A64" s="85" t="s">
        <v>2755</v>
      </c>
      <c r="B64" s="85">
        <v>11</v>
      </c>
      <c r="C64" s="113">
        <v>0.00216669836558911</v>
      </c>
      <c r="D64" s="85" t="s">
        <v>2868</v>
      </c>
      <c r="E64" s="85" t="b">
        <v>0</v>
      </c>
      <c r="F64" s="85" t="b">
        <v>0</v>
      </c>
      <c r="G64" s="85" t="b">
        <v>0</v>
      </c>
    </row>
    <row r="65" spans="1:7" ht="15">
      <c r="A65" s="85" t="s">
        <v>305</v>
      </c>
      <c r="B65" s="85">
        <v>10</v>
      </c>
      <c r="C65" s="113">
        <v>0.0019697257868991906</v>
      </c>
      <c r="D65" s="85" t="s">
        <v>2868</v>
      </c>
      <c r="E65" s="85" t="b">
        <v>0</v>
      </c>
      <c r="F65" s="85" t="b">
        <v>0</v>
      </c>
      <c r="G65" s="85" t="b">
        <v>0</v>
      </c>
    </row>
    <row r="66" spans="1:7" ht="15">
      <c r="A66" s="85" t="s">
        <v>2756</v>
      </c>
      <c r="B66" s="85">
        <v>10</v>
      </c>
      <c r="C66" s="113">
        <v>0.0019697257868991906</v>
      </c>
      <c r="D66" s="85" t="s">
        <v>2868</v>
      </c>
      <c r="E66" s="85" t="b">
        <v>0</v>
      </c>
      <c r="F66" s="85" t="b">
        <v>0</v>
      </c>
      <c r="G66" s="85" t="b">
        <v>0</v>
      </c>
    </row>
    <row r="67" spans="1:7" ht="15">
      <c r="A67" s="85" t="s">
        <v>2757</v>
      </c>
      <c r="B67" s="85">
        <v>10</v>
      </c>
      <c r="C67" s="113">
        <v>0.00225273222855802</v>
      </c>
      <c r="D67" s="85" t="s">
        <v>2868</v>
      </c>
      <c r="E67" s="85" t="b">
        <v>0</v>
      </c>
      <c r="F67" s="85" t="b">
        <v>0</v>
      </c>
      <c r="G67" s="85" t="b">
        <v>0</v>
      </c>
    </row>
    <row r="68" spans="1:7" ht="15">
      <c r="A68" s="85" t="s">
        <v>320</v>
      </c>
      <c r="B68" s="85">
        <v>10</v>
      </c>
      <c r="C68" s="113">
        <v>0.0019697257868991906</v>
      </c>
      <c r="D68" s="85" t="s">
        <v>2868</v>
      </c>
      <c r="E68" s="85" t="b">
        <v>0</v>
      </c>
      <c r="F68" s="85" t="b">
        <v>0</v>
      </c>
      <c r="G68" s="85" t="b">
        <v>0</v>
      </c>
    </row>
    <row r="69" spans="1:7" ht="15">
      <c r="A69" s="85" t="s">
        <v>326</v>
      </c>
      <c r="B69" s="85">
        <v>9</v>
      </c>
      <c r="C69" s="113">
        <v>0.002118367439740823</v>
      </c>
      <c r="D69" s="85" t="s">
        <v>2868</v>
      </c>
      <c r="E69" s="85" t="b">
        <v>0</v>
      </c>
      <c r="F69" s="85" t="b">
        <v>0</v>
      </c>
      <c r="G69" s="85" t="b">
        <v>0</v>
      </c>
    </row>
    <row r="70" spans="1:7" ht="15">
      <c r="A70" s="85" t="s">
        <v>315</v>
      </c>
      <c r="B70" s="85">
        <v>9</v>
      </c>
      <c r="C70" s="113">
        <v>0.001825287640540701</v>
      </c>
      <c r="D70" s="85" t="s">
        <v>2868</v>
      </c>
      <c r="E70" s="85" t="b">
        <v>0</v>
      </c>
      <c r="F70" s="85" t="b">
        <v>0</v>
      </c>
      <c r="G70" s="85" t="b">
        <v>0</v>
      </c>
    </row>
    <row r="71" spans="1:7" ht="15">
      <c r="A71" s="85" t="s">
        <v>328</v>
      </c>
      <c r="B71" s="85">
        <v>9</v>
      </c>
      <c r="C71" s="113">
        <v>0.001825287640540701</v>
      </c>
      <c r="D71" s="85" t="s">
        <v>2868</v>
      </c>
      <c r="E71" s="85" t="b">
        <v>0</v>
      </c>
      <c r="F71" s="85" t="b">
        <v>0</v>
      </c>
      <c r="G71" s="85" t="b">
        <v>0</v>
      </c>
    </row>
    <row r="72" spans="1:7" ht="15">
      <c r="A72" s="85" t="s">
        <v>306</v>
      </c>
      <c r="B72" s="85">
        <v>9</v>
      </c>
      <c r="C72" s="113">
        <v>0.0019505970199035806</v>
      </c>
      <c r="D72" s="85" t="s">
        <v>2868</v>
      </c>
      <c r="E72" s="85" t="b">
        <v>0</v>
      </c>
      <c r="F72" s="85" t="b">
        <v>0</v>
      </c>
      <c r="G72" s="85" t="b">
        <v>0</v>
      </c>
    </row>
    <row r="73" spans="1:7" ht="15">
      <c r="A73" s="85" t="s">
        <v>868</v>
      </c>
      <c r="B73" s="85">
        <v>9</v>
      </c>
      <c r="C73" s="113">
        <v>0.0019505970199035806</v>
      </c>
      <c r="D73" s="85" t="s">
        <v>2868</v>
      </c>
      <c r="E73" s="85" t="b">
        <v>0</v>
      </c>
      <c r="F73" s="85" t="b">
        <v>0</v>
      </c>
      <c r="G73" s="85" t="b">
        <v>0</v>
      </c>
    </row>
    <row r="74" spans="1:7" ht="15">
      <c r="A74" s="85" t="s">
        <v>2758</v>
      </c>
      <c r="B74" s="85">
        <v>9</v>
      </c>
      <c r="C74" s="113">
        <v>0.001825287640540701</v>
      </c>
      <c r="D74" s="85" t="s">
        <v>2868</v>
      </c>
      <c r="E74" s="85" t="b">
        <v>0</v>
      </c>
      <c r="F74" s="85" t="b">
        <v>0</v>
      </c>
      <c r="G74" s="85" t="b">
        <v>0</v>
      </c>
    </row>
    <row r="75" spans="1:7" ht="15">
      <c r="A75" s="85" t="s">
        <v>2759</v>
      </c>
      <c r="B75" s="85">
        <v>8</v>
      </c>
      <c r="C75" s="113">
        <v>0.001674681012739719</v>
      </c>
      <c r="D75" s="85" t="s">
        <v>2868</v>
      </c>
      <c r="E75" s="85" t="b">
        <v>0</v>
      </c>
      <c r="F75" s="85" t="b">
        <v>0</v>
      </c>
      <c r="G75" s="85" t="b">
        <v>0</v>
      </c>
    </row>
    <row r="76" spans="1:7" ht="15">
      <c r="A76" s="85" t="s">
        <v>899</v>
      </c>
      <c r="B76" s="85">
        <v>8</v>
      </c>
      <c r="C76" s="113">
        <v>0.0018021857828464161</v>
      </c>
      <c r="D76" s="85" t="s">
        <v>2868</v>
      </c>
      <c r="E76" s="85" t="b">
        <v>0</v>
      </c>
      <c r="F76" s="85" t="b">
        <v>0</v>
      </c>
      <c r="G76" s="85" t="b">
        <v>0</v>
      </c>
    </row>
    <row r="77" spans="1:7" ht="15">
      <c r="A77" s="85" t="s">
        <v>2760</v>
      </c>
      <c r="B77" s="85">
        <v>8</v>
      </c>
      <c r="C77" s="113">
        <v>0.001674681012739719</v>
      </c>
      <c r="D77" s="85" t="s">
        <v>2868</v>
      </c>
      <c r="E77" s="85" t="b">
        <v>0</v>
      </c>
      <c r="F77" s="85" t="b">
        <v>0</v>
      </c>
      <c r="G77" s="85" t="b">
        <v>0</v>
      </c>
    </row>
    <row r="78" spans="1:7" ht="15">
      <c r="A78" s="85" t="s">
        <v>2069</v>
      </c>
      <c r="B78" s="85">
        <v>8</v>
      </c>
      <c r="C78" s="113">
        <v>0.001674681012739719</v>
      </c>
      <c r="D78" s="85" t="s">
        <v>2868</v>
      </c>
      <c r="E78" s="85" t="b">
        <v>0</v>
      </c>
      <c r="F78" s="85" t="b">
        <v>0</v>
      </c>
      <c r="G78" s="85" t="b">
        <v>0</v>
      </c>
    </row>
    <row r="79" spans="1:7" ht="15">
      <c r="A79" s="85" t="s">
        <v>347</v>
      </c>
      <c r="B79" s="85">
        <v>8</v>
      </c>
      <c r="C79" s="113">
        <v>0.001674681012739719</v>
      </c>
      <c r="D79" s="85" t="s">
        <v>2868</v>
      </c>
      <c r="E79" s="85" t="b">
        <v>0</v>
      </c>
      <c r="F79" s="85" t="b">
        <v>0</v>
      </c>
      <c r="G79" s="85" t="b">
        <v>0</v>
      </c>
    </row>
    <row r="80" spans="1:7" ht="15">
      <c r="A80" s="85" t="s">
        <v>332</v>
      </c>
      <c r="B80" s="85">
        <v>7</v>
      </c>
      <c r="C80" s="113">
        <v>0.0015171310154805627</v>
      </c>
      <c r="D80" s="85" t="s">
        <v>2868</v>
      </c>
      <c r="E80" s="85" t="b">
        <v>0</v>
      </c>
      <c r="F80" s="85" t="b">
        <v>0</v>
      </c>
      <c r="G80" s="85" t="b">
        <v>0</v>
      </c>
    </row>
    <row r="81" spans="1:7" ht="15">
      <c r="A81" s="85" t="s">
        <v>2327</v>
      </c>
      <c r="B81" s="85">
        <v>7</v>
      </c>
      <c r="C81" s="113">
        <v>0.0015171310154805627</v>
      </c>
      <c r="D81" s="85" t="s">
        <v>2868</v>
      </c>
      <c r="E81" s="85" t="b">
        <v>0</v>
      </c>
      <c r="F81" s="85" t="b">
        <v>0</v>
      </c>
      <c r="G81" s="85" t="b">
        <v>0</v>
      </c>
    </row>
    <row r="82" spans="1:7" ht="15">
      <c r="A82" s="85" t="s">
        <v>2761</v>
      </c>
      <c r="B82" s="85">
        <v>7</v>
      </c>
      <c r="C82" s="113">
        <v>0.0015171310154805627</v>
      </c>
      <c r="D82" s="85" t="s">
        <v>2868</v>
      </c>
      <c r="E82" s="85" t="b">
        <v>0</v>
      </c>
      <c r="F82" s="85" t="b">
        <v>0</v>
      </c>
      <c r="G82" s="85" t="b">
        <v>0</v>
      </c>
    </row>
    <row r="83" spans="1:7" ht="15">
      <c r="A83" s="85" t="s">
        <v>388</v>
      </c>
      <c r="B83" s="85">
        <v>7</v>
      </c>
      <c r="C83" s="113">
        <v>0.0015171310154805627</v>
      </c>
      <c r="D83" s="85" t="s">
        <v>2868</v>
      </c>
      <c r="E83" s="85" t="b">
        <v>0</v>
      </c>
      <c r="F83" s="85" t="b">
        <v>0</v>
      </c>
      <c r="G83" s="85" t="b">
        <v>0</v>
      </c>
    </row>
    <row r="84" spans="1:7" ht="15">
      <c r="A84" s="85" t="s">
        <v>355</v>
      </c>
      <c r="B84" s="85">
        <v>7</v>
      </c>
      <c r="C84" s="113">
        <v>0.0015171310154805627</v>
      </c>
      <c r="D84" s="85" t="s">
        <v>2868</v>
      </c>
      <c r="E84" s="85" t="b">
        <v>0</v>
      </c>
      <c r="F84" s="85" t="b">
        <v>0</v>
      </c>
      <c r="G84" s="85" t="b">
        <v>0</v>
      </c>
    </row>
    <row r="85" spans="1:7" ht="15">
      <c r="A85" s="85" t="s">
        <v>368</v>
      </c>
      <c r="B85" s="85">
        <v>7</v>
      </c>
      <c r="C85" s="113">
        <v>0.0015171310154805627</v>
      </c>
      <c r="D85" s="85" t="s">
        <v>2868</v>
      </c>
      <c r="E85" s="85" t="b">
        <v>0</v>
      </c>
      <c r="F85" s="85" t="b">
        <v>0</v>
      </c>
      <c r="G85" s="85" t="b">
        <v>0</v>
      </c>
    </row>
    <row r="86" spans="1:7" ht="15">
      <c r="A86" s="85" t="s">
        <v>396</v>
      </c>
      <c r="B86" s="85">
        <v>7</v>
      </c>
      <c r="C86" s="113">
        <v>0.0015171310154805627</v>
      </c>
      <c r="D86" s="85" t="s">
        <v>2868</v>
      </c>
      <c r="E86" s="85" t="b">
        <v>0</v>
      </c>
      <c r="F86" s="85" t="b">
        <v>0</v>
      </c>
      <c r="G86" s="85" t="b">
        <v>0</v>
      </c>
    </row>
    <row r="87" spans="1:7" ht="15">
      <c r="A87" s="85" t="s">
        <v>343</v>
      </c>
      <c r="B87" s="85">
        <v>7</v>
      </c>
      <c r="C87" s="113">
        <v>0.0015171310154805627</v>
      </c>
      <c r="D87" s="85" t="s">
        <v>2868</v>
      </c>
      <c r="E87" s="85" t="b">
        <v>0</v>
      </c>
      <c r="F87" s="85" t="b">
        <v>0</v>
      </c>
      <c r="G87" s="85" t="b">
        <v>0</v>
      </c>
    </row>
    <row r="88" spans="1:7" ht="15">
      <c r="A88" s="85" t="s">
        <v>2762</v>
      </c>
      <c r="B88" s="85">
        <v>7</v>
      </c>
      <c r="C88" s="113">
        <v>0.0015171310154805627</v>
      </c>
      <c r="D88" s="85" t="s">
        <v>2868</v>
      </c>
      <c r="E88" s="85" t="b">
        <v>0</v>
      </c>
      <c r="F88" s="85" t="b">
        <v>0</v>
      </c>
      <c r="G88" s="85" t="b">
        <v>0</v>
      </c>
    </row>
    <row r="89" spans="1:7" ht="15">
      <c r="A89" s="85" t="s">
        <v>2763</v>
      </c>
      <c r="B89" s="85">
        <v>7</v>
      </c>
      <c r="C89" s="113">
        <v>0.0015171310154805627</v>
      </c>
      <c r="D89" s="85" t="s">
        <v>2868</v>
      </c>
      <c r="E89" s="85" t="b">
        <v>1</v>
      </c>
      <c r="F89" s="85" t="b">
        <v>0</v>
      </c>
      <c r="G89" s="85" t="b">
        <v>0</v>
      </c>
    </row>
    <row r="90" spans="1:7" ht="15">
      <c r="A90" s="85" t="s">
        <v>2764</v>
      </c>
      <c r="B90" s="85">
        <v>7</v>
      </c>
      <c r="C90" s="113">
        <v>0.0015171310154805627</v>
      </c>
      <c r="D90" s="85" t="s">
        <v>2868</v>
      </c>
      <c r="E90" s="85" t="b">
        <v>0</v>
      </c>
      <c r="F90" s="85" t="b">
        <v>0</v>
      </c>
      <c r="G90" s="85" t="b">
        <v>0</v>
      </c>
    </row>
    <row r="91" spans="1:7" ht="15">
      <c r="A91" s="85" t="s">
        <v>2765</v>
      </c>
      <c r="B91" s="85">
        <v>7</v>
      </c>
      <c r="C91" s="113">
        <v>0.0015171310154805627</v>
      </c>
      <c r="D91" s="85" t="s">
        <v>2868</v>
      </c>
      <c r="E91" s="85" t="b">
        <v>0</v>
      </c>
      <c r="F91" s="85" t="b">
        <v>0</v>
      </c>
      <c r="G91" s="85" t="b">
        <v>0</v>
      </c>
    </row>
    <row r="92" spans="1:7" ht="15">
      <c r="A92" s="85" t="s">
        <v>2766</v>
      </c>
      <c r="B92" s="85">
        <v>6</v>
      </c>
      <c r="C92" s="113">
        <v>0.0013516393371348122</v>
      </c>
      <c r="D92" s="85" t="s">
        <v>2868</v>
      </c>
      <c r="E92" s="85" t="b">
        <v>0</v>
      </c>
      <c r="F92" s="85" t="b">
        <v>0</v>
      </c>
      <c r="G92" s="85" t="b">
        <v>0</v>
      </c>
    </row>
    <row r="93" spans="1:7" ht="15">
      <c r="A93" s="85" t="s">
        <v>281</v>
      </c>
      <c r="B93" s="85">
        <v>6</v>
      </c>
      <c r="C93" s="113">
        <v>0.00148642024724249</v>
      </c>
      <c r="D93" s="85" t="s">
        <v>2868</v>
      </c>
      <c r="E93" s="85" t="b">
        <v>0</v>
      </c>
      <c r="F93" s="85" t="b">
        <v>0</v>
      </c>
      <c r="G93" s="85" t="b">
        <v>0</v>
      </c>
    </row>
    <row r="94" spans="1:7" ht="15">
      <c r="A94" s="85" t="s">
        <v>377</v>
      </c>
      <c r="B94" s="85">
        <v>6</v>
      </c>
      <c r="C94" s="113">
        <v>0.0013516393371348122</v>
      </c>
      <c r="D94" s="85" t="s">
        <v>2868</v>
      </c>
      <c r="E94" s="85" t="b">
        <v>0</v>
      </c>
      <c r="F94" s="85" t="b">
        <v>0</v>
      </c>
      <c r="G94" s="85" t="b">
        <v>0</v>
      </c>
    </row>
    <row r="95" spans="1:7" ht="15">
      <c r="A95" s="85" t="s">
        <v>2767</v>
      </c>
      <c r="B95" s="85">
        <v>6</v>
      </c>
      <c r="C95" s="113">
        <v>0.0013516393371348122</v>
      </c>
      <c r="D95" s="85" t="s">
        <v>2868</v>
      </c>
      <c r="E95" s="85" t="b">
        <v>0</v>
      </c>
      <c r="F95" s="85" t="b">
        <v>0</v>
      </c>
      <c r="G95" s="85" t="b">
        <v>0</v>
      </c>
    </row>
    <row r="96" spans="1:7" ht="15">
      <c r="A96" s="85" t="s">
        <v>2768</v>
      </c>
      <c r="B96" s="85">
        <v>6</v>
      </c>
      <c r="C96" s="113">
        <v>0.0013516393371348122</v>
      </c>
      <c r="D96" s="85" t="s">
        <v>2868</v>
      </c>
      <c r="E96" s="85" t="b">
        <v>0</v>
      </c>
      <c r="F96" s="85" t="b">
        <v>0</v>
      </c>
      <c r="G96" s="85" t="b">
        <v>0</v>
      </c>
    </row>
    <row r="97" spans="1:7" ht="15">
      <c r="A97" s="85" t="s">
        <v>348</v>
      </c>
      <c r="B97" s="85">
        <v>6</v>
      </c>
      <c r="C97" s="113">
        <v>0.0013516393371348122</v>
      </c>
      <c r="D97" s="85" t="s">
        <v>2868</v>
      </c>
      <c r="E97" s="85" t="b">
        <v>0</v>
      </c>
      <c r="F97" s="85" t="b">
        <v>0</v>
      </c>
      <c r="G97" s="85" t="b">
        <v>0</v>
      </c>
    </row>
    <row r="98" spans="1:7" ht="15">
      <c r="A98" s="85" t="s">
        <v>2769</v>
      </c>
      <c r="B98" s="85">
        <v>6</v>
      </c>
      <c r="C98" s="113">
        <v>0.0013516393371348122</v>
      </c>
      <c r="D98" s="85" t="s">
        <v>2868</v>
      </c>
      <c r="E98" s="85" t="b">
        <v>0</v>
      </c>
      <c r="F98" s="85" t="b">
        <v>0</v>
      </c>
      <c r="G98" s="85" t="b">
        <v>0</v>
      </c>
    </row>
    <row r="99" spans="1:7" ht="15">
      <c r="A99" s="85" t="s">
        <v>2770</v>
      </c>
      <c r="B99" s="85">
        <v>6</v>
      </c>
      <c r="C99" s="113">
        <v>0.0013516393371348122</v>
      </c>
      <c r="D99" s="85" t="s">
        <v>2868</v>
      </c>
      <c r="E99" s="85" t="b">
        <v>1</v>
      </c>
      <c r="F99" s="85" t="b">
        <v>0</v>
      </c>
      <c r="G99" s="85" t="b">
        <v>0</v>
      </c>
    </row>
    <row r="100" spans="1:7" ht="15">
      <c r="A100" s="85" t="s">
        <v>295</v>
      </c>
      <c r="B100" s="85">
        <v>5</v>
      </c>
      <c r="C100" s="113">
        <v>0.0011768707998560128</v>
      </c>
      <c r="D100" s="85" t="s">
        <v>2868</v>
      </c>
      <c r="E100" s="85" t="b">
        <v>0</v>
      </c>
      <c r="F100" s="85" t="b">
        <v>0</v>
      </c>
      <c r="G100" s="85" t="b">
        <v>0</v>
      </c>
    </row>
    <row r="101" spans="1:7" ht="15">
      <c r="A101" s="85" t="s">
        <v>907</v>
      </c>
      <c r="B101" s="85">
        <v>5</v>
      </c>
      <c r="C101" s="113">
        <v>0.0011768707998560128</v>
      </c>
      <c r="D101" s="85" t="s">
        <v>2868</v>
      </c>
      <c r="E101" s="85" t="b">
        <v>0</v>
      </c>
      <c r="F101" s="85" t="b">
        <v>0</v>
      </c>
      <c r="G101" s="85" t="b">
        <v>0</v>
      </c>
    </row>
    <row r="102" spans="1:7" ht="15">
      <c r="A102" s="85" t="s">
        <v>365</v>
      </c>
      <c r="B102" s="85">
        <v>5</v>
      </c>
      <c r="C102" s="113">
        <v>0.0012386835393687417</v>
      </c>
      <c r="D102" s="85" t="s">
        <v>2868</v>
      </c>
      <c r="E102" s="85" t="b">
        <v>0</v>
      </c>
      <c r="F102" s="85" t="b">
        <v>0</v>
      </c>
      <c r="G102" s="85" t="b">
        <v>0</v>
      </c>
    </row>
    <row r="103" spans="1:7" ht="15">
      <c r="A103" s="85" t="s">
        <v>373</v>
      </c>
      <c r="B103" s="85">
        <v>5</v>
      </c>
      <c r="C103" s="113">
        <v>0.0012386835393687417</v>
      </c>
      <c r="D103" s="85" t="s">
        <v>2868</v>
      </c>
      <c r="E103" s="85" t="b">
        <v>0</v>
      </c>
      <c r="F103" s="85" t="b">
        <v>0</v>
      </c>
      <c r="G103" s="85" t="b">
        <v>0</v>
      </c>
    </row>
    <row r="104" spans="1:7" ht="15">
      <c r="A104" s="85" t="s">
        <v>867</v>
      </c>
      <c r="B104" s="85">
        <v>5</v>
      </c>
      <c r="C104" s="113">
        <v>0.0013183740206854275</v>
      </c>
      <c r="D104" s="85" t="s">
        <v>2868</v>
      </c>
      <c r="E104" s="85" t="b">
        <v>0</v>
      </c>
      <c r="F104" s="85" t="b">
        <v>0</v>
      </c>
      <c r="G104" s="85" t="b">
        <v>0</v>
      </c>
    </row>
    <row r="105" spans="1:7" ht="15">
      <c r="A105" s="85" t="s">
        <v>2771</v>
      </c>
      <c r="B105" s="85">
        <v>5</v>
      </c>
      <c r="C105" s="113">
        <v>0.0011768707998560128</v>
      </c>
      <c r="D105" s="85" t="s">
        <v>2868</v>
      </c>
      <c r="E105" s="85" t="b">
        <v>0</v>
      </c>
      <c r="F105" s="85" t="b">
        <v>0</v>
      </c>
      <c r="G105" s="85" t="b">
        <v>0</v>
      </c>
    </row>
    <row r="106" spans="1:7" ht="15">
      <c r="A106" s="85" t="s">
        <v>2772</v>
      </c>
      <c r="B106" s="85">
        <v>5</v>
      </c>
      <c r="C106" s="113">
        <v>0.0011768707998560128</v>
      </c>
      <c r="D106" s="85" t="s">
        <v>2868</v>
      </c>
      <c r="E106" s="85" t="b">
        <v>0</v>
      </c>
      <c r="F106" s="85" t="b">
        <v>0</v>
      </c>
      <c r="G106" s="85" t="b">
        <v>0</v>
      </c>
    </row>
    <row r="107" spans="1:7" ht="15">
      <c r="A107" s="85" t="s">
        <v>2773</v>
      </c>
      <c r="B107" s="85">
        <v>5</v>
      </c>
      <c r="C107" s="113">
        <v>0.0011768707998560128</v>
      </c>
      <c r="D107" s="85" t="s">
        <v>2868</v>
      </c>
      <c r="E107" s="85" t="b">
        <v>0</v>
      </c>
      <c r="F107" s="85" t="b">
        <v>0</v>
      </c>
      <c r="G107" s="85" t="b">
        <v>0</v>
      </c>
    </row>
    <row r="108" spans="1:7" ht="15">
      <c r="A108" s="85" t="s">
        <v>2066</v>
      </c>
      <c r="B108" s="85">
        <v>5</v>
      </c>
      <c r="C108" s="113">
        <v>0.0012386835393687417</v>
      </c>
      <c r="D108" s="85" t="s">
        <v>2868</v>
      </c>
      <c r="E108" s="85" t="b">
        <v>0</v>
      </c>
      <c r="F108" s="85" t="b">
        <v>0</v>
      </c>
      <c r="G108" s="85" t="b">
        <v>0</v>
      </c>
    </row>
    <row r="109" spans="1:7" ht="15">
      <c r="A109" s="85" t="s">
        <v>303</v>
      </c>
      <c r="B109" s="85">
        <v>5</v>
      </c>
      <c r="C109" s="113">
        <v>0.0011768707998560128</v>
      </c>
      <c r="D109" s="85" t="s">
        <v>2868</v>
      </c>
      <c r="E109" s="85" t="b">
        <v>0</v>
      </c>
      <c r="F109" s="85" t="b">
        <v>0</v>
      </c>
      <c r="G109" s="85" t="b">
        <v>0</v>
      </c>
    </row>
    <row r="110" spans="1:7" ht="15">
      <c r="A110" s="85" t="s">
        <v>2329</v>
      </c>
      <c r="B110" s="85">
        <v>5</v>
      </c>
      <c r="C110" s="113">
        <v>0.0012386835393687417</v>
      </c>
      <c r="D110" s="85" t="s">
        <v>2868</v>
      </c>
      <c r="E110" s="85" t="b">
        <v>0</v>
      </c>
      <c r="F110" s="85" t="b">
        <v>0</v>
      </c>
      <c r="G110" s="85" t="b">
        <v>0</v>
      </c>
    </row>
    <row r="111" spans="1:7" ht="15">
      <c r="A111" s="85" t="s">
        <v>2774</v>
      </c>
      <c r="B111" s="85">
        <v>4</v>
      </c>
      <c r="C111" s="113">
        <v>0.0009909468314949934</v>
      </c>
      <c r="D111" s="85" t="s">
        <v>2868</v>
      </c>
      <c r="E111" s="85" t="b">
        <v>0</v>
      </c>
      <c r="F111" s="85" t="b">
        <v>0</v>
      </c>
      <c r="G111" s="85" t="b">
        <v>0</v>
      </c>
    </row>
    <row r="112" spans="1:7" ht="15">
      <c r="A112" s="85" t="s">
        <v>276</v>
      </c>
      <c r="B112" s="85">
        <v>4</v>
      </c>
      <c r="C112" s="113">
        <v>0.0009909468314949934</v>
      </c>
      <c r="D112" s="85" t="s">
        <v>2868</v>
      </c>
      <c r="E112" s="85" t="b">
        <v>0</v>
      </c>
      <c r="F112" s="85" t="b">
        <v>0</v>
      </c>
      <c r="G112" s="85" t="b">
        <v>0</v>
      </c>
    </row>
    <row r="113" spans="1:7" ht="15">
      <c r="A113" s="85" t="s">
        <v>2775</v>
      </c>
      <c r="B113" s="85">
        <v>4</v>
      </c>
      <c r="C113" s="113">
        <v>0.0009909468314949934</v>
      </c>
      <c r="D113" s="85" t="s">
        <v>2868</v>
      </c>
      <c r="E113" s="85" t="b">
        <v>0</v>
      </c>
      <c r="F113" s="85" t="b">
        <v>0</v>
      </c>
      <c r="G113" s="85" t="b">
        <v>0</v>
      </c>
    </row>
    <row r="114" spans="1:7" ht="15">
      <c r="A114" s="85" t="s">
        <v>427</v>
      </c>
      <c r="B114" s="85">
        <v>4</v>
      </c>
      <c r="C114" s="113">
        <v>0.0009909468314949934</v>
      </c>
      <c r="D114" s="85" t="s">
        <v>2868</v>
      </c>
      <c r="E114" s="85" t="b">
        <v>0</v>
      </c>
      <c r="F114" s="85" t="b">
        <v>0</v>
      </c>
      <c r="G114" s="85" t="b">
        <v>0</v>
      </c>
    </row>
    <row r="115" spans="1:7" ht="15">
      <c r="A115" s="85" t="s">
        <v>2776</v>
      </c>
      <c r="B115" s="85">
        <v>4</v>
      </c>
      <c r="C115" s="113">
        <v>0.0009909468314949934</v>
      </c>
      <c r="D115" s="85" t="s">
        <v>2868</v>
      </c>
      <c r="E115" s="85" t="b">
        <v>0</v>
      </c>
      <c r="F115" s="85" t="b">
        <v>0</v>
      </c>
      <c r="G115" s="85" t="b">
        <v>0</v>
      </c>
    </row>
    <row r="116" spans="1:7" ht="15">
      <c r="A116" s="85" t="s">
        <v>2777</v>
      </c>
      <c r="B116" s="85">
        <v>4</v>
      </c>
      <c r="C116" s="113">
        <v>0.0009909468314949934</v>
      </c>
      <c r="D116" s="85" t="s">
        <v>2868</v>
      </c>
      <c r="E116" s="85" t="b">
        <v>0</v>
      </c>
      <c r="F116" s="85" t="b">
        <v>0</v>
      </c>
      <c r="G116" s="85" t="b">
        <v>0</v>
      </c>
    </row>
    <row r="117" spans="1:7" ht="15">
      <c r="A117" s="85" t="s">
        <v>2778</v>
      </c>
      <c r="B117" s="85">
        <v>4</v>
      </c>
      <c r="C117" s="113">
        <v>0.0009909468314949934</v>
      </c>
      <c r="D117" s="85" t="s">
        <v>2868</v>
      </c>
      <c r="E117" s="85" t="b">
        <v>0</v>
      </c>
      <c r="F117" s="85" t="b">
        <v>0</v>
      </c>
      <c r="G117" s="85" t="b">
        <v>0</v>
      </c>
    </row>
    <row r="118" spans="1:7" ht="15">
      <c r="A118" s="85" t="s">
        <v>421</v>
      </c>
      <c r="B118" s="85">
        <v>4</v>
      </c>
      <c r="C118" s="113">
        <v>0.0009909468314949934</v>
      </c>
      <c r="D118" s="85" t="s">
        <v>2868</v>
      </c>
      <c r="E118" s="85" t="b">
        <v>0</v>
      </c>
      <c r="F118" s="85" t="b">
        <v>0</v>
      </c>
      <c r="G118" s="85" t="b">
        <v>0</v>
      </c>
    </row>
    <row r="119" spans="1:7" ht="15">
      <c r="A119" s="85" t="s">
        <v>420</v>
      </c>
      <c r="B119" s="85">
        <v>4</v>
      </c>
      <c r="C119" s="113">
        <v>0.0009909468314949934</v>
      </c>
      <c r="D119" s="85" t="s">
        <v>2868</v>
      </c>
      <c r="E119" s="85" t="b">
        <v>0</v>
      </c>
      <c r="F119" s="85" t="b">
        <v>0</v>
      </c>
      <c r="G119" s="85" t="b">
        <v>0</v>
      </c>
    </row>
    <row r="120" spans="1:7" ht="15">
      <c r="A120" s="85" t="s">
        <v>419</v>
      </c>
      <c r="B120" s="85">
        <v>4</v>
      </c>
      <c r="C120" s="113">
        <v>0.0009909468314949934</v>
      </c>
      <c r="D120" s="85" t="s">
        <v>2868</v>
      </c>
      <c r="E120" s="85" t="b">
        <v>0</v>
      </c>
      <c r="F120" s="85" t="b">
        <v>0</v>
      </c>
      <c r="G120" s="85" t="b">
        <v>0</v>
      </c>
    </row>
    <row r="121" spans="1:7" ht="15">
      <c r="A121" s="85" t="s">
        <v>289</v>
      </c>
      <c r="B121" s="85">
        <v>4</v>
      </c>
      <c r="C121" s="113">
        <v>0.0009909468314949934</v>
      </c>
      <c r="D121" s="85" t="s">
        <v>2868</v>
      </c>
      <c r="E121" s="85" t="b">
        <v>0</v>
      </c>
      <c r="F121" s="85" t="b">
        <v>0</v>
      </c>
      <c r="G121" s="85" t="b">
        <v>0</v>
      </c>
    </row>
    <row r="122" spans="1:7" ht="15">
      <c r="A122" s="85" t="s">
        <v>435</v>
      </c>
      <c r="B122" s="85">
        <v>4</v>
      </c>
      <c r="C122" s="113">
        <v>0.0009909468314949934</v>
      </c>
      <c r="D122" s="85" t="s">
        <v>2868</v>
      </c>
      <c r="E122" s="85" t="b">
        <v>0</v>
      </c>
      <c r="F122" s="85" t="b">
        <v>0</v>
      </c>
      <c r="G122" s="85" t="b">
        <v>0</v>
      </c>
    </row>
    <row r="123" spans="1:7" ht="15">
      <c r="A123" s="85" t="s">
        <v>271</v>
      </c>
      <c r="B123" s="85">
        <v>4</v>
      </c>
      <c r="C123" s="113">
        <v>0.0009909468314949934</v>
      </c>
      <c r="D123" s="85" t="s">
        <v>2868</v>
      </c>
      <c r="E123" s="85" t="b">
        <v>0</v>
      </c>
      <c r="F123" s="85" t="b">
        <v>0</v>
      </c>
      <c r="G123" s="85" t="b">
        <v>0</v>
      </c>
    </row>
    <row r="124" spans="1:7" ht="15">
      <c r="A124" s="85" t="s">
        <v>2779</v>
      </c>
      <c r="B124" s="85">
        <v>4</v>
      </c>
      <c r="C124" s="113">
        <v>0.0009909468314949934</v>
      </c>
      <c r="D124" s="85" t="s">
        <v>2868</v>
      </c>
      <c r="E124" s="85" t="b">
        <v>0</v>
      </c>
      <c r="F124" s="85" t="b">
        <v>0</v>
      </c>
      <c r="G124" s="85" t="b">
        <v>0</v>
      </c>
    </row>
    <row r="125" spans="1:7" ht="15">
      <c r="A125" s="85" t="s">
        <v>2780</v>
      </c>
      <c r="B125" s="85">
        <v>4</v>
      </c>
      <c r="C125" s="113">
        <v>0.0009909468314949934</v>
      </c>
      <c r="D125" s="85" t="s">
        <v>2868</v>
      </c>
      <c r="E125" s="85" t="b">
        <v>0</v>
      </c>
      <c r="F125" s="85" t="b">
        <v>0</v>
      </c>
      <c r="G125" s="85" t="b">
        <v>0</v>
      </c>
    </row>
    <row r="126" spans="1:7" ht="15">
      <c r="A126" s="85" t="s">
        <v>2781</v>
      </c>
      <c r="B126" s="85">
        <v>4</v>
      </c>
      <c r="C126" s="113">
        <v>0.0009909468314949934</v>
      </c>
      <c r="D126" s="85" t="s">
        <v>2868</v>
      </c>
      <c r="E126" s="85" t="b">
        <v>0</v>
      </c>
      <c r="F126" s="85" t="b">
        <v>0</v>
      </c>
      <c r="G126" s="85" t="b">
        <v>0</v>
      </c>
    </row>
    <row r="127" spans="1:7" ht="15">
      <c r="A127" s="85" t="s">
        <v>2782</v>
      </c>
      <c r="B127" s="85">
        <v>4</v>
      </c>
      <c r="C127" s="113">
        <v>0.0009909468314949934</v>
      </c>
      <c r="D127" s="85" t="s">
        <v>2868</v>
      </c>
      <c r="E127" s="85" t="b">
        <v>0</v>
      </c>
      <c r="F127" s="85" t="b">
        <v>0</v>
      </c>
      <c r="G127" s="85" t="b">
        <v>0</v>
      </c>
    </row>
    <row r="128" spans="1:7" ht="15">
      <c r="A128" s="85" t="s">
        <v>2783</v>
      </c>
      <c r="B128" s="85">
        <v>4</v>
      </c>
      <c r="C128" s="113">
        <v>0.0009909468314949934</v>
      </c>
      <c r="D128" s="85" t="s">
        <v>2868</v>
      </c>
      <c r="E128" s="85" t="b">
        <v>0</v>
      </c>
      <c r="F128" s="85" t="b">
        <v>0</v>
      </c>
      <c r="G128" s="85" t="b">
        <v>0</v>
      </c>
    </row>
    <row r="129" spans="1:7" ht="15">
      <c r="A129" s="85" t="s">
        <v>2784</v>
      </c>
      <c r="B129" s="85">
        <v>4</v>
      </c>
      <c r="C129" s="113">
        <v>0.0009909468314949934</v>
      </c>
      <c r="D129" s="85" t="s">
        <v>2868</v>
      </c>
      <c r="E129" s="85" t="b">
        <v>0</v>
      </c>
      <c r="F129" s="85" t="b">
        <v>0</v>
      </c>
      <c r="G129" s="85" t="b">
        <v>0</v>
      </c>
    </row>
    <row r="130" spans="1:7" ht="15">
      <c r="A130" s="85" t="s">
        <v>2785</v>
      </c>
      <c r="B130" s="85">
        <v>4</v>
      </c>
      <c r="C130" s="113">
        <v>0.0009909468314949934</v>
      </c>
      <c r="D130" s="85" t="s">
        <v>2868</v>
      </c>
      <c r="E130" s="85" t="b">
        <v>0</v>
      </c>
      <c r="F130" s="85" t="b">
        <v>0</v>
      </c>
      <c r="G130" s="85" t="b">
        <v>0</v>
      </c>
    </row>
    <row r="131" spans="1:7" ht="15">
      <c r="A131" s="85" t="s">
        <v>2786</v>
      </c>
      <c r="B131" s="85">
        <v>4</v>
      </c>
      <c r="C131" s="113">
        <v>0.0009909468314949934</v>
      </c>
      <c r="D131" s="85" t="s">
        <v>2868</v>
      </c>
      <c r="E131" s="85" t="b">
        <v>0</v>
      </c>
      <c r="F131" s="85" t="b">
        <v>0</v>
      </c>
      <c r="G131" s="85" t="b">
        <v>0</v>
      </c>
    </row>
    <row r="132" spans="1:7" ht="15">
      <c r="A132" s="85" t="s">
        <v>2787</v>
      </c>
      <c r="B132" s="85">
        <v>4</v>
      </c>
      <c r="C132" s="113">
        <v>0.0009909468314949934</v>
      </c>
      <c r="D132" s="85" t="s">
        <v>2868</v>
      </c>
      <c r="E132" s="85" t="b">
        <v>0</v>
      </c>
      <c r="F132" s="85" t="b">
        <v>0</v>
      </c>
      <c r="G132" s="85" t="b">
        <v>0</v>
      </c>
    </row>
    <row r="133" spans="1:7" ht="15">
      <c r="A133" s="85" t="s">
        <v>872</v>
      </c>
      <c r="B133" s="85">
        <v>4</v>
      </c>
      <c r="C133" s="113">
        <v>0.0009909468314949934</v>
      </c>
      <c r="D133" s="85" t="s">
        <v>2868</v>
      </c>
      <c r="E133" s="85" t="b">
        <v>0</v>
      </c>
      <c r="F133" s="85" t="b">
        <v>0</v>
      </c>
      <c r="G133" s="85" t="b">
        <v>0</v>
      </c>
    </row>
    <row r="134" spans="1:7" ht="15">
      <c r="A134" s="85" t="s">
        <v>2788</v>
      </c>
      <c r="B134" s="85">
        <v>4</v>
      </c>
      <c r="C134" s="113">
        <v>0.0009909468314949934</v>
      </c>
      <c r="D134" s="85" t="s">
        <v>2868</v>
      </c>
      <c r="E134" s="85" t="b">
        <v>1</v>
      </c>
      <c r="F134" s="85" t="b">
        <v>0</v>
      </c>
      <c r="G134" s="85" t="b">
        <v>0</v>
      </c>
    </row>
    <row r="135" spans="1:7" ht="15">
      <c r="A135" s="85" t="s">
        <v>376</v>
      </c>
      <c r="B135" s="85">
        <v>4</v>
      </c>
      <c r="C135" s="113">
        <v>0.0009909468314949934</v>
      </c>
      <c r="D135" s="85" t="s">
        <v>2868</v>
      </c>
      <c r="E135" s="85" t="b">
        <v>0</v>
      </c>
      <c r="F135" s="85" t="b">
        <v>0</v>
      </c>
      <c r="G135" s="85" t="b">
        <v>0</v>
      </c>
    </row>
    <row r="136" spans="1:7" ht="15">
      <c r="A136" s="85" t="s">
        <v>404</v>
      </c>
      <c r="B136" s="85">
        <v>4</v>
      </c>
      <c r="C136" s="113">
        <v>0.0009909468314949934</v>
      </c>
      <c r="D136" s="85" t="s">
        <v>2868</v>
      </c>
      <c r="E136" s="85" t="b">
        <v>0</v>
      </c>
      <c r="F136" s="85" t="b">
        <v>0</v>
      </c>
      <c r="G136" s="85" t="b">
        <v>0</v>
      </c>
    </row>
    <row r="137" spans="1:7" ht="15">
      <c r="A137" s="85" t="s">
        <v>2789</v>
      </c>
      <c r="B137" s="85">
        <v>4</v>
      </c>
      <c r="C137" s="113">
        <v>0.0011445531566201272</v>
      </c>
      <c r="D137" s="85" t="s">
        <v>2868</v>
      </c>
      <c r="E137" s="85" t="b">
        <v>0</v>
      </c>
      <c r="F137" s="85" t="b">
        <v>0</v>
      </c>
      <c r="G137" s="85" t="b">
        <v>0</v>
      </c>
    </row>
    <row r="138" spans="1:7" ht="15">
      <c r="A138" s="85" t="s">
        <v>2790</v>
      </c>
      <c r="B138" s="85">
        <v>4</v>
      </c>
      <c r="C138" s="113">
        <v>0.0011445531566201272</v>
      </c>
      <c r="D138" s="85" t="s">
        <v>2868</v>
      </c>
      <c r="E138" s="85" t="b">
        <v>0</v>
      </c>
      <c r="F138" s="85" t="b">
        <v>0</v>
      </c>
      <c r="G138" s="85" t="b">
        <v>0</v>
      </c>
    </row>
    <row r="139" spans="1:7" ht="15">
      <c r="A139" s="85" t="s">
        <v>2791</v>
      </c>
      <c r="B139" s="85">
        <v>4</v>
      </c>
      <c r="C139" s="113">
        <v>0.0009909468314949934</v>
      </c>
      <c r="D139" s="85" t="s">
        <v>2868</v>
      </c>
      <c r="E139" s="85" t="b">
        <v>0</v>
      </c>
      <c r="F139" s="85" t="b">
        <v>0</v>
      </c>
      <c r="G139" s="85" t="b">
        <v>0</v>
      </c>
    </row>
    <row r="140" spans="1:7" ht="15">
      <c r="A140" s="85" t="s">
        <v>2792</v>
      </c>
      <c r="B140" s="85">
        <v>4</v>
      </c>
      <c r="C140" s="113">
        <v>0.0009909468314949934</v>
      </c>
      <c r="D140" s="85" t="s">
        <v>2868</v>
      </c>
      <c r="E140" s="85" t="b">
        <v>0</v>
      </c>
      <c r="F140" s="85" t="b">
        <v>0</v>
      </c>
      <c r="G140" s="85" t="b">
        <v>0</v>
      </c>
    </row>
    <row r="141" spans="1:7" ht="15">
      <c r="A141" s="85" t="s">
        <v>2793</v>
      </c>
      <c r="B141" s="85">
        <v>4</v>
      </c>
      <c r="C141" s="113">
        <v>0.0009909468314949934</v>
      </c>
      <c r="D141" s="85" t="s">
        <v>2868</v>
      </c>
      <c r="E141" s="85" t="b">
        <v>0</v>
      </c>
      <c r="F141" s="85" t="b">
        <v>0</v>
      </c>
      <c r="G141" s="85" t="b">
        <v>0</v>
      </c>
    </row>
    <row r="142" spans="1:7" ht="15">
      <c r="A142" s="85" t="s">
        <v>879</v>
      </c>
      <c r="B142" s="85">
        <v>4</v>
      </c>
      <c r="C142" s="113">
        <v>0.0009909468314949934</v>
      </c>
      <c r="D142" s="85" t="s">
        <v>2868</v>
      </c>
      <c r="E142" s="85" t="b">
        <v>0</v>
      </c>
      <c r="F142" s="85" t="b">
        <v>0</v>
      </c>
      <c r="G142" s="85" t="b">
        <v>0</v>
      </c>
    </row>
    <row r="143" spans="1:7" ht="15">
      <c r="A143" s="85" t="s">
        <v>2794</v>
      </c>
      <c r="B143" s="85">
        <v>4</v>
      </c>
      <c r="C143" s="113">
        <v>0.0009909468314949934</v>
      </c>
      <c r="D143" s="85" t="s">
        <v>2868</v>
      </c>
      <c r="E143" s="85" t="b">
        <v>0</v>
      </c>
      <c r="F143" s="85" t="b">
        <v>0</v>
      </c>
      <c r="G143" s="85" t="b">
        <v>0</v>
      </c>
    </row>
    <row r="144" spans="1:7" ht="15">
      <c r="A144" s="85" t="s">
        <v>2795</v>
      </c>
      <c r="B144" s="85">
        <v>4</v>
      </c>
      <c r="C144" s="113">
        <v>0.0009909468314949934</v>
      </c>
      <c r="D144" s="85" t="s">
        <v>2868</v>
      </c>
      <c r="E144" s="85" t="b">
        <v>0</v>
      </c>
      <c r="F144" s="85" t="b">
        <v>0</v>
      </c>
      <c r="G144" s="85" t="b">
        <v>0</v>
      </c>
    </row>
    <row r="145" spans="1:7" ht="15">
      <c r="A145" s="85" t="s">
        <v>2796</v>
      </c>
      <c r="B145" s="85">
        <v>4</v>
      </c>
      <c r="C145" s="113">
        <v>0.0009909468314949934</v>
      </c>
      <c r="D145" s="85" t="s">
        <v>2868</v>
      </c>
      <c r="E145" s="85" t="b">
        <v>0</v>
      </c>
      <c r="F145" s="85" t="b">
        <v>0</v>
      </c>
      <c r="G145" s="85" t="b">
        <v>0</v>
      </c>
    </row>
    <row r="146" spans="1:7" ht="15">
      <c r="A146" s="85" t="s">
        <v>341</v>
      </c>
      <c r="B146" s="85">
        <v>4</v>
      </c>
      <c r="C146" s="113">
        <v>0.0009909468314949934</v>
      </c>
      <c r="D146" s="85" t="s">
        <v>2868</v>
      </c>
      <c r="E146" s="85" t="b">
        <v>0</v>
      </c>
      <c r="F146" s="85" t="b">
        <v>0</v>
      </c>
      <c r="G146" s="85" t="b">
        <v>0</v>
      </c>
    </row>
    <row r="147" spans="1:7" ht="15">
      <c r="A147" s="85" t="s">
        <v>381</v>
      </c>
      <c r="B147" s="85">
        <v>3</v>
      </c>
      <c r="C147" s="113">
        <v>0.0007910244124112565</v>
      </c>
      <c r="D147" s="85" t="s">
        <v>2868</v>
      </c>
      <c r="E147" s="85" t="b">
        <v>0</v>
      </c>
      <c r="F147" s="85" t="b">
        <v>0</v>
      </c>
      <c r="G147" s="85" t="b">
        <v>0</v>
      </c>
    </row>
    <row r="148" spans="1:7" ht="15">
      <c r="A148" s="85" t="s">
        <v>2797</v>
      </c>
      <c r="B148" s="85">
        <v>3</v>
      </c>
      <c r="C148" s="113">
        <v>0.0007910244124112565</v>
      </c>
      <c r="D148" s="85" t="s">
        <v>2868</v>
      </c>
      <c r="E148" s="85" t="b">
        <v>0</v>
      </c>
      <c r="F148" s="85" t="b">
        <v>0</v>
      </c>
      <c r="G148" s="85" t="b">
        <v>0</v>
      </c>
    </row>
    <row r="149" spans="1:7" ht="15">
      <c r="A149" s="85" t="s">
        <v>324</v>
      </c>
      <c r="B149" s="85">
        <v>3</v>
      </c>
      <c r="C149" s="113">
        <v>0.0007910244124112565</v>
      </c>
      <c r="D149" s="85" t="s">
        <v>2868</v>
      </c>
      <c r="E149" s="85" t="b">
        <v>0</v>
      </c>
      <c r="F149" s="85" t="b">
        <v>0</v>
      </c>
      <c r="G149" s="85" t="b">
        <v>0</v>
      </c>
    </row>
    <row r="150" spans="1:7" ht="15">
      <c r="A150" s="85" t="s">
        <v>307</v>
      </c>
      <c r="B150" s="85">
        <v>3</v>
      </c>
      <c r="C150" s="113">
        <v>0.0007910244124112565</v>
      </c>
      <c r="D150" s="85" t="s">
        <v>2868</v>
      </c>
      <c r="E150" s="85" t="b">
        <v>0</v>
      </c>
      <c r="F150" s="85" t="b">
        <v>0</v>
      </c>
      <c r="G150" s="85" t="b">
        <v>0</v>
      </c>
    </row>
    <row r="151" spans="1:7" ht="15">
      <c r="A151" s="85" t="s">
        <v>887</v>
      </c>
      <c r="B151" s="85">
        <v>3</v>
      </c>
      <c r="C151" s="113">
        <v>0.0007910244124112565</v>
      </c>
      <c r="D151" s="85" t="s">
        <v>2868</v>
      </c>
      <c r="E151" s="85" t="b">
        <v>1</v>
      </c>
      <c r="F151" s="85" t="b">
        <v>0</v>
      </c>
      <c r="G151" s="85" t="b">
        <v>0</v>
      </c>
    </row>
    <row r="152" spans="1:7" ht="15">
      <c r="A152" s="85" t="s">
        <v>2798</v>
      </c>
      <c r="B152" s="85">
        <v>3</v>
      </c>
      <c r="C152" s="113">
        <v>0.0007910244124112565</v>
      </c>
      <c r="D152" s="85" t="s">
        <v>2868</v>
      </c>
      <c r="E152" s="85" t="b">
        <v>0</v>
      </c>
      <c r="F152" s="85" t="b">
        <v>0</v>
      </c>
      <c r="G152" s="85" t="b">
        <v>0</v>
      </c>
    </row>
    <row r="153" spans="1:7" ht="15">
      <c r="A153" s="85" t="s">
        <v>2799</v>
      </c>
      <c r="B153" s="85">
        <v>3</v>
      </c>
      <c r="C153" s="113">
        <v>0.0007910244124112565</v>
      </c>
      <c r="D153" s="85" t="s">
        <v>2868</v>
      </c>
      <c r="E153" s="85" t="b">
        <v>0</v>
      </c>
      <c r="F153" s="85" t="b">
        <v>0</v>
      </c>
      <c r="G153" s="85" t="b">
        <v>0</v>
      </c>
    </row>
    <row r="154" spans="1:7" ht="15">
      <c r="A154" s="85" t="s">
        <v>290</v>
      </c>
      <c r="B154" s="85">
        <v>3</v>
      </c>
      <c r="C154" s="113">
        <v>0.0007910244124112565</v>
      </c>
      <c r="D154" s="85" t="s">
        <v>2868</v>
      </c>
      <c r="E154" s="85" t="b">
        <v>0</v>
      </c>
      <c r="F154" s="85" t="b">
        <v>0</v>
      </c>
      <c r="G154" s="85" t="b">
        <v>0</v>
      </c>
    </row>
    <row r="155" spans="1:7" ht="15">
      <c r="A155" s="85" t="s">
        <v>871</v>
      </c>
      <c r="B155" s="85">
        <v>3</v>
      </c>
      <c r="C155" s="113">
        <v>0.0008584148674650955</v>
      </c>
      <c r="D155" s="85" t="s">
        <v>2868</v>
      </c>
      <c r="E155" s="85" t="b">
        <v>0</v>
      </c>
      <c r="F155" s="85" t="b">
        <v>0</v>
      </c>
      <c r="G155" s="85" t="b">
        <v>0</v>
      </c>
    </row>
    <row r="156" spans="1:7" ht="15">
      <c r="A156" s="85" t="s">
        <v>895</v>
      </c>
      <c r="B156" s="85">
        <v>3</v>
      </c>
      <c r="C156" s="113">
        <v>0.0008584148674650955</v>
      </c>
      <c r="D156" s="85" t="s">
        <v>2868</v>
      </c>
      <c r="E156" s="85" t="b">
        <v>0</v>
      </c>
      <c r="F156" s="85" t="b">
        <v>0</v>
      </c>
      <c r="G156" s="85" t="b">
        <v>0</v>
      </c>
    </row>
    <row r="157" spans="1:7" ht="15">
      <c r="A157" s="85" t="s">
        <v>917</v>
      </c>
      <c r="B157" s="85">
        <v>3</v>
      </c>
      <c r="C157" s="113">
        <v>0.0008584148674650955</v>
      </c>
      <c r="D157" s="85" t="s">
        <v>2868</v>
      </c>
      <c r="E157" s="85" t="b">
        <v>0</v>
      </c>
      <c r="F157" s="85" t="b">
        <v>0</v>
      </c>
      <c r="G157" s="85" t="b">
        <v>0</v>
      </c>
    </row>
    <row r="158" spans="1:7" ht="15">
      <c r="A158" s="85" t="s">
        <v>410</v>
      </c>
      <c r="B158" s="85">
        <v>3</v>
      </c>
      <c r="C158" s="113">
        <v>0.0008584148674650955</v>
      </c>
      <c r="D158" s="85" t="s">
        <v>2868</v>
      </c>
      <c r="E158" s="85" t="b">
        <v>0</v>
      </c>
      <c r="F158" s="85" t="b">
        <v>0</v>
      </c>
      <c r="G158" s="85" t="b">
        <v>0</v>
      </c>
    </row>
    <row r="159" spans="1:7" ht="15">
      <c r="A159" s="85" t="s">
        <v>890</v>
      </c>
      <c r="B159" s="85">
        <v>3</v>
      </c>
      <c r="C159" s="113">
        <v>0.0008584148674650955</v>
      </c>
      <c r="D159" s="85" t="s">
        <v>2868</v>
      </c>
      <c r="E159" s="85" t="b">
        <v>0</v>
      </c>
      <c r="F159" s="85" t="b">
        <v>0</v>
      </c>
      <c r="G159" s="85" t="b">
        <v>0</v>
      </c>
    </row>
    <row r="160" spans="1:7" ht="15">
      <c r="A160" s="85" t="s">
        <v>362</v>
      </c>
      <c r="B160" s="85">
        <v>3</v>
      </c>
      <c r="C160" s="113">
        <v>0.0007910244124112565</v>
      </c>
      <c r="D160" s="85" t="s">
        <v>2868</v>
      </c>
      <c r="E160" s="85" t="b">
        <v>0</v>
      </c>
      <c r="F160" s="85" t="b">
        <v>0</v>
      </c>
      <c r="G160" s="85" t="b">
        <v>0</v>
      </c>
    </row>
    <row r="161" spans="1:7" ht="15">
      <c r="A161" s="85" t="s">
        <v>2800</v>
      </c>
      <c r="B161" s="85">
        <v>3</v>
      </c>
      <c r="C161" s="113">
        <v>0.0007910244124112565</v>
      </c>
      <c r="D161" s="85" t="s">
        <v>2868</v>
      </c>
      <c r="E161" s="85" t="b">
        <v>0</v>
      </c>
      <c r="F161" s="85" t="b">
        <v>0</v>
      </c>
      <c r="G161" s="85" t="b">
        <v>0</v>
      </c>
    </row>
    <row r="162" spans="1:7" ht="15">
      <c r="A162" s="85" t="s">
        <v>2801</v>
      </c>
      <c r="B162" s="85">
        <v>3</v>
      </c>
      <c r="C162" s="113">
        <v>0.0008584148674650955</v>
      </c>
      <c r="D162" s="85" t="s">
        <v>2868</v>
      </c>
      <c r="E162" s="85" t="b">
        <v>0</v>
      </c>
      <c r="F162" s="85" t="b">
        <v>0</v>
      </c>
      <c r="G162" s="85" t="b">
        <v>0</v>
      </c>
    </row>
    <row r="163" spans="1:7" ht="15">
      <c r="A163" s="85" t="s">
        <v>2802</v>
      </c>
      <c r="B163" s="85">
        <v>3</v>
      </c>
      <c r="C163" s="113">
        <v>0.0008584148674650955</v>
      </c>
      <c r="D163" s="85" t="s">
        <v>2868</v>
      </c>
      <c r="E163" s="85" t="b">
        <v>0</v>
      </c>
      <c r="F163" s="85" t="b">
        <v>0</v>
      </c>
      <c r="G163" s="85" t="b">
        <v>0</v>
      </c>
    </row>
    <row r="164" spans="1:7" ht="15">
      <c r="A164" s="85" t="s">
        <v>432</v>
      </c>
      <c r="B164" s="85">
        <v>3</v>
      </c>
      <c r="C164" s="113">
        <v>0.0007910244124112565</v>
      </c>
      <c r="D164" s="85" t="s">
        <v>2868</v>
      </c>
      <c r="E164" s="85" t="b">
        <v>0</v>
      </c>
      <c r="F164" s="85" t="b">
        <v>0</v>
      </c>
      <c r="G164" s="85" t="b">
        <v>0</v>
      </c>
    </row>
    <row r="165" spans="1:7" ht="15">
      <c r="A165" s="85" t="s">
        <v>901</v>
      </c>
      <c r="B165" s="85">
        <v>3</v>
      </c>
      <c r="C165" s="113">
        <v>0.0008584148674650955</v>
      </c>
      <c r="D165" s="85" t="s">
        <v>2868</v>
      </c>
      <c r="E165" s="85" t="b">
        <v>0</v>
      </c>
      <c r="F165" s="85" t="b">
        <v>0</v>
      </c>
      <c r="G165" s="85" t="b">
        <v>0</v>
      </c>
    </row>
    <row r="166" spans="1:7" ht="15">
      <c r="A166" s="85" t="s">
        <v>2803</v>
      </c>
      <c r="B166" s="85">
        <v>3</v>
      </c>
      <c r="C166" s="113">
        <v>0.0007910244124112565</v>
      </c>
      <c r="D166" s="85" t="s">
        <v>2868</v>
      </c>
      <c r="E166" s="85" t="b">
        <v>0</v>
      </c>
      <c r="F166" s="85" t="b">
        <v>0</v>
      </c>
      <c r="G166" s="85" t="b">
        <v>0</v>
      </c>
    </row>
    <row r="167" spans="1:7" ht="15">
      <c r="A167" s="85" t="s">
        <v>413</v>
      </c>
      <c r="B167" s="85">
        <v>3</v>
      </c>
      <c r="C167" s="113">
        <v>0.0007910244124112565</v>
      </c>
      <c r="D167" s="85" t="s">
        <v>2868</v>
      </c>
      <c r="E167" s="85" t="b">
        <v>0</v>
      </c>
      <c r="F167" s="85" t="b">
        <v>0</v>
      </c>
      <c r="G167" s="85" t="b">
        <v>0</v>
      </c>
    </row>
    <row r="168" spans="1:7" ht="15">
      <c r="A168" s="85" t="s">
        <v>431</v>
      </c>
      <c r="B168" s="85">
        <v>3</v>
      </c>
      <c r="C168" s="113">
        <v>0.0007910244124112565</v>
      </c>
      <c r="D168" s="85" t="s">
        <v>2868</v>
      </c>
      <c r="E168" s="85" t="b">
        <v>0</v>
      </c>
      <c r="F168" s="85" t="b">
        <v>0</v>
      </c>
      <c r="G168" s="85" t="b">
        <v>0</v>
      </c>
    </row>
    <row r="169" spans="1:7" ht="15">
      <c r="A169" s="85" t="s">
        <v>298</v>
      </c>
      <c r="B169" s="85">
        <v>3</v>
      </c>
      <c r="C169" s="113">
        <v>0.0007910244124112565</v>
      </c>
      <c r="D169" s="85" t="s">
        <v>2868</v>
      </c>
      <c r="E169" s="85" t="b">
        <v>0</v>
      </c>
      <c r="F169" s="85" t="b">
        <v>0</v>
      </c>
      <c r="G169" s="85" t="b">
        <v>0</v>
      </c>
    </row>
    <row r="170" spans="1:7" ht="15">
      <c r="A170" s="85" t="s">
        <v>2804</v>
      </c>
      <c r="B170" s="85">
        <v>3</v>
      </c>
      <c r="C170" s="113">
        <v>0.0008584148674650955</v>
      </c>
      <c r="D170" s="85" t="s">
        <v>2868</v>
      </c>
      <c r="E170" s="85" t="b">
        <v>0</v>
      </c>
      <c r="F170" s="85" t="b">
        <v>0</v>
      </c>
      <c r="G170" s="85" t="b">
        <v>0</v>
      </c>
    </row>
    <row r="171" spans="1:7" ht="15">
      <c r="A171" s="85" t="s">
        <v>319</v>
      </c>
      <c r="B171" s="85">
        <v>3</v>
      </c>
      <c r="C171" s="113">
        <v>0.0007910244124112565</v>
      </c>
      <c r="D171" s="85" t="s">
        <v>2868</v>
      </c>
      <c r="E171" s="85" t="b">
        <v>0</v>
      </c>
      <c r="F171" s="85" t="b">
        <v>0</v>
      </c>
      <c r="G171" s="85" t="b">
        <v>0</v>
      </c>
    </row>
    <row r="172" spans="1:7" ht="15">
      <c r="A172" s="85" t="s">
        <v>2805</v>
      </c>
      <c r="B172" s="85">
        <v>3</v>
      </c>
      <c r="C172" s="113">
        <v>0.0007910244124112565</v>
      </c>
      <c r="D172" s="85" t="s">
        <v>2868</v>
      </c>
      <c r="E172" s="85" t="b">
        <v>0</v>
      </c>
      <c r="F172" s="85" t="b">
        <v>0</v>
      </c>
      <c r="G172" s="85" t="b">
        <v>0</v>
      </c>
    </row>
    <row r="173" spans="1:7" ht="15">
      <c r="A173" s="85" t="s">
        <v>2806</v>
      </c>
      <c r="B173" s="85">
        <v>3</v>
      </c>
      <c r="C173" s="113">
        <v>0.0007910244124112565</v>
      </c>
      <c r="D173" s="85" t="s">
        <v>2868</v>
      </c>
      <c r="E173" s="85" t="b">
        <v>0</v>
      </c>
      <c r="F173" s="85" t="b">
        <v>0</v>
      </c>
      <c r="G173" s="85" t="b">
        <v>0</v>
      </c>
    </row>
    <row r="174" spans="1:7" ht="15">
      <c r="A174" s="85" t="s">
        <v>2807</v>
      </c>
      <c r="B174" s="85">
        <v>3</v>
      </c>
      <c r="C174" s="113">
        <v>0.0007910244124112565</v>
      </c>
      <c r="D174" s="85" t="s">
        <v>2868</v>
      </c>
      <c r="E174" s="85" t="b">
        <v>0</v>
      </c>
      <c r="F174" s="85" t="b">
        <v>0</v>
      </c>
      <c r="G174" s="85" t="b">
        <v>0</v>
      </c>
    </row>
    <row r="175" spans="1:7" ht="15">
      <c r="A175" s="85" t="s">
        <v>2808</v>
      </c>
      <c r="B175" s="85">
        <v>3</v>
      </c>
      <c r="C175" s="113">
        <v>0.0007910244124112565</v>
      </c>
      <c r="D175" s="85" t="s">
        <v>2868</v>
      </c>
      <c r="E175" s="85" t="b">
        <v>0</v>
      </c>
      <c r="F175" s="85" t="b">
        <v>0</v>
      </c>
      <c r="G175" s="85" t="b">
        <v>0</v>
      </c>
    </row>
    <row r="176" spans="1:7" ht="15">
      <c r="A176" s="85" t="s">
        <v>2809</v>
      </c>
      <c r="B176" s="85">
        <v>3</v>
      </c>
      <c r="C176" s="113">
        <v>0.0007910244124112565</v>
      </c>
      <c r="D176" s="85" t="s">
        <v>2868</v>
      </c>
      <c r="E176" s="85" t="b">
        <v>0</v>
      </c>
      <c r="F176" s="85" t="b">
        <v>0</v>
      </c>
      <c r="G176" s="85" t="b">
        <v>0</v>
      </c>
    </row>
    <row r="177" spans="1:7" ht="15">
      <c r="A177" s="85" t="s">
        <v>344</v>
      </c>
      <c r="B177" s="85">
        <v>3</v>
      </c>
      <c r="C177" s="113">
        <v>0.0007910244124112565</v>
      </c>
      <c r="D177" s="85" t="s">
        <v>2868</v>
      </c>
      <c r="E177" s="85" t="b">
        <v>0</v>
      </c>
      <c r="F177" s="85" t="b">
        <v>0</v>
      </c>
      <c r="G177" s="85" t="b">
        <v>0</v>
      </c>
    </row>
    <row r="178" spans="1:7" ht="15">
      <c r="A178" s="85" t="s">
        <v>2810</v>
      </c>
      <c r="B178" s="85">
        <v>3</v>
      </c>
      <c r="C178" s="113">
        <v>0.0007910244124112565</v>
      </c>
      <c r="D178" s="85" t="s">
        <v>2868</v>
      </c>
      <c r="E178" s="85" t="b">
        <v>0</v>
      </c>
      <c r="F178" s="85" t="b">
        <v>0</v>
      </c>
      <c r="G178" s="85" t="b">
        <v>0</v>
      </c>
    </row>
    <row r="179" spans="1:7" ht="15">
      <c r="A179" s="85" t="s">
        <v>247</v>
      </c>
      <c r="B179" s="85">
        <v>3</v>
      </c>
      <c r="C179" s="113">
        <v>0.0007910244124112565</v>
      </c>
      <c r="D179" s="85" t="s">
        <v>2868</v>
      </c>
      <c r="E179" s="85" t="b">
        <v>0</v>
      </c>
      <c r="F179" s="85" t="b">
        <v>0</v>
      </c>
      <c r="G179" s="85" t="b">
        <v>0</v>
      </c>
    </row>
    <row r="180" spans="1:7" ht="15">
      <c r="A180" s="85" t="s">
        <v>248</v>
      </c>
      <c r="B180" s="85">
        <v>3</v>
      </c>
      <c r="C180" s="113">
        <v>0.0007910244124112565</v>
      </c>
      <c r="D180" s="85" t="s">
        <v>2868</v>
      </c>
      <c r="E180" s="85" t="b">
        <v>0</v>
      </c>
      <c r="F180" s="85" t="b">
        <v>0</v>
      </c>
      <c r="G180" s="85" t="b">
        <v>0</v>
      </c>
    </row>
    <row r="181" spans="1:7" ht="15">
      <c r="A181" s="85" t="s">
        <v>2811</v>
      </c>
      <c r="B181" s="85">
        <v>3</v>
      </c>
      <c r="C181" s="113">
        <v>0.0007910244124112565</v>
      </c>
      <c r="D181" s="85" t="s">
        <v>2868</v>
      </c>
      <c r="E181" s="85" t="b">
        <v>0</v>
      </c>
      <c r="F181" s="85" t="b">
        <v>0</v>
      </c>
      <c r="G181" s="85" t="b">
        <v>0</v>
      </c>
    </row>
    <row r="182" spans="1:7" ht="15">
      <c r="A182" s="85" t="s">
        <v>340</v>
      </c>
      <c r="B182" s="85">
        <v>3</v>
      </c>
      <c r="C182" s="113">
        <v>0.0007910244124112565</v>
      </c>
      <c r="D182" s="85" t="s">
        <v>2868</v>
      </c>
      <c r="E182" s="85" t="b">
        <v>0</v>
      </c>
      <c r="F182" s="85" t="b">
        <v>0</v>
      </c>
      <c r="G182" s="85" t="b">
        <v>0</v>
      </c>
    </row>
    <row r="183" spans="1:7" ht="15">
      <c r="A183" s="85" t="s">
        <v>2812</v>
      </c>
      <c r="B183" s="85">
        <v>3</v>
      </c>
      <c r="C183" s="113">
        <v>0.0007910244124112565</v>
      </c>
      <c r="D183" s="85" t="s">
        <v>2868</v>
      </c>
      <c r="E183" s="85" t="b">
        <v>0</v>
      </c>
      <c r="F183" s="85" t="b">
        <v>0</v>
      </c>
      <c r="G183" s="85" t="b">
        <v>0</v>
      </c>
    </row>
    <row r="184" spans="1:7" ht="15">
      <c r="A184" s="85" t="s">
        <v>252</v>
      </c>
      <c r="B184" s="85">
        <v>3</v>
      </c>
      <c r="C184" s="113">
        <v>0.0007910244124112565</v>
      </c>
      <c r="D184" s="85" t="s">
        <v>2868</v>
      </c>
      <c r="E184" s="85" t="b">
        <v>0</v>
      </c>
      <c r="F184" s="85" t="b">
        <v>0</v>
      </c>
      <c r="G184" s="85" t="b">
        <v>0</v>
      </c>
    </row>
    <row r="185" spans="1:7" ht="15">
      <c r="A185" s="85" t="s">
        <v>333</v>
      </c>
      <c r="B185" s="85">
        <v>3</v>
      </c>
      <c r="C185" s="113">
        <v>0.0008584148674650955</v>
      </c>
      <c r="D185" s="85" t="s">
        <v>2868</v>
      </c>
      <c r="E185" s="85" t="b">
        <v>0</v>
      </c>
      <c r="F185" s="85" t="b">
        <v>0</v>
      </c>
      <c r="G185" s="85" t="b">
        <v>0</v>
      </c>
    </row>
    <row r="186" spans="1:7" ht="15">
      <c r="A186" s="85" t="s">
        <v>322</v>
      </c>
      <c r="B186" s="85">
        <v>2</v>
      </c>
      <c r="C186" s="113">
        <v>0.0005722765783100636</v>
      </c>
      <c r="D186" s="85" t="s">
        <v>2868</v>
      </c>
      <c r="E186" s="85" t="b">
        <v>0</v>
      </c>
      <c r="F186" s="85" t="b">
        <v>0</v>
      </c>
      <c r="G186" s="85" t="b">
        <v>0</v>
      </c>
    </row>
    <row r="187" spans="1:7" ht="15">
      <c r="A187" s="85" t="s">
        <v>447</v>
      </c>
      <c r="B187" s="85">
        <v>2</v>
      </c>
      <c r="C187" s="113">
        <v>0.0005722765783100636</v>
      </c>
      <c r="D187" s="85" t="s">
        <v>2868</v>
      </c>
      <c r="E187" s="85" t="b">
        <v>0</v>
      </c>
      <c r="F187" s="85" t="b">
        <v>0</v>
      </c>
      <c r="G187" s="85" t="b">
        <v>0</v>
      </c>
    </row>
    <row r="188" spans="1:7" ht="15">
      <c r="A188" s="85" t="s">
        <v>446</v>
      </c>
      <c r="B188" s="85">
        <v>2</v>
      </c>
      <c r="C188" s="113">
        <v>0.0005722765783100636</v>
      </c>
      <c r="D188" s="85" t="s">
        <v>2868</v>
      </c>
      <c r="E188" s="85" t="b">
        <v>0</v>
      </c>
      <c r="F188" s="85" t="b">
        <v>0</v>
      </c>
      <c r="G188" s="85" t="b">
        <v>0</v>
      </c>
    </row>
    <row r="189" spans="1:7" ht="15">
      <c r="A189" s="85" t="s">
        <v>329</v>
      </c>
      <c r="B189" s="85">
        <v>2</v>
      </c>
      <c r="C189" s="113">
        <v>0.0005722765783100636</v>
      </c>
      <c r="D189" s="85" t="s">
        <v>2868</v>
      </c>
      <c r="E189" s="85" t="b">
        <v>0</v>
      </c>
      <c r="F189" s="85" t="b">
        <v>0</v>
      </c>
      <c r="G189" s="85" t="b">
        <v>0</v>
      </c>
    </row>
    <row r="190" spans="1:7" ht="15">
      <c r="A190" s="85" t="s">
        <v>380</v>
      </c>
      <c r="B190" s="85">
        <v>2</v>
      </c>
      <c r="C190" s="113">
        <v>0.0005722765783100636</v>
      </c>
      <c r="D190" s="85" t="s">
        <v>2868</v>
      </c>
      <c r="E190" s="85" t="b">
        <v>0</v>
      </c>
      <c r="F190" s="85" t="b">
        <v>0</v>
      </c>
      <c r="G190" s="85" t="b">
        <v>0</v>
      </c>
    </row>
    <row r="191" spans="1:7" ht="15">
      <c r="A191" s="85" t="s">
        <v>445</v>
      </c>
      <c r="B191" s="85">
        <v>2</v>
      </c>
      <c r="C191" s="113">
        <v>0.0005722765783100636</v>
      </c>
      <c r="D191" s="85" t="s">
        <v>2868</v>
      </c>
      <c r="E191" s="85" t="b">
        <v>0</v>
      </c>
      <c r="F191" s="85" t="b">
        <v>0</v>
      </c>
      <c r="G191" s="85" t="b">
        <v>0</v>
      </c>
    </row>
    <row r="192" spans="1:7" ht="15">
      <c r="A192" s="85" t="s">
        <v>444</v>
      </c>
      <c r="B192" s="85">
        <v>2</v>
      </c>
      <c r="C192" s="113">
        <v>0.0005722765783100636</v>
      </c>
      <c r="D192" s="85" t="s">
        <v>2868</v>
      </c>
      <c r="E192" s="85" t="b">
        <v>0</v>
      </c>
      <c r="F192" s="85" t="b">
        <v>0</v>
      </c>
      <c r="G192" s="85" t="b">
        <v>0</v>
      </c>
    </row>
    <row r="193" spans="1:7" ht="15">
      <c r="A193" s="85" t="s">
        <v>443</v>
      </c>
      <c r="B193" s="85">
        <v>2</v>
      </c>
      <c r="C193" s="113">
        <v>0.0005722765783100636</v>
      </c>
      <c r="D193" s="85" t="s">
        <v>2868</v>
      </c>
      <c r="E193" s="85" t="b">
        <v>0</v>
      </c>
      <c r="F193" s="85" t="b">
        <v>0</v>
      </c>
      <c r="G193" s="85" t="b">
        <v>0</v>
      </c>
    </row>
    <row r="194" spans="1:7" ht="15">
      <c r="A194" s="85" t="s">
        <v>442</v>
      </c>
      <c r="B194" s="85">
        <v>2</v>
      </c>
      <c r="C194" s="113">
        <v>0.0005722765783100636</v>
      </c>
      <c r="D194" s="85" t="s">
        <v>2868</v>
      </c>
      <c r="E194" s="85" t="b">
        <v>0</v>
      </c>
      <c r="F194" s="85" t="b">
        <v>0</v>
      </c>
      <c r="G194" s="85" t="b">
        <v>0</v>
      </c>
    </row>
    <row r="195" spans="1:7" ht="15">
      <c r="A195" s="85" t="s">
        <v>441</v>
      </c>
      <c r="B195" s="85">
        <v>2</v>
      </c>
      <c r="C195" s="113">
        <v>0.0005722765783100636</v>
      </c>
      <c r="D195" s="85" t="s">
        <v>2868</v>
      </c>
      <c r="E195" s="85" t="b">
        <v>0</v>
      </c>
      <c r="F195" s="85" t="b">
        <v>0</v>
      </c>
      <c r="G195" s="85" t="b">
        <v>0</v>
      </c>
    </row>
    <row r="196" spans="1:7" ht="15">
      <c r="A196" s="85" t="s">
        <v>440</v>
      </c>
      <c r="B196" s="85">
        <v>2</v>
      </c>
      <c r="C196" s="113">
        <v>0.0005722765783100636</v>
      </c>
      <c r="D196" s="85" t="s">
        <v>2868</v>
      </c>
      <c r="E196" s="85" t="b">
        <v>0</v>
      </c>
      <c r="F196" s="85" t="b">
        <v>0</v>
      </c>
      <c r="G196" s="85" t="b">
        <v>0</v>
      </c>
    </row>
    <row r="197" spans="1:7" ht="15">
      <c r="A197" s="85" t="s">
        <v>439</v>
      </c>
      <c r="B197" s="85">
        <v>2</v>
      </c>
      <c r="C197" s="113">
        <v>0.0005722765783100636</v>
      </c>
      <c r="D197" s="85" t="s">
        <v>2868</v>
      </c>
      <c r="E197" s="85" t="b">
        <v>0</v>
      </c>
      <c r="F197" s="85" t="b">
        <v>0</v>
      </c>
      <c r="G197" s="85" t="b">
        <v>0</v>
      </c>
    </row>
    <row r="198" spans="1:7" ht="15">
      <c r="A198" s="85" t="s">
        <v>438</v>
      </c>
      <c r="B198" s="85">
        <v>2</v>
      </c>
      <c r="C198" s="113">
        <v>0.0005722765783100636</v>
      </c>
      <c r="D198" s="85" t="s">
        <v>2868</v>
      </c>
      <c r="E198" s="85" t="b">
        <v>0</v>
      </c>
      <c r="F198" s="85" t="b">
        <v>0</v>
      </c>
      <c r="G198" s="85" t="b">
        <v>0</v>
      </c>
    </row>
    <row r="199" spans="1:7" ht="15">
      <c r="A199" s="85" t="s">
        <v>437</v>
      </c>
      <c r="B199" s="85">
        <v>2</v>
      </c>
      <c r="C199" s="113">
        <v>0.0005722765783100636</v>
      </c>
      <c r="D199" s="85" t="s">
        <v>2868</v>
      </c>
      <c r="E199" s="85" t="b">
        <v>0</v>
      </c>
      <c r="F199" s="85" t="b">
        <v>0</v>
      </c>
      <c r="G199" s="85" t="b">
        <v>0</v>
      </c>
    </row>
    <row r="200" spans="1:7" ht="15">
      <c r="A200" s="85" t="s">
        <v>436</v>
      </c>
      <c r="B200" s="85">
        <v>2</v>
      </c>
      <c r="C200" s="113">
        <v>0.0005722765783100636</v>
      </c>
      <c r="D200" s="85" t="s">
        <v>2868</v>
      </c>
      <c r="E200" s="85" t="b">
        <v>0</v>
      </c>
      <c r="F200" s="85" t="b">
        <v>0</v>
      </c>
      <c r="G200" s="85" t="b">
        <v>0</v>
      </c>
    </row>
    <row r="201" spans="1:7" ht="15">
      <c r="A201" s="85" t="s">
        <v>930</v>
      </c>
      <c r="B201" s="85">
        <v>2</v>
      </c>
      <c r="C201" s="113">
        <v>0.0005722765783100636</v>
      </c>
      <c r="D201" s="85" t="s">
        <v>2868</v>
      </c>
      <c r="E201" s="85" t="b">
        <v>1</v>
      </c>
      <c r="F201" s="85" t="b">
        <v>0</v>
      </c>
      <c r="G201" s="85" t="b">
        <v>0</v>
      </c>
    </row>
    <row r="202" spans="1:7" ht="15">
      <c r="A202" s="85" t="s">
        <v>2813</v>
      </c>
      <c r="B202" s="85">
        <v>2</v>
      </c>
      <c r="C202" s="113">
        <v>0.0005722765783100636</v>
      </c>
      <c r="D202" s="85" t="s">
        <v>2868</v>
      </c>
      <c r="E202" s="85" t="b">
        <v>0</v>
      </c>
      <c r="F202" s="85" t="b">
        <v>0</v>
      </c>
      <c r="G202" s="85" t="b">
        <v>0</v>
      </c>
    </row>
    <row r="203" spans="1:7" ht="15">
      <c r="A203" s="85" t="s">
        <v>354</v>
      </c>
      <c r="B203" s="85">
        <v>2</v>
      </c>
      <c r="C203" s="113">
        <v>0.0005722765783100636</v>
      </c>
      <c r="D203" s="85" t="s">
        <v>2868</v>
      </c>
      <c r="E203" s="85" t="b">
        <v>0</v>
      </c>
      <c r="F203" s="85" t="b">
        <v>0</v>
      </c>
      <c r="G203" s="85" t="b">
        <v>0</v>
      </c>
    </row>
    <row r="204" spans="1:7" ht="15">
      <c r="A204" s="85" t="s">
        <v>2814</v>
      </c>
      <c r="B204" s="85">
        <v>2</v>
      </c>
      <c r="C204" s="113">
        <v>0.0005722765783100636</v>
      </c>
      <c r="D204" s="85" t="s">
        <v>2868</v>
      </c>
      <c r="E204" s="85" t="b">
        <v>0</v>
      </c>
      <c r="F204" s="85" t="b">
        <v>0</v>
      </c>
      <c r="G204" s="85" t="b">
        <v>0</v>
      </c>
    </row>
    <row r="205" spans="1:7" ht="15">
      <c r="A205" s="85" t="s">
        <v>2815</v>
      </c>
      <c r="B205" s="85">
        <v>2</v>
      </c>
      <c r="C205" s="113">
        <v>0.0005722765783100636</v>
      </c>
      <c r="D205" s="85" t="s">
        <v>2868</v>
      </c>
      <c r="E205" s="85" t="b">
        <v>0</v>
      </c>
      <c r="F205" s="85" t="b">
        <v>0</v>
      </c>
      <c r="G205" s="85" t="b">
        <v>0</v>
      </c>
    </row>
    <row r="206" spans="1:7" ht="15">
      <c r="A206" s="85" t="s">
        <v>2816</v>
      </c>
      <c r="B206" s="85">
        <v>2</v>
      </c>
      <c r="C206" s="113">
        <v>0.0005722765783100636</v>
      </c>
      <c r="D206" s="85" t="s">
        <v>2868</v>
      </c>
      <c r="E206" s="85" t="b">
        <v>1</v>
      </c>
      <c r="F206" s="85" t="b">
        <v>0</v>
      </c>
      <c r="G206" s="85" t="b">
        <v>0</v>
      </c>
    </row>
    <row r="207" spans="1:7" ht="15">
      <c r="A207" s="85" t="s">
        <v>2817</v>
      </c>
      <c r="B207" s="85">
        <v>2</v>
      </c>
      <c r="C207" s="113">
        <v>0.0005722765783100636</v>
      </c>
      <c r="D207" s="85" t="s">
        <v>2868</v>
      </c>
      <c r="E207" s="85" t="b">
        <v>0</v>
      </c>
      <c r="F207" s="85" t="b">
        <v>0</v>
      </c>
      <c r="G207" s="85" t="b">
        <v>0</v>
      </c>
    </row>
    <row r="208" spans="1:7" ht="15">
      <c r="A208" s="85" t="s">
        <v>452</v>
      </c>
      <c r="B208" s="85">
        <v>2</v>
      </c>
      <c r="C208" s="113">
        <v>0.0005722765783100636</v>
      </c>
      <c r="D208" s="85" t="s">
        <v>2868</v>
      </c>
      <c r="E208" s="85" t="b">
        <v>0</v>
      </c>
      <c r="F208" s="85" t="b">
        <v>0</v>
      </c>
      <c r="G208" s="85" t="b">
        <v>0</v>
      </c>
    </row>
    <row r="209" spans="1:7" ht="15">
      <c r="A209" s="85" t="s">
        <v>2818</v>
      </c>
      <c r="B209" s="85">
        <v>2</v>
      </c>
      <c r="C209" s="113">
        <v>0.0005722765783100636</v>
      </c>
      <c r="D209" s="85" t="s">
        <v>2868</v>
      </c>
      <c r="E209" s="85" t="b">
        <v>0</v>
      </c>
      <c r="F209" s="85" t="b">
        <v>0</v>
      </c>
      <c r="G209" s="85" t="b">
        <v>0</v>
      </c>
    </row>
    <row r="210" spans="1:7" ht="15">
      <c r="A210" s="85" t="s">
        <v>2819</v>
      </c>
      <c r="B210" s="85">
        <v>2</v>
      </c>
      <c r="C210" s="113">
        <v>0.0005722765783100636</v>
      </c>
      <c r="D210" s="85" t="s">
        <v>2868</v>
      </c>
      <c r="E210" s="85" t="b">
        <v>0</v>
      </c>
      <c r="F210" s="85" t="b">
        <v>0</v>
      </c>
      <c r="G210" s="85" t="b">
        <v>0</v>
      </c>
    </row>
    <row r="211" spans="1:7" ht="15">
      <c r="A211" s="85" t="s">
        <v>2820</v>
      </c>
      <c r="B211" s="85">
        <v>2</v>
      </c>
      <c r="C211" s="113">
        <v>0.0005722765783100636</v>
      </c>
      <c r="D211" s="85" t="s">
        <v>2868</v>
      </c>
      <c r="E211" s="85" t="b">
        <v>0</v>
      </c>
      <c r="F211" s="85" t="b">
        <v>0</v>
      </c>
      <c r="G211" s="85" t="b">
        <v>0</v>
      </c>
    </row>
    <row r="212" spans="1:7" ht="15">
      <c r="A212" s="85" t="s">
        <v>2821</v>
      </c>
      <c r="B212" s="85">
        <v>2</v>
      </c>
      <c r="C212" s="113">
        <v>0.0005722765783100636</v>
      </c>
      <c r="D212" s="85" t="s">
        <v>2868</v>
      </c>
      <c r="E212" s="85" t="b">
        <v>0</v>
      </c>
      <c r="F212" s="85" t="b">
        <v>0</v>
      </c>
      <c r="G212" s="85" t="b">
        <v>0</v>
      </c>
    </row>
    <row r="213" spans="1:7" ht="15">
      <c r="A213" s="85" t="s">
        <v>878</v>
      </c>
      <c r="B213" s="85">
        <v>2</v>
      </c>
      <c r="C213" s="113">
        <v>0.0005722765783100636</v>
      </c>
      <c r="D213" s="85" t="s">
        <v>2868</v>
      </c>
      <c r="E213" s="85" t="b">
        <v>0</v>
      </c>
      <c r="F213" s="85" t="b">
        <v>0</v>
      </c>
      <c r="G213" s="85" t="b">
        <v>0</v>
      </c>
    </row>
    <row r="214" spans="1:7" ht="15">
      <c r="A214" s="85" t="s">
        <v>2822</v>
      </c>
      <c r="B214" s="85">
        <v>2</v>
      </c>
      <c r="C214" s="113">
        <v>0.0005722765783100636</v>
      </c>
      <c r="D214" s="85" t="s">
        <v>2868</v>
      </c>
      <c r="E214" s="85" t="b">
        <v>0</v>
      </c>
      <c r="F214" s="85" t="b">
        <v>0</v>
      </c>
      <c r="G214" s="85" t="b">
        <v>0</v>
      </c>
    </row>
    <row r="215" spans="1:7" ht="15">
      <c r="A215" s="85" t="s">
        <v>406</v>
      </c>
      <c r="B215" s="85">
        <v>2</v>
      </c>
      <c r="C215" s="113">
        <v>0.0005722765783100636</v>
      </c>
      <c r="D215" s="85" t="s">
        <v>2868</v>
      </c>
      <c r="E215" s="85" t="b">
        <v>0</v>
      </c>
      <c r="F215" s="85" t="b">
        <v>0</v>
      </c>
      <c r="G215" s="85" t="b">
        <v>0</v>
      </c>
    </row>
    <row r="216" spans="1:7" ht="15">
      <c r="A216" s="85" t="s">
        <v>311</v>
      </c>
      <c r="B216" s="85">
        <v>2</v>
      </c>
      <c r="C216" s="113">
        <v>0.0005722765783100636</v>
      </c>
      <c r="D216" s="85" t="s">
        <v>2868</v>
      </c>
      <c r="E216" s="85" t="b">
        <v>0</v>
      </c>
      <c r="F216" s="85" t="b">
        <v>0</v>
      </c>
      <c r="G216" s="85" t="b">
        <v>0</v>
      </c>
    </row>
    <row r="217" spans="1:7" ht="15">
      <c r="A217" s="85" t="s">
        <v>456</v>
      </c>
      <c r="B217" s="85">
        <v>2</v>
      </c>
      <c r="C217" s="113">
        <v>0.0005722765783100636</v>
      </c>
      <c r="D217" s="85" t="s">
        <v>2868</v>
      </c>
      <c r="E217" s="85" t="b">
        <v>0</v>
      </c>
      <c r="F217" s="85" t="b">
        <v>0</v>
      </c>
      <c r="G217" s="85" t="b">
        <v>0</v>
      </c>
    </row>
    <row r="218" spans="1:7" ht="15">
      <c r="A218" s="85" t="s">
        <v>2823</v>
      </c>
      <c r="B218" s="85">
        <v>2</v>
      </c>
      <c r="C218" s="113">
        <v>0.0005722765783100636</v>
      </c>
      <c r="D218" s="85" t="s">
        <v>2868</v>
      </c>
      <c r="E218" s="85" t="b">
        <v>0</v>
      </c>
      <c r="F218" s="85" t="b">
        <v>0</v>
      </c>
      <c r="G218" s="85" t="b">
        <v>0</v>
      </c>
    </row>
    <row r="219" spans="1:7" ht="15">
      <c r="A219" s="85" t="s">
        <v>363</v>
      </c>
      <c r="B219" s="85">
        <v>2</v>
      </c>
      <c r="C219" s="113">
        <v>0.0005722765783100636</v>
      </c>
      <c r="D219" s="85" t="s">
        <v>2868</v>
      </c>
      <c r="E219" s="85" t="b">
        <v>0</v>
      </c>
      <c r="F219" s="85" t="b">
        <v>0</v>
      </c>
      <c r="G219" s="85" t="b">
        <v>0</v>
      </c>
    </row>
    <row r="220" spans="1:7" ht="15">
      <c r="A220" s="85" t="s">
        <v>449</v>
      </c>
      <c r="B220" s="85">
        <v>2</v>
      </c>
      <c r="C220" s="113">
        <v>0.0005722765783100636</v>
      </c>
      <c r="D220" s="85" t="s">
        <v>2868</v>
      </c>
      <c r="E220" s="85" t="b">
        <v>0</v>
      </c>
      <c r="F220" s="85" t="b">
        <v>0</v>
      </c>
      <c r="G220" s="85" t="b">
        <v>0</v>
      </c>
    </row>
    <row r="221" spans="1:7" ht="15">
      <c r="A221" s="85" t="s">
        <v>2824</v>
      </c>
      <c r="B221" s="85">
        <v>2</v>
      </c>
      <c r="C221" s="113">
        <v>0.0005722765783100636</v>
      </c>
      <c r="D221" s="85" t="s">
        <v>2868</v>
      </c>
      <c r="E221" s="85" t="b">
        <v>0</v>
      </c>
      <c r="F221" s="85" t="b">
        <v>0</v>
      </c>
      <c r="G221" s="85" t="b">
        <v>0</v>
      </c>
    </row>
    <row r="222" spans="1:7" ht="15">
      <c r="A222" s="85" t="s">
        <v>2825</v>
      </c>
      <c r="B222" s="85">
        <v>2</v>
      </c>
      <c r="C222" s="113">
        <v>0.0005722765783100636</v>
      </c>
      <c r="D222" s="85" t="s">
        <v>2868</v>
      </c>
      <c r="E222" s="85" t="b">
        <v>0</v>
      </c>
      <c r="F222" s="85" t="b">
        <v>0</v>
      </c>
      <c r="G222" s="85" t="b">
        <v>0</v>
      </c>
    </row>
    <row r="223" spans="1:7" ht="15">
      <c r="A223" s="85" t="s">
        <v>2826</v>
      </c>
      <c r="B223" s="85">
        <v>2</v>
      </c>
      <c r="C223" s="113">
        <v>0.0005722765783100636</v>
      </c>
      <c r="D223" s="85" t="s">
        <v>2868</v>
      </c>
      <c r="E223" s="85" t="b">
        <v>0</v>
      </c>
      <c r="F223" s="85" t="b">
        <v>0</v>
      </c>
      <c r="G223" s="85" t="b">
        <v>0</v>
      </c>
    </row>
    <row r="224" spans="1:7" ht="15">
      <c r="A224" s="85" t="s">
        <v>357</v>
      </c>
      <c r="B224" s="85">
        <v>2</v>
      </c>
      <c r="C224" s="113">
        <v>0.0005722765783100636</v>
      </c>
      <c r="D224" s="85" t="s">
        <v>2868</v>
      </c>
      <c r="E224" s="85" t="b">
        <v>0</v>
      </c>
      <c r="F224" s="85" t="b">
        <v>0</v>
      </c>
      <c r="G224" s="85" t="b">
        <v>0</v>
      </c>
    </row>
    <row r="225" spans="1:7" ht="15">
      <c r="A225" s="85" t="s">
        <v>459</v>
      </c>
      <c r="B225" s="85">
        <v>2</v>
      </c>
      <c r="C225" s="113">
        <v>0.0005722765783100636</v>
      </c>
      <c r="D225" s="85" t="s">
        <v>2868</v>
      </c>
      <c r="E225" s="85" t="b">
        <v>0</v>
      </c>
      <c r="F225" s="85" t="b">
        <v>0</v>
      </c>
      <c r="G225" s="85" t="b">
        <v>0</v>
      </c>
    </row>
    <row r="226" spans="1:7" ht="15">
      <c r="A226" s="85" t="s">
        <v>402</v>
      </c>
      <c r="B226" s="85">
        <v>2</v>
      </c>
      <c r="C226" s="113">
        <v>0.0005722765783100636</v>
      </c>
      <c r="D226" s="85" t="s">
        <v>2868</v>
      </c>
      <c r="E226" s="85" t="b">
        <v>0</v>
      </c>
      <c r="F226" s="85" t="b">
        <v>0</v>
      </c>
      <c r="G226" s="85" t="b">
        <v>0</v>
      </c>
    </row>
    <row r="227" spans="1:7" ht="15">
      <c r="A227" s="85" t="s">
        <v>2827</v>
      </c>
      <c r="B227" s="85">
        <v>2</v>
      </c>
      <c r="C227" s="113">
        <v>0.0005722765783100636</v>
      </c>
      <c r="D227" s="85" t="s">
        <v>2868</v>
      </c>
      <c r="E227" s="85" t="b">
        <v>0</v>
      </c>
      <c r="F227" s="85" t="b">
        <v>0</v>
      </c>
      <c r="G227" s="85" t="b">
        <v>0</v>
      </c>
    </row>
    <row r="228" spans="1:7" ht="15">
      <c r="A228" s="85" t="s">
        <v>387</v>
      </c>
      <c r="B228" s="85">
        <v>2</v>
      </c>
      <c r="C228" s="113">
        <v>0.0005722765783100636</v>
      </c>
      <c r="D228" s="85" t="s">
        <v>2868</v>
      </c>
      <c r="E228" s="85" t="b">
        <v>0</v>
      </c>
      <c r="F228" s="85" t="b">
        <v>0</v>
      </c>
      <c r="G228" s="85" t="b">
        <v>0</v>
      </c>
    </row>
    <row r="229" spans="1:7" ht="15">
      <c r="A229" s="85" t="s">
        <v>386</v>
      </c>
      <c r="B229" s="85">
        <v>2</v>
      </c>
      <c r="C229" s="113">
        <v>0.0005722765783100636</v>
      </c>
      <c r="D229" s="85" t="s">
        <v>2868</v>
      </c>
      <c r="E229" s="85" t="b">
        <v>0</v>
      </c>
      <c r="F229" s="85" t="b">
        <v>0</v>
      </c>
      <c r="G229" s="85" t="b">
        <v>0</v>
      </c>
    </row>
    <row r="230" spans="1:7" ht="15">
      <c r="A230" s="85" t="s">
        <v>293</v>
      </c>
      <c r="B230" s="85">
        <v>2</v>
      </c>
      <c r="C230" s="113">
        <v>0.0005722765783100636</v>
      </c>
      <c r="D230" s="85" t="s">
        <v>2868</v>
      </c>
      <c r="E230" s="85" t="b">
        <v>0</v>
      </c>
      <c r="F230" s="85" t="b">
        <v>0</v>
      </c>
      <c r="G230" s="85" t="b">
        <v>0</v>
      </c>
    </row>
    <row r="231" spans="1:7" ht="15">
      <c r="A231" s="85" t="s">
        <v>287</v>
      </c>
      <c r="B231" s="85">
        <v>2</v>
      </c>
      <c r="C231" s="113">
        <v>0.0005722765783100636</v>
      </c>
      <c r="D231" s="85" t="s">
        <v>2868</v>
      </c>
      <c r="E231" s="85" t="b">
        <v>0</v>
      </c>
      <c r="F231" s="85" t="b">
        <v>0</v>
      </c>
      <c r="G231" s="85" t="b">
        <v>0</v>
      </c>
    </row>
    <row r="232" spans="1:7" ht="15">
      <c r="A232" s="85" t="s">
        <v>382</v>
      </c>
      <c r="B232" s="85">
        <v>2</v>
      </c>
      <c r="C232" s="113">
        <v>0.0005722765783100636</v>
      </c>
      <c r="D232" s="85" t="s">
        <v>2868</v>
      </c>
      <c r="E232" s="85" t="b">
        <v>0</v>
      </c>
      <c r="F232" s="85" t="b">
        <v>0</v>
      </c>
      <c r="G232" s="85" t="b">
        <v>0</v>
      </c>
    </row>
    <row r="233" spans="1:7" ht="15">
      <c r="A233" s="85" t="s">
        <v>384</v>
      </c>
      <c r="B233" s="85">
        <v>2</v>
      </c>
      <c r="C233" s="113">
        <v>0.0005722765783100636</v>
      </c>
      <c r="D233" s="85" t="s">
        <v>2868</v>
      </c>
      <c r="E233" s="85" t="b">
        <v>0</v>
      </c>
      <c r="F233" s="85" t="b">
        <v>0</v>
      </c>
      <c r="G233" s="85" t="b">
        <v>0</v>
      </c>
    </row>
    <row r="234" spans="1:7" ht="15">
      <c r="A234" s="85" t="s">
        <v>383</v>
      </c>
      <c r="B234" s="85">
        <v>2</v>
      </c>
      <c r="C234" s="113">
        <v>0.0005722765783100636</v>
      </c>
      <c r="D234" s="85" t="s">
        <v>2868</v>
      </c>
      <c r="E234" s="85" t="b">
        <v>0</v>
      </c>
      <c r="F234" s="85" t="b">
        <v>0</v>
      </c>
      <c r="G234" s="85" t="b">
        <v>0</v>
      </c>
    </row>
    <row r="235" spans="1:7" ht="15">
      <c r="A235" s="85" t="s">
        <v>2828</v>
      </c>
      <c r="B235" s="85">
        <v>2</v>
      </c>
      <c r="C235" s="113">
        <v>0.0005722765783100636</v>
      </c>
      <c r="D235" s="85" t="s">
        <v>2868</v>
      </c>
      <c r="E235" s="85" t="b">
        <v>0</v>
      </c>
      <c r="F235" s="85" t="b">
        <v>0</v>
      </c>
      <c r="G235" s="85" t="b">
        <v>0</v>
      </c>
    </row>
    <row r="236" spans="1:7" ht="15">
      <c r="A236" s="85" t="s">
        <v>2829</v>
      </c>
      <c r="B236" s="85">
        <v>2</v>
      </c>
      <c r="C236" s="113">
        <v>0.0005722765783100636</v>
      </c>
      <c r="D236" s="85" t="s">
        <v>2868</v>
      </c>
      <c r="E236" s="85" t="b">
        <v>0</v>
      </c>
      <c r="F236" s="85" t="b">
        <v>0</v>
      </c>
      <c r="G236" s="85" t="b">
        <v>0</v>
      </c>
    </row>
    <row r="237" spans="1:7" ht="15">
      <c r="A237" s="85" t="s">
        <v>2830</v>
      </c>
      <c r="B237" s="85">
        <v>2</v>
      </c>
      <c r="C237" s="113">
        <v>0.0005722765783100636</v>
      </c>
      <c r="D237" s="85" t="s">
        <v>2868</v>
      </c>
      <c r="E237" s="85" t="b">
        <v>0</v>
      </c>
      <c r="F237" s="85" t="b">
        <v>0</v>
      </c>
      <c r="G237" s="85" t="b">
        <v>0</v>
      </c>
    </row>
    <row r="238" spans="1:7" ht="15">
      <c r="A238" s="85" t="s">
        <v>2831</v>
      </c>
      <c r="B238" s="85">
        <v>2</v>
      </c>
      <c r="C238" s="113">
        <v>0.0005722765783100636</v>
      </c>
      <c r="D238" s="85" t="s">
        <v>2868</v>
      </c>
      <c r="E238" s="85" t="b">
        <v>0</v>
      </c>
      <c r="F238" s="85" t="b">
        <v>0</v>
      </c>
      <c r="G238" s="85" t="b">
        <v>0</v>
      </c>
    </row>
    <row r="239" spans="1:7" ht="15">
      <c r="A239" s="85" t="s">
        <v>280</v>
      </c>
      <c r="B239" s="85">
        <v>2</v>
      </c>
      <c r="C239" s="113">
        <v>0.0005722765783100636</v>
      </c>
      <c r="D239" s="85" t="s">
        <v>2868</v>
      </c>
      <c r="E239" s="85" t="b">
        <v>0</v>
      </c>
      <c r="F239" s="85" t="b">
        <v>0</v>
      </c>
      <c r="G239" s="85" t="b">
        <v>0</v>
      </c>
    </row>
    <row r="240" spans="1:7" ht="15">
      <c r="A240" s="85" t="s">
        <v>316</v>
      </c>
      <c r="B240" s="85">
        <v>2</v>
      </c>
      <c r="C240" s="113">
        <v>0.0005722765783100636</v>
      </c>
      <c r="D240" s="85" t="s">
        <v>2868</v>
      </c>
      <c r="E240" s="85" t="b">
        <v>0</v>
      </c>
      <c r="F240" s="85" t="b">
        <v>0</v>
      </c>
      <c r="G240" s="85" t="b">
        <v>0</v>
      </c>
    </row>
    <row r="241" spans="1:7" ht="15">
      <c r="A241" s="85" t="s">
        <v>401</v>
      </c>
      <c r="B241" s="85">
        <v>2</v>
      </c>
      <c r="C241" s="113">
        <v>0.0005722765783100636</v>
      </c>
      <c r="D241" s="85" t="s">
        <v>2868</v>
      </c>
      <c r="E241" s="85" t="b">
        <v>0</v>
      </c>
      <c r="F241" s="85" t="b">
        <v>0</v>
      </c>
      <c r="G241" s="85" t="b">
        <v>0</v>
      </c>
    </row>
    <row r="242" spans="1:7" ht="15">
      <c r="A242" s="85" t="s">
        <v>291</v>
      </c>
      <c r="B242" s="85">
        <v>2</v>
      </c>
      <c r="C242" s="113">
        <v>0.0005722765783100636</v>
      </c>
      <c r="D242" s="85" t="s">
        <v>2868</v>
      </c>
      <c r="E242" s="85" t="b">
        <v>0</v>
      </c>
      <c r="F242" s="85" t="b">
        <v>0</v>
      </c>
      <c r="G242" s="85" t="b">
        <v>0</v>
      </c>
    </row>
    <row r="243" spans="1:7" ht="15">
      <c r="A243" s="85" t="s">
        <v>400</v>
      </c>
      <c r="B243" s="85">
        <v>2</v>
      </c>
      <c r="C243" s="113">
        <v>0.0005722765783100636</v>
      </c>
      <c r="D243" s="85" t="s">
        <v>2868</v>
      </c>
      <c r="E243" s="85" t="b">
        <v>0</v>
      </c>
      <c r="F243" s="85" t="b">
        <v>0</v>
      </c>
      <c r="G243" s="85" t="b">
        <v>0</v>
      </c>
    </row>
    <row r="244" spans="1:7" ht="15">
      <c r="A244" s="85" t="s">
        <v>399</v>
      </c>
      <c r="B244" s="85">
        <v>2</v>
      </c>
      <c r="C244" s="113">
        <v>0.0005722765783100636</v>
      </c>
      <c r="D244" s="85" t="s">
        <v>2868</v>
      </c>
      <c r="E244" s="85" t="b">
        <v>0</v>
      </c>
      <c r="F244" s="85" t="b">
        <v>0</v>
      </c>
      <c r="G244" s="85" t="b">
        <v>0</v>
      </c>
    </row>
    <row r="245" spans="1:7" ht="15">
      <c r="A245" s="85" t="s">
        <v>398</v>
      </c>
      <c r="B245" s="85">
        <v>2</v>
      </c>
      <c r="C245" s="113">
        <v>0.0005722765783100636</v>
      </c>
      <c r="D245" s="85" t="s">
        <v>2868</v>
      </c>
      <c r="E245" s="85" t="b">
        <v>0</v>
      </c>
      <c r="F245" s="85" t="b">
        <v>0</v>
      </c>
      <c r="G245" s="85" t="b">
        <v>0</v>
      </c>
    </row>
    <row r="246" spans="1:7" ht="15">
      <c r="A246" s="85" t="s">
        <v>414</v>
      </c>
      <c r="B246" s="85">
        <v>2</v>
      </c>
      <c r="C246" s="113">
        <v>0.0005722765783100636</v>
      </c>
      <c r="D246" s="85" t="s">
        <v>2868</v>
      </c>
      <c r="E246" s="85" t="b">
        <v>0</v>
      </c>
      <c r="F246" s="85" t="b">
        <v>0</v>
      </c>
      <c r="G246" s="85" t="b">
        <v>0</v>
      </c>
    </row>
    <row r="247" spans="1:7" ht="15">
      <c r="A247" s="85" t="s">
        <v>275</v>
      </c>
      <c r="B247" s="85">
        <v>2</v>
      </c>
      <c r="C247" s="113">
        <v>0.0005722765783100636</v>
      </c>
      <c r="D247" s="85" t="s">
        <v>2868</v>
      </c>
      <c r="E247" s="85" t="b">
        <v>0</v>
      </c>
      <c r="F247" s="85" t="b">
        <v>0</v>
      </c>
      <c r="G247" s="85" t="b">
        <v>0</v>
      </c>
    </row>
    <row r="248" spans="1:7" ht="15">
      <c r="A248" s="85" t="s">
        <v>345</v>
      </c>
      <c r="B248" s="85">
        <v>2</v>
      </c>
      <c r="C248" s="113">
        <v>0.0005722765783100636</v>
      </c>
      <c r="D248" s="85" t="s">
        <v>2868</v>
      </c>
      <c r="E248" s="85" t="b">
        <v>0</v>
      </c>
      <c r="F248" s="85" t="b">
        <v>0</v>
      </c>
      <c r="G248" s="85" t="b">
        <v>0</v>
      </c>
    </row>
    <row r="249" spans="1:7" ht="15">
      <c r="A249" s="85" t="s">
        <v>2832</v>
      </c>
      <c r="B249" s="85">
        <v>2</v>
      </c>
      <c r="C249" s="113">
        <v>0.0005722765783100636</v>
      </c>
      <c r="D249" s="85" t="s">
        <v>2868</v>
      </c>
      <c r="E249" s="85" t="b">
        <v>0</v>
      </c>
      <c r="F249" s="85" t="b">
        <v>0</v>
      </c>
      <c r="G249" s="85" t="b">
        <v>0</v>
      </c>
    </row>
    <row r="250" spans="1:7" ht="15">
      <c r="A250" s="85" t="s">
        <v>2833</v>
      </c>
      <c r="B250" s="85">
        <v>2</v>
      </c>
      <c r="C250" s="113">
        <v>0.0005722765783100636</v>
      </c>
      <c r="D250" s="85" t="s">
        <v>2868</v>
      </c>
      <c r="E250" s="85" t="b">
        <v>0</v>
      </c>
      <c r="F250" s="85" t="b">
        <v>0</v>
      </c>
      <c r="G250" s="85" t="b">
        <v>0</v>
      </c>
    </row>
    <row r="251" spans="1:7" ht="15">
      <c r="A251" s="85" t="s">
        <v>425</v>
      </c>
      <c r="B251" s="85">
        <v>2</v>
      </c>
      <c r="C251" s="113">
        <v>0.0005722765783100636</v>
      </c>
      <c r="D251" s="85" t="s">
        <v>2868</v>
      </c>
      <c r="E251" s="85" t="b">
        <v>0</v>
      </c>
      <c r="F251" s="85" t="b">
        <v>0</v>
      </c>
      <c r="G251" s="85" t="b">
        <v>0</v>
      </c>
    </row>
    <row r="252" spans="1:7" ht="15">
      <c r="A252" s="85" t="s">
        <v>385</v>
      </c>
      <c r="B252" s="85">
        <v>2</v>
      </c>
      <c r="C252" s="113">
        <v>0.0005722765783100636</v>
      </c>
      <c r="D252" s="85" t="s">
        <v>2868</v>
      </c>
      <c r="E252" s="85" t="b">
        <v>0</v>
      </c>
      <c r="F252" s="85" t="b">
        <v>0</v>
      </c>
      <c r="G252" s="85" t="b">
        <v>0</v>
      </c>
    </row>
    <row r="253" spans="1:7" ht="15">
      <c r="A253" s="85" t="s">
        <v>389</v>
      </c>
      <c r="B253" s="85">
        <v>2</v>
      </c>
      <c r="C253" s="113">
        <v>0.0005722765783100636</v>
      </c>
      <c r="D253" s="85" t="s">
        <v>2868</v>
      </c>
      <c r="E253" s="85" t="b">
        <v>0</v>
      </c>
      <c r="F253" s="85" t="b">
        <v>0</v>
      </c>
      <c r="G253" s="85" t="b">
        <v>0</v>
      </c>
    </row>
    <row r="254" spans="1:7" ht="15">
      <c r="A254" s="85" t="s">
        <v>403</v>
      </c>
      <c r="B254" s="85">
        <v>2</v>
      </c>
      <c r="C254" s="113">
        <v>0.0005722765783100636</v>
      </c>
      <c r="D254" s="85" t="s">
        <v>2868</v>
      </c>
      <c r="E254" s="85" t="b">
        <v>0</v>
      </c>
      <c r="F254" s="85" t="b">
        <v>0</v>
      </c>
      <c r="G254" s="85" t="b">
        <v>0</v>
      </c>
    </row>
    <row r="255" spans="1:7" ht="15">
      <c r="A255" s="85" t="s">
        <v>2834</v>
      </c>
      <c r="B255" s="85">
        <v>2</v>
      </c>
      <c r="C255" s="113">
        <v>0.0005722765783100636</v>
      </c>
      <c r="D255" s="85" t="s">
        <v>2868</v>
      </c>
      <c r="E255" s="85" t="b">
        <v>0</v>
      </c>
      <c r="F255" s="85" t="b">
        <v>0</v>
      </c>
      <c r="G255" s="85" t="b">
        <v>0</v>
      </c>
    </row>
    <row r="256" spans="1:7" ht="15">
      <c r="A256" s="85" t="s">
        <v>309</v>
      </c>
      <c r="B256" s="85">
        <v>2</v>
      </c>
      <c r="C256" s="113">
        <v>0.0005722765783100636</v>
      </c>
      <c r="D256" s="85" t="s">
        <v>2868</v>
      </c>
      <c r="E256" s="85" t="b">
        <v>0</v>
      </c>
      <c r="F256" s="85" t="b">
        <v>0</v>
      </c>
      <c r="G256" s="85" t="b">
        <v>0</v>
      </c>
    </row>
    <row r="257" spans="1:7" ht="15">
      <c r="A257" s="85" t="s">
        <v>331</v>
      </c>
      <c r="B257" s="85">
        <v>2</v>
      </c>
      <c r="C257" s="113">
        <v>0.0006490797408726306</v>
      </c>
      <c r="D257" s="85" t="s">
        <v>2868</v>
      </c>
      <c r="E257" s="85" t="b">
        <v>0</v>
      </c>
      <c r="F257" s="85" t="b">
        <v>0</v>
      </c>
      <c r="G257" s="85" t="b">
        <v>0</v>
      </c>
    </row>
    <row r="258" spans="1:7" ht="15">
      <c r="A258" s="85" t="s">
        <v>335</v>
      </c>
      <c r="B258" s="85">
        <v>2</v>
      </c>
      <c r="C258" s="113">
        <v>0.0006490797408726306</v>
      </c>
      <c r="D258" s="85" t="s">
        <v>2868</v>
      </c>
      <c r="E258" s="85" t="b">
        <v>0</v>
      </c>
      <c r="F258" s="85" t="b">
        <v>0</v>
      </c>
      <c r="G258" s="85" t="b">
        <v>0</v>
      </c>
    </row>
    <row r="259" spans="1:7" ht="15">
      <c r="A259" s="85" t="s">
        <v>268</v>
      </c>
      <c r="B259" s="85">
        <v>2</v>
      </c>
      <c r="C259" s="113">
        <v>0.0006490797408726306</v>
      </c>
      <c r="D259" s="85" t="s">
        <v>2868</v>
      </c>
      <c r="E259" s="85" t="b">
        <v>0</v>
      </c>
      <c r="F259" s="85" t="b">
        <v>0</v>
      </c>
      <c r="G259" s="85" t="b">
        <v>0</v>
      </c>
    </row>
    <row r="260" spans="1:7" ht="15">
      <c r="A260" s="85" t="s">
        <v>409</v>
      </c>
      <c r="B260" s="85">
        <v>2</v>
      </c>
      <c r="C260" s="113">
        <v>0.0006490797408726306</v>
      </c>
      <c r="D260" s="85" t="s">
        <v>2868</v>
      </c>
      <c r="E260" s="85" t="b">
        <v>0</v>
      </c>
      <c r="F260" s="85" t="b">
        <v>0</v>
      </c>
      <c r="G260" s="85" t="b">
        <v>0</v>
      </c>
    </row>
    <row r="261" spans="1:7" ht="15">
      <c r="A261" s="85" t="s">
        <v>411</v>
      </c>
      <c r="B261" s="85">
        <v>2</v>
      </c>
      <c r="C261" s="113">
        <v>0.0006490797408726306</v>
      </c>
      <c r="D261" s="85" t="s">
        <v>2868</v>
      </c>
      <c r="E261" s="85" t="b">
        <v>0</v>
      </c>
      <c r="F261" s="85" t="b">
        <v>0</v>
      </c>
      <c r="G261" s="85" t="b">
        <v>0</v>
      </c>
    </row>
    <row r="262" spans="1:7" ht="15">
      <c r="A262" s="85" t="s">
        <v>451</v>
      </c>
      <c r="B262" s="85">
        <v>2</v>
      </c>
      <c r="C262" s="113">
        <v>0.0006490797408726306</v>
      </c>
      <c r="D262" s="85" t="s">
        <v>2868</v>
      </c>
      <c r="E262" s="85" t="b">
        <v>0</v>
      </c>
      <c r="F262" s="85" t="b">
        <v>0</v>
      </c>
      <c r="G262" s="85" t="b">
        <v>0</v>
      </c>
    </row>
    <row r="263" spans="1:7" ht="15">
      <c r="A263" s="85" t="s">
        <v>2835</v>
      </c>
      <c r="B263" s="85">
        <v>2</v>
      </c>
      <c r="C263" s="113">
        <v>0.0005722765783100636</v>
      </c>
      <c r="D263" s="85" t="s">
        <v>2868</v>
      </c>
      <c r="E263" s="85" t="b">
        <v>0</v>
      </c>
      <c r="F263" s="85" t="b">
        <v>0</v>
      </c>
      <c r="G263" s="85" t="b">
        <v>0</v>
      </c>
    </row>
    <row r="264" spans="1:7" ht="15">
      <c r="A264" s="85" t="s">
        <v>2836</v>
      </c>
      <c r="B264" s="85">
        <v>2</v>
      </c>
      <c r="C264" s="113">
        <v>0.0006490797408726306</v>
      </c>
      <c r="D264" s="85" t="s">
        <v>2868</v>
      </c>
      <c r="E264" s="85" t="b">
        <v>0</v>
      </c>
      <c r="F264" s="85" t="b">
        <v>0</v>
      </c>
      <c r="G264" s="85" t="b">
        <v>0</v>
      </c>
    </row>
    <row r="265" spans="1:7" ht="15">
      <c r="A265" s="85" t="s">
        <v>2837</v>
      </c>
      <c r="B265" s="85">
        <v>2</v>
      </c>
      <c r="C265" s="113">
        <v>0.0005722765783100636</v>
      </c>
      <c r="D265" s="85" t="s">
        <v>2868</v>
      </c>
      <c r="E265" s="85" t="b">
        <v>1</v>
      </c>
      <c r="F265" s="85" t="b">
        <v>0</v>
      </c>
      <c r="G265" s="85" t="b">
        <v>0</v>
      </c>
    </row>
    <row r="266" spans="1:7" ht="15">
      <c r="A266" s="85" t="s">
        <v>2838</v>
      </c>
      <c r="B266" s="85">
        <v>2</v>
      </c>
      <c r="C266" s="113">
        <v>0.0005722765783100636</v>
      </c>
      <c r="D266" s="85" t="s">
        <v>2868</v>
      </c>
      <c r="E266" s="85" t="b">
        <v>1</v>
      </c>
      <c r="F266" s="85" t="b">
        <v>0</v>
      </c>
      <c r="G266" s="85" t="b">
        <v>0</v>
      </c>
    </row>
    <row r="267" spans="1:7" ht="15">
      <c r="A267" s="85" t="s">
        <v>2839</v>
      </c>
      <c r="B267" s="85">
        <v>2</v>
      </c>
      <c r="C267" s="113">
        <v>0.0005722765783100636</v>
      </c>
      <c r="D267" s="85" t="s">
        <v>2868</v>
      </c>
      <c r="E267" s="85" t="b">
        <v>0</v>
      </c>
      <c r="F267" s="85" t="b">
        <v>0</v>
      </c>
      <c r="G267" s="85" t="b">
        <v>0</v>
      </c>
    </row>
    <row r="268" spans="1:7" ht="15">
      <c r="A268" s="85" t="s">
        <v>321</v>
      </c>
      <c r="B268" s="85">
        <v>2</v>
      </c>
      <c r="C268" s="113">
        <v>0.0005722765783100636</v>
      </c>
      <c r="D268" s="85" t="s">
        <v>2868</v>
      </c>
      <c r="E268" s="85" t="b">
        <v>0</v>
      </c>
      <c r="F268" s="85" t="b">
        <v>0</v>
      </c>
      <c r="G268" s="85" t="b">
        <v>0</v>
      </c>
    </row>
    <row r="269" spans="1:7" ht="15">
      <c r="A269" s="85" t="s">
        <v>339</v>
      </c>
      <c r="B269" s="85">
        <v>2</v>
      </c>
      <c r="C269" s="113">
        <v>0.0006490797408726306</v>
      </c>
      <c r="D269" s="85" t="s">
        <v>2868</v>
      </c>
      <c r="E269" s="85" t="b">
        <v>0</v>
      </c>
      <c r="F269" s="85" t="b">
        <v>0</v>
      </c>
      <c r="G269" s="85" t="b">
        <v>0</v>
      </c>
    </row>
    <row r="270" spans="1:7" ht="15">
      <c r="A270" s="85" t="s">
        <v>2840</v>
      </c>
      <c r="B270" s="85">
        <v>2</v>
      </c>
      <c r="C270" s="113">
        <v>0.0005722765783100636</v>
      </c>
      <c r="D270" s="85" t="s">
        <v>2868</v>
      </c>
      <c r="E270" s="85" t="b">
        <v>0</v>
      </c>
      <c r="F270" s="85" t="b">
        <v>0</v>
      </c>
      <c r="G270" s="85" t="b">
        <v>0</v>
      </c>
    </row>
    <row r="271" spans="1:7" ht="15">
      <c r="A271" s="85" t="s">
        <v>2841</v>
      </c>
      <c r="B271" s="85">
        <v>2</v>
      </c>
      <c r="C271" s="113">
        <v>0.0005722765783100636</v>
      </c>
      <c r="D271" s="85" t="s">
        <v>2868</v>
      </c>
      <c r="E271" s="85" t="b">
        <v>0</v>
      </c>
      <c r="F271" s="85" t="b">
        <v>0</v>
      </c>
      <c r="G271" s="85" t="b">
        <v>0</v>
      </c>
    </row>
    <row r="272" spans="1:7" ht="15">
      <c r="A272" s="85" t="s">
        <v>2842</v>
      </c>
      <c r="B272" s="85">
        <v>2</v>
      </c>
      <c r="C272" s="113">
        <v>0.0005722765783100636</v>
      </c>
      <c r="D272" s="85" t="s">
        <v>2868</v>
      </c>
      <c r="E272" s="85" t="b">
        <v>0</v>
      </c>
      <c r="F272" s="85" t="b">
        <v>0</v>
      </c>
      <c r="G272" s="85" t="b">
        <v>0</v>
      </c>
    </row>
    <row r="273" spans="1:7" ht="15">
      <c r="A273" s="85" t="s">
        <v>2843</v>
      </c>
      <c r="B273" s="85">
        <v>2</v>
      </c>
      <c r="C273" s="113">
        <v>0.0005722765783100636</v>
      </c>
      <c r="D273" s="85" t="s">
        <v>2868</v>
      </c>
      <c r="E273" s="85" t="b">
        <v>0</v>
      </c>
      <c r="F273" s="85" t="b">
        <v>0</v>
      </c>
      <c r="G273" s="85" t="b">
        <v>0</v>
      </c>
    </row>
    <row r="274" spans="1:7" ht="15">
      <c r="A274" s="85" t="s">
        <v>2452</v>
      </c>
      <c r="B274" s="85">
        <v>2</v>
      </c>
      <c r="C274" s="113">
        <v>0.0005722765783100636</v>
      </c>
      <c r="D274" s="85" t="s">
        <v>2868</v>
      </c>
      <c r="E274" s="85" t="b">
        <v>0</v>
      </c>
      <c r="F274" s="85" t="b">
        <v>0</v>
      </c>
      <c r="G274" s="85" t="b">
        <v>0</v>
      </c>
    </row>
    <row r="275" spans="1:7" ht="15">
      <c r="A275" s="85" t="s">
        <v>903</v>
      </c>
      <c r="B275" s="85">
        <v>2</v>
      </c>
      <c r="C275" s="113">
        <v>0.0005722765783100636</v>
      </c>
      <c r="D275" s="85" t="s">
        <v>2868</v>
      </c>
      <c r="E275" s="85" t="b">
        <v>0</v>
      </c>
      <c r="F275" s="85" t="b">
        <v>0</v>
      </c>
      <c r="G275" s="85" t="b">
        <v>0</v>
      </c>
    </row>
    <row r="276" spans="1:7" ht="15">
      <c r="A276" s="85" t="s">
        <v>390</v>
      </c>
      <c r="B276" s="85">
        <v>2</v>
      </c>
      <c r="C276" s="113">
        <v>0.0005722765783100636</v>
      </c>
      <c r="D276" s="85" t="s">
        <v>2868</v>
      </c>
      <c r="E276" s="85" t="b">
        <v>0</v>
      </c>
      <c r="F276" s="85" t="b">
        <v>0</v>
      </c>
      <c r="G276" s="85" t="b">
        <v>0</v>
      </c>
    </row>
    <row r="277" spans="1:7" ht="15">
      <c r="A277" s="85" t="s">
        <v>874</v>
      </c>
      <c r="B277" s="85">
        <v>2</v>
      </c>
      <c r="C277" s="113">
        <v>0.0006490797408726306</v>
      </c>
      <c r="D277" s="85" t="s">
        <v>2868</v>
      </c>
      <c r="E277" s="85" t="b">
        <v>0</v>
      </c>
      <c r="F277" s="85" t="b">
        <v>0</v>
      </c>
      <c r="G277" s="85" t="b">
        <v>0</v>
      </c>
    </row>
    <row r="278" spans="1:7" ht="15">
      <c r="A278" s="85" t="s">
        <v>2844</v>
      </c>
      <c r="B278" s="85">
        <v>2</v>
      </c>
      <c r="C278" s="113">
        <v>0.0005722765783100636</v>
      </c>
      <c r="D278" s="85" t="s">
        <v>2868</v>
      </c>
      <c r="E278" s="85" t="b">
        <v>0</v>
      </c>
      <c r="F278" s="85" t="b">
        <v>0</v>
      </c>
      <c r="G278" s="85" t="b">
        <v>0</v>
      </c>
    </row>
    <row r="279" spans="1:7" ht="15">
      <c r="A279" s="85" t="s">
        <v>2845</v>
      </c>
      <c r="B279" s="85">
        <v>2</v>
      </c>
      <c r="C279" s="113">
        <v>0.0005722765783100636</v>
      </c>
      <c r="D279" s="85" t="s">
        <v>2868</v>
      </c>
      <c r="E279" s="85" t="b">
        <v>1</v>
      </c>
      <c r="F279" s="85" t="b">
        <v>0</v>
      </c>
      <c r="G279" s="85" t="b">
        <v>0</v>
      </c>
    </row>
    <row r="280" spans="1:7" ht="15">
      <c r="A280" s="85" t="s">
        <v>2846</v>
      </c>
      <c r="B280" s="85">
        <v>2</v>
      </c>
      <c r="C280" s="113">
        <v>0.0005722765783100636</v>
      </c>
      <c r="D280" s="85" t="s">
        <v>2868</v>
      </c>
      <c r="E280" s="85" t="b">
        <v>0</v>
      </c>
      <c r="F280" s="85" t="b">
        <v>0</v>
      </c>
      <c r="G280" s="85" t="b">
        <v>0</v>
      </c>
    </row>
    <row r="281" spans="1:7" ht="15">
      <c r="A281" s="85" t="s">
        <v>246</v>
      </c>
      <c r="B281" s="85">
        <v>2</v>
      </c>
      <c r="C281" s="113">
        <v>0.0005722765783100636</v>
      </c>
      <c r="D281" s="85" t="s">
        <v>2868</v>
      </c>
      <c r="E281" s="85" t="b">
        <v>0</v>
      </c>
      <c r="F281" s="85" t="b">
        <v>0</v>
      </c>
      <c r="G281" s="85" t="b">
        <v>0</v>
      </c>
    </row>
    <row r="282" spans="1:7" ht="15">
      <c r="A282" s="85" t="s">
        <v>2847</v>
      </c>
      <c r="B282" s="85">
        <v>2</v>
      </c>
      <c r="C282" s="113">
        <v>0.0005722765783100636</v>
      </c>
      <c r="D282" s="85" t="s">
        <v>2868</v>
      </c>
      <c r="E282" s="85" t="b">
        <v>0</v>
      </c>
      <c r="F282" s="85" t="b">
        <v>0</v>
      </c>
      <c r="G282" s="85" t="b">
        <v>0</v>
      </c>
    </row>
    <row r="283" spans="1:7" ht="15">
      <c r="A283" s="85" t="s">
        <v>2848</v>
      </c>
      <c r="B283" s="85">
        <v>2</v>
      </c>
      <c r="C283" s="113">
        <v>0.0005722765783100636</v>
      </c>
      <c r="D283" s="85" t="s">
        <v>2868</v>
      </c>
      <c r="E283" s="85" t="b">
        <v>0</v>
      </c>
      <c r="F283" s="85" t="b">
        <v>0</v>
      </c>
      <c r="G283" s="85" t="b">
        <v>0</v>
      </c>
    </row>
    <row r="284" spans="1:7" ht="15">
      <c r="A284" s="85" t="s">
        <v>458</v>
      </c>
      <c r="B284" s="85">
        <v>2</v>
      </c>
      <c r="C284" s="113">
        <v>0.0005722765783100636</v>
      </c>
      <c r="D284" s="85" t="s">
        <v>2868</v>
      </c>
      <c r="E284" s="85" t="b">
        <v>0</v>
      </c>
      <c r="F284" s="85" t="b">
        <v>0</v>
      </c>
      <c r="G284" s="85" t="b">
        <v>0</v>
      </c>
    </row>
    <row r="285" spans="1:7" ht="15">
      <c r="A285" s="85" t="s">
        <v>393</v>
      </c>
      <c r="B285" s="85">
        <v>2</v>
      </c>
      <c r="C285" s="113">
        <v>0.0005722765783100636</v>
      </c>
      <c r="D285" s="85" t="s">
        <v>2868</v>
      </c>
      <c r="E285" s="85" t="b">
        <v>0</v>
      </c>
      <c r="F285" s="85" t="b">
        <v>0</v>
      </c>
      <c r="G285" s="85" t="b">
        <v>0</v>
      </c>
    </row>
    <row r="286" spans="1:7" ht="15">
      <c r="A286" s="85" t="s">
        <v>457</v>
      </c>
      <c r="B286" s="85">
        <v>2</v>
      </c>
      <c r="C286" s="113">
        <v>0.0005722765783100636</v>
      </c>
      <c r="D286" s="85" t="s">
        <v>2868</v>
      </c>
      <c r="E286" s="85" t="b">
        <v>0</v>
      </c>
      <c r="F286" s="85" t="b">
        <v>0</v>
      </c>
      <c r="G286" s="85" t="b">
        <v>0</v>
      </c>
    </row>
    <row r="287" spans="1:7" ht="15">
      <c r="A287" s="85" t="s">
        <v>455</v>
      </c>
      <c r="B287" s="85">
        <v>2</v>
      </c>
      <c r="C287" s="113">
        <v>0.0005722765783100636</v>
      </c>
      <c r="D287" s="85" t="s">
        <v>2868</v>
      </c>
      <c r="E287" s="85" t="b">
        <v>0</v>
      </c>
      <c r="F287" s="85" t="b">
        <v>0</v>
      </c>
      <c r="G287" s="85" t="b">
        <v>0</v>
      </c>
    </row>
    <row r="288" spans="1:7" ht="15">
      <c r="A288" s="85" t="s">
        <v>454</v>
      </c>
      <c r="B288" s="85">
        <v>2</v>
      </c>
      <c r="C288" s="113">
        <v>0.0005722765783100636</v>
      </c>
      <c r="D288" s="85" t="s">
        <v>2868</v>
      </c>
      <c r="E288" s="85" t="b">
        <v>0</v>
      </c>
      <c r="F288" s="85" t="b">
        <v>0</v>
      </c>
      <c r="G288" s="85" t="b">
        <v>0</v>
      </c>
    </row>
    <row r="289" spans="1:7" ht="15">
      <c r="A289" s="85" t="s">
        <v>250</v>
      </c>
      <c r="B289" s="85">
        <v>2</v>
      </c>
      <c r="C289" s="113">
        <v>0.0005722765783100636</v>
      </c>
      <c r="D289" s="85" t="s">
        <v>2868</v>
      </c>
      <c r="E289" s="85" t="b">
        <v>0</v>
      </c>
      <c r="F289" s="85" t="b">
        <v>0</v>
      </c>
      <c r="G289" s="85" t="b">
        <v>0</v>
      </c>
    </row>
    <row r="290" spans="1:7" ht="15">
      <c r="A290" s="85" t="s">
        <v>391</v>
      </c>
      <c r="B290" s="85">
        <v>2</v>
      </c>
      <c r="C290" s="113">
        <v>0.0005722765783100636</v>
      </c>
      <c r="D290" s="85" t="s">
        <v>2868</v>
      </c>
      <c r="E290" s="85" t="b">
        <v>0</v>
      </c>
      <c r="F290" s="85" t="b">
        <v>0</v>
      </c>
      <c r="G290" s="85" t="b">
        <v>0</v>
      </c>
    </row>
    <row r="291" spans="1:7" ht="15">
      <c r="A291" s="85" t="s">
        <v>938</v>
      </c>
      <c r="B291" s="85">
        <v>2</v>
      </c>
      <c r="C291" s="113">
        <v>0.0005722765783100636</v>
      </c>
      <c r="D291" s="85" t="s">
        <v>2868</v>
      </c>
      <c r="E291" s="85" t="b">
        <v>0</v>
      </c>
      <c r="F291" s="85" t="b">
        <v>0</v>
      </c>
      <c r="G291" s="85" t="b">
        <v>0</v>
      </c>
    </row>
    <row r="292" spans="1:7" ht="15">
      <c r="A292" s="85" t="s">
        <v>371</v>
      </c>
      <c r="B292" s="85">
        <v>2</v>
      </c>
      <c r="C292" s="113">
        <v>0.0006490797408726306</v>
      </c>
      <c r="D292" s="85" t="s">
        <v>2868</v>
      </c>
      <c r="E292" s="85" t="b">
        <v>0</v>
      </c>
      <c r="F292" s="85" t="b">
        <v>0</v>
      </c>
      <c r="G292" s="85" t="b">
        <v>0</v>
      </c>
    </row>
    <row r="293" spans="1:7" ht="15">
      <c r="A293" s="85" t="s">
        <v>370</v>
      </c>
      <c r="B293" s="85">
        <v>2</v>
      </c>
      <c r="C293" s="113">
        <v>0.0006490797408726306</v>
      </c>
      <c r="D293" s="85" t="s">
        <v>2868</v>
      </c>
      <c r="E293" s="85" t="b">
        <v>0</v>
      </c>
      <c r="F293" s="85" t="b">
        <v>0</v>
      </c>
      <c r="G293" s="85" t="b">
        <v>0</v>
      </c>
    </row>
    <row r="294" spans="1:7" ht="15">
      <c r="A294" s="85" t="s">
        <v>369</v>
      </c>
      <c r="B294" s="85">
        <v>2</v>
      </c>
      <c r="C294" s="113">
        <v>0.0006490797408726306</v>
      </c>
      <c r="D294" s="85" t="s">
        <v>2868</v>
      </c>
      <c r="E294" s="85" t="b">
        <v>0</v>
      </c>
      <c r="F294" s="85" t="b">
        <v>0</v>
      </c>
      <c r="G294" s="85" t="b">
        <v>0</v>
      </c>
    </row>
    <row r="295" spans="1:7" ht="15">
      <c r="A295" s="85" t="s">
        <v>358</v>
      </c>
      <c r="B295" s="85">
        <v>2</v>
      </c>
      <c r="C295" s="113">
        <v>0.0006490797408726306</v>
      </c>
      <c r="D295" s="85" t="s">
        <v>2868</v>
      </c>
      <c r="E295" s="85" t="b">
        <v>0</v>
      </c>
      <c r="F295" s="85" t="b">
        <v>0</v>
      </c>
      <c r="G295" s="85" t="b">
        <v>0</v>
      </c>
    </row>
    <row r="296" spans="1:7" ht="15">
      <c r="A296" s="85" t="s">
        <v>338</v>
      </c>
      <c r="B296" s="85">
        <v>2</v>
      </c>
      <c r="C296" s="113">
        <v>0.0006490797408726306</v>
      </c>
      <c r="D296" s="85" t="s">
        <v>2868</v>
      </c>
      <c r="E296" s="85" t="b">
        <v>0</v>
      </c>
      <c r="F296" s="85" t="b">
        <v>0</v>
      </c>
      <c r="G296" s="85" t="b">
        <v>0</v>
      </c>
    </row>
    <row r="297" spans="1:7" ht="15">
      <c r="A297" s="85" t="s">
        <v>336</v>
      </c>
      <c r="B297" s="85">
        <v>2</v>
      </c>
      <c r="C297" s="113">
        <v>0.0006490797408726306</v>
      </c>
      <c r="D297" s="85" t="s">
        <v>2868</v>
      </c>
      <c r="E297" s="85" t="b">
        <v>0</v>
      </c>
      <c r="F297" s="85" t="b">
        <v>0</v>
      </c>
      <c r="G297" s="85" t="b">
        <v>0</v>
      </c>
    </row>
    <row r="298" spans="1:7" ht="15">
      <c r="A298" s="85" t="s">
        <v>2849</v>
      </c>
      <c r="B298" s="85">
        <v>2</v>
      </c>
      <c r="C298" s="113">
        <v>0.0005722765783100636</v>
      </c>
      <c r="D298" s="85" t="s">
        <v>2868</v>
      </c>
      <c r="E298" s="85" t="b">
        <v>0</v>
      </c>
      <c r="F298" s="85" t="b">
        <v>0</v>
      </c>
      <c r="G298" s="85" t="b">
        <v>0</v>
      </c>
    </row>
    <row r="299" spans="1:7" ht="15">
      <c r="A299" s="85" t="s">
        <v>2850</v>
      </c>
      <c r="B299" s="85">
        <v>2</v>
      </c>
      <c r="C299" s="113">
        <v>0.0005722765783100636</v>
      </c>
      <c r="D299" s="85" t="s">
        <v>2868</v>
      </c>
      <c r="E299" s="85" t="b">
        <v>0</v>
      </c>
      <c r="F299" s="85" t="b">
        <v>0</v>
      </c>
      <c r="G299" s="85" t="b">
        <v>0</v>
      </c>
    </row>
    <row r="300" spans="1:7" ht="15">
      <c r="A300" s="85" t="s">
        <v>2851</v>
      </c>
      <c r="B300" s="85">
        <v>2</v>
      </c>
      <c r="C300" s="113">
        <v>0.0005722765783100636</v>
      </c>
      <c r="D300" s="85" t="s">
        <v>2868</v>
      </c>
      <c r="E300" s="85" t="b">
        <v>0</v>
      </c>
      <c r="F300" s="85" t="b">
        <v>0</v>
      </c>
      <c r="G300" s="85" t="b">
        <v>0</v>
      </c>
    </row>
    <row r="301" spans="1:7" ht="15">
      <c r="A301" s="85" t="s">
        <v>2852</v>
      </c>
      <c r="B301" s="85">
        <v>2</v>
      </c>
      <c r="C301" s="113">
        <v>0.0005722765783100636</v>
      </c>
      <c r="D301" s="85" t="s">
        <v>2868</v>
      </c>
      <c r="E301" s="85" t="b">
        <v>0</v>
      </c>
      <c r="F301" s="85" t="b">
        <v>0</v>
      </c>
      <c r="G301" s="85" t="b">
        <v>0</v>
      </c>
    </row>
    <row r="302" spans="1:7" ht="15">
      <c r="A302" s="85" t="s">
        <v>2853</v>
      </c>
      <c r="B302" s="85">
        <v>2</v>
      </c>
      <c r="C302" s="113">
        <v>0.0005722765783100636</v>
      </c>
      <c r="D302" s="85" t="s">
        <v>2868</v>
      </c>
      <c r="E302" s="85" t="b">
        <v>0</v>
      </c>
      <c r="F302" s="85" t="b">
        <v>0</v>
      </c>
      <c r="G302" s="85" t="b">
        <v>0</v>
      </c>
    </row>
    <row r="303" spans="1:7" ht="15">
      <c r="A303" s="85" t="s">
        <v>2854</v>
      </c>
      <c r="B303" s="85">
        <v>2</v>
      </c>
      <c r="C303" s="113">
        <v>0.0005722765783100636</v>
      </c>
      <c r="D303" s="85" t="s">
        <v>2868</v>
      </c>
      <c r="E303" s="85" t="b">
        <v>0</v>
      </c>
      <c r="F303" s="85" t="b">
        <v>0</v>
      </c>
      <c r="G303" s="85" t="b">
        <v>0</v>
      </c>
    </row>
    <row r="304" spans="1:7" ht="15">
      <c r="A304" s="85" t="s">
        <v>274</v>
      </c>
      <c r="B304" s="85">
        <v>2</v>
      </c>
      <c r="C304" s="113">
        <v>0.0005722765783100636</v>
      </c>
      <c r="D304" s="85" t="s">
        <v>2868</v>
      </c>
      <c r="E304" s="85" t="b">
        <v>0</v>
      </c>
      <c r="F304" s="85" t="b">
        <v>0</v>
      </c>
      <c r="G304" s="85" t="b">
        <v>0</v>
      </c>
    </row>
    <row r="305" spans="1:7" ht="15">
      <c r="A305" s="85" t="s">
        <v>2855</v>
      </c>
      <c r="B305" s="85">
        <v>2</v>
      </c>
      <c r="C305" s="113">
        <v>0.0005722765783100636</v>
      </c>
      <c r="D305" s="85" t="s">
        <v>2868</v>
      </c>
      <c r="E305" s="85" t="b">
        <v>0</v>
      </c>
      <c r="F305" s="85" t="b">
        <v>0</v>
      </c>
      <c r="G305" s="85" t="b">
        <v>0</v>
      </c>
    </row>
    <row r="306" spans="1:7" ht="15">
      <c r="A306" s="85" t="s">
        <v>300</v>
      </c>
      <c r="B306" s="85">
        <v>2</v>
      </c>
      <c r="C306" s="113">
        <v>0.0005722765783100636</v>
      </c>
      <c r="D306" s="85" t="s">
        <v>2868</v>
      </c>
      <c r="E306" s="85" t="b">
        <v>0</v>
      </c>
      <c r="F306" s="85" t="b">
        <v>0</v>
      </c>
      <c r="G306" s="85" t="b">
        <v>0</v>
      </c>
    </row>
    <row r="307" spans="1:7" ht="15">
      <c r="A307" s="85" t="s">
        <v>313</v>
      </c>
      <c r="B307" s="85">
        <v>2</v>
      </c>
      <c r="C307" s="113">
        <v>0.0005722765783100636</v>
      </c>
      <c r="D307" s="85" t="s">
        <v>2868</v>
      </c>
      <c r="E307" s="85" t="b">
        <v>0</v>
      </c>
      <c r="F307" s="85" t="b">
        <v>0</v>
      </c>
      <c r="G307" s="85" t="b">
        <v>0</v>
      </c>
    </row>
    <row r="308" spans="1:7" ht="15">
      <c r="A308" s="85" t="s">
        <v>2856</v>
      </c>
      <c r="B308" s="85">
        <v>2</v>
      </c>
      <c r="C308" s="113">
        <v>0.0006490797408726306</v>
      </c>
      <c r="D308" s="85" t="s">
        <v>2868</v>
      </c>
      <c r="E308" s="85" t="b">
        <v>0</v>
      </c>
      <c r="F308" s="85" t="b">
        <v>0</v>
      </c>
      <c r="G308" s="85" t="b">
        <v>0</v>
      </c>
    </row>
    <row r="309" spans="1:7" ht="15">
      <c r="A309" s="85" t="s">
        <v>2857</v>
      </c>
      <c r="B309" s="85">
        <v>2</v>
      </c>
      <c r="C309" s="113">
        <v>0.0006490797408726306</v>
      </c>
      <c r="D309" s="85" t="s">
        <v>2868</v>
      </c>
      <c r="E309" s="85" t="b">
        <v>0</v>
      </c>
      <c r="F309" s="85" t="b">
        <v>0</v>
      </c>
      <c r="G309" s="85" t="b">
        <v>0</v>
      </c>
    </row>
    <row r="310" spans="1:7" ht="15">
      <c r="A310" s="85" t="s">
        <v>2858</v>
      </c>
      <c r="B310" s="85">
        <v>2</v>
      </c>
      <c r="C310" s="113">
        <v>0.0005722765783100636</v>
      </c>
      <c r="D310" s="85" t="s">
        <v>2868</v>
      </c>
      <c r="E310" s="85" t="b">
        <v>1</v>
      </c>
      <c r="F310" s="85" t="b">
        <v>0</v>
      </c>
      <c r="G310" s="85" t="b">
        <v>0</v>
      </c>
    </row>
    <row r="311" spans="1:7" ht="15">
      <c r="A311" s="85" t="s">
        <v>297</v>
      </c>
      <c r="B311" s="85">
        <v>2</v>
      </c>
      <c r="C311" s="113">
        <v>0.0005722765783100636</v>
      </c>
      <c r="D311" s="85" t="s">
        <v>2868</v>
      </c>
      <c r="E311" s="85" t="b">
        <v>0</v>
      </c>
      <c r="F311" s="85" t="b">
        <v>0</v>
      </c>
      <c r="G311" s="85" t="b">
        <v>0</v>
      </c>
    </row>
    <row r="312" spans="1:7" ht="15">
      <c r="A312" s="85" t="s">
        <v>392</v>
      </c>
      <c r="B312" s="85">
        <v>2</v>
      </c>
      <c r="C312" s="113">
        <v>0.0005722765783100636</v>
      </c>
      <c r="D312" s="85" t="s">
        <v>2868</v>
      </c>
      <c r="E312" s="85" t="b">
        <v>0</v>
      </c>
      <c r="F312" s="85" t="b">
        <v>0</v>
      </c>
      <c r="G312" s="85" t="b">
        <v>0</v>
      </c>
    </row>
    <row r="313" spans="1:7" ht="15">
      <c r="A313" s="85" t="s">
        <v>2859</v>
      </c>
      <c r="B313" s="85">
        <v>2</v>
      </c>
      <c r="C313" s="113">
        <v>0.0005722765783100636</v>
      </c>
      <c r="D313" s="85" t="s">
        <v>2868</v>
      </c>
      <c r="E313" s="85" t="b">
        <v>0</v>
      </c>
      <c r="F313" s="85" t="b">
        <v>0</v>
      </c>
      <c r="G313" s="85" t="b">
        <v>0</v>
      </c>
    </row>
    <row r="314" spans="1:7" ht="15">
      <c r="A314" s="85" t="s">
        <v>2860</v>
      </c>
      <c r="B314" s="85">
        <v>2</v>
      </c>
      <c r="C314" s="113">
        <v>0.0006490797408726306</v>
      </c>
      <c r="D314" s="85" t="s">
        <v>2868</v>
      </c>
      <c r="E314" s="85" t="b">
        <v>0</v>
      </c>
      <c r="F314" s="85" t="b">
        <v>0</v>
      </c>
      <c r="G314" s="85" t="b">
        <v>0</v>
      </c>
    </row>
    <row r="315" spans="1:7" ht="15">
      <c r="A315" s="85" t="s">
        <v>2861</v>
      </c>
      <c r="B315" s="85">
        <v>2</v>
      </c>
      <c r="C315" s="113">
        <v>0.0006490797408726306</v>
      </c>
      <c r="D315" s="85" t="s">
        <v>2868</v>
      </c>
      <c r="E315" s="85" t="b">
        <v>0</v>
      </c>
      <c r="F315" s="85" t="b">
        <v>0</v>
      </c>
      <c r="G315" s="85" t="b">
        <v>0</v>
      </c>
    </row>
    <row r="316" spans="1:7" ht="15">
      <c r="A316" s="85" t="s">
        <v>2862</v>
      </c>
      <c r="B316" s="85">
        <v>2</v>
      </c>
      <c r="C316" s="113">
        <v>0.0005722765783100636</v>
      </c>
      <c r="D316" s="85" t="s">
        <v>2868</v>
      </c>
      <c r="E316" s="85" t="b">
        <v>0</v>
      </c>
      <c r="F316" s="85" t="b">
        <v>0</v>
      </c>
      <c r="G316" s="85" t="b">
        <v>0</v>
      </c>
    </row>
    <row r="317" spans="1:7" ht="15">
      <c r="A317" s="85" t="s">
        <v>2863</v>
      </c>
      <c r="B317" s="85">
        <v>2</v>
      </c>
      <c r="C317" s="113">
        <v>0.0005722765783100636</v>
      </c>
      <c r="D317" s="85" t="s">
        <v>2868</v>
      </c>
      <c r="E317" s="85" t="b">
        <v>0</v>
      </c>
      <c r="F317" s="85" t="b">
        <v>0</v>
      </c>
      <c r="G317" s="85" t="b">
        <v>0</v>
      </c>
    </row>
    <row r="318" spans="1:7" ht="15">
      <c r="A318" s="85" t="s">
        <v>2864</v>
      </c>
      <c r="B318" s="85">
        <v>2</v>
      </c>
      <c r="C318" s="113">
        <v>0.0005722765783100636</v>
      </c>
      <c r="D318" s="85" t="s">
        <v>2868</v>
      </c>
      <c r="E318" s="85" t="b">
        <v>0</v>
      </c>
      <c r="F318" s="85" t="b">
        <v>0</v>
      </c>
      <c r="G318" s="85" t="b">
        <v>0</v>
      </c>
    </row>
    <row r="319" spans="1:7" ht="15">
      <c r="A319" s="85" t="s">
        <v>2865</v>
      </c>
      <c r="B319" s="85">
        <v>2</v>
      </c>
      <c r="C319" s="113">
        <v>0.0005722765783100636</v>
      </c>
      <c r="D319" s="85" t="s">
        <v>2868</v>
      </c>
      <c r="E319" s="85" t="b">
        <v>1</v>
      </c>
      <c r="F319" s="85" t="b">
        <v>0</v>
      </c>
      <c r="G319" s="85" t="b">
        <v>0</v>
      </c>
    </row>
    <row r="320" spans="1:7" ht="15">
      <c r="A320" s="85" t="s">
        <v>273</v>
      </c>
      <c r="B320" s="85">
        <v>32</v>
      </c>
      <c r="C320" s="113">
        <v>0</v>
      </c>
      <c r="D320" s="85" t="s">
        <v>2638</v>
      </c>
      <c r="E320" s="85" t="b">
        <v>0</v>
      </c>
      <c r="F320" s="85" t="b">
        <v>0</v>
      </c>
      <c r="G320" s="85" t="b">
        <v>0</v>
      </c>
    </row>
    <row r="321" spans="1:7" ht="15">
      <c r="A321" s="85" t="s">
        <v>2721</v>
      </c>
      <c r="B321" s="85">
        <v>31</v>
      </c>
      <c r="C321" s="113">
        <v>0.0014715710686038913</v>
      </c>
      <c r="D321" s="85" t="s">
        <v>2638</v>
      </c>
      <c r="E321" s="85" t="b">
        <v>0</v>
      </c>
      <c r="F321" s="85" t="b">
        <v>0</v>
      </c>
      <c r="G321" s="85" t="b">
        <v>0</v>
      </c>
    </row>
    <row r="322" spans="1:7" ht="15">
      <c r="A322" s="85" t="s">
        <v>869</v>
      </c>
      <c r="B322" s="85">
        <v>31</v>
      </c>
      <c r="C322" s="113">
        <v>0</v>
      </c>
      <c r="D322" s="85" t="s">
        <v>2638</v>
      </c>
      <c r="E322" s="85" t="b">
        <v>0</v>
      </c>
      <c r="F322" s="85" t="b">
        <v>0</v>
      </c>
      <c r="G322" s="85" t="b">
        <v>0</v>
      </c>
    </row>
    <row r="323" spans="1:7" ht="15">
      <c r="A323" s="85" t="s">
        <v>902</v>
      </c>
      <c r="B323" s="85">
        <v>30</v>
      </c>
      <c r="C323" s="113">
        <v>0.0006988613797890215</v>
      </c>
      <c r="D323" s="85" t="s">
        <v>2638</v>
      </c>
      <c r="E323" s="85" t="b">
        <v>0</v>
      </c>
      <c r="F323" s="85" t="b">
        <v>0</v>
      </c>
      <c r="G323" s="85" t="b">
        <v>0</v>
      </c>
    </row>
    <row r="324" spans="1:7" ht="15">
      <c r="A324" s="85" t="s">
        <v>334</v>
      </c>
      <c r="B324" s="85">
        <v>28</v>
      </c>
      <c r="C324" s="113">
        <v>0</v>
      </c>
      <c r="D324" s="85" t="s">
        <v>2638</v>
      </c>
      <c r="E324" s="85" t="b">
        <v>0</v>
      </c>
      <c r="F324" s="85" t="b">
        <v>0</v>
      </c>
      <c r="G324" s="85" t="b">
        <v>0</v>
      </c>
    </row>
    <row r="325" spans="1:7" ht="15">
      <c r="A325" s="85" t="s">
        <v>2722</v>
      </c>
      <c r="B325" s="85">
        <v>27</v>
      </c>
      <c r="C325" s="113">
        <v>0.0006289752418101193</v>
      </c>
      <c r="D325" s="85" t="s">
        <v>2638</v>
      </c>
      <c r="E325" s="85" t="b">
        <v>0</v>
      </c>
      <c r="F325" s="85" t="b">
        <v>0</v>
      </c>
      <c r="G325" s="85" t="b">
        <v>0</v>
      </c>
    </row>
    <row r="326" spans="1:7" ht="15">
      <c r="A326" s="85" t="s">
        <v>418</v>
      </c>
      <c r="B326" s="85">
        <v>26</v>
      </c>
      <c r="C326" s="113">
        <v>0.0018874167985615383</v>
      </c>
      <c r="D326" s="85" t="s">
        <v>2638</v>
      </c>
      <c r="E326" s="85" t="b">
        <v>0</v>
      </c>
      <c r="F326" s="85" t="b">
        <v>0</v>
      </c>
      <c r="G326" s="85" t="b">
        <v>0</v>
      </c>
    </row>
    <row r="327" spans="1:7" ht="15">
      <c r="A327" s="85" t="s">
        <v>2723</v>
      </c>
      <c r="B327" s="85">
        <v>26</v>
      </c>
      <c r="C327" s="113">
        <v>0.001234220896248425</v>
      </c>
      <c r="D327" s="85" t="s">
        <v>2638</v>
      </c>
      <c r="E327" s="85" t="b">
        <v>0</v>
      </c>
      <c r="F327" s="85" t="b">
        <v>0</v>
      </c>
      <c r="G327" s="85" t="b">
        <v>0</v>
      </c>
    </row>
    <row r="328" spans="1:7" ht="15">
      <c r="A328" s="85" t="s">
        <v>884</v>
      </c>
      <c r="B328" s="85">
        <v>26</v>
      </c>
      <c r="C328" s="113">
        <v>0.001234220896248425</v>
      </c>
      <c r="D328" s="85" t="s">
        <v>2638</v>
      </c>
      <c r="E328" s="85" t="b">
        <v>0</v>
      </c>
      <c r="F328" s="85" t="b">
        <v>0</v>
      </c>
      <c r="G328" s="85" t="b">
        <v>0</v>
      </c>
    </row>
    <row r="329" spans="1:7" ht="15">
      <c r="A329" s="85" t="s">
        <v>905</v>
      </c>
      <c r="B329" s="85">
        <v>25</v>
      </c>
      <c r="C329" s="113">
        <v>0.00181482384477071</v>
      </c>
      <c r="D329" s="85" t="s">
        <v>2638</v>
      </c>
      <c r="E329" s="85" t="b">
        <v>0</v>
      </c>
      <c r="F329" s="85" t="b">
        <v>0</v>
      </c>
      <c r="G329" s="85" t="b">
        <v>0</v>
      </c>
    </row>
    <row r="330" spans="1:7" ht="15">
      <c r="A330" s="85" t="s">
        <v>2724</v>
      </c>
      <c r="B330" s="85">
        <v>25</v>
      </c>
      <c r="C330" s="113">
        <v>0.00181482384477071</v>
      </c>
      <c r="D330" s="85" t="s">
        <v>2638</v>
      </c>
      <c r="E330" s="85" t="b">
        <v>0</v>
      </c>
      <c r="F330" s="85" t="b">
        <v>0</v>
      </c>
      <c r="G330" s="85" t="b">
        <v>0</v>
      </c>
    </row>
    <row r="331" spans="1:7" ht="15">
      <c r="A331" s="85" t="s">
        <v>2725</v>
      </c>
      <c r="B331" s="85">
        <v>24</v>
      </c>
      <c r="C331" s="113">
        <v>0.0023697978630305566</v>
      </c>
      <c r="D331" s="85" t="s">
        <v>2638</v>
      </c>
      <c r="E331" s="85" t="b">
        <v>0</v>
      </c>
      <c r="F331" s="85" t="b">
        <v>0</v>
      </c>
      <c r="G331" s="85" t="b">
        <v>0</v>
      </c>
    </row>
    <row r="332" spans="1:7" ht="15">
      <c r="A332" s="85" t="s">
        <v>2727</v>
      </c>
      <c r="B332" s="85">
        <v>23</v>
      </c>
      <c r="C332" s="113">
        <v>0.002898074472664316</v>
      </c>
      <c r="D332" s="85" t="s">
        <v>2638</v>
      </c>
      <c r="E332" s="85" t="b">
        <v>0</v>
      </c>
      <c r="F332" s="85" t="b">
        <v>0</v>
      </c>
      <c r="G332" s="85" t="b">
        <v>0</v>
      </c>
    </row>
    <row r="333" spans="1:7" ht="15">
      <c r="A333" s="85" t="s">
        <v>2728</v>
      </c>
      <c r="B333" s="85">
        <v>23</v>
      </c>
      <c r="C333" s="113">
        <v>0.002898074472664316</v>
      </c>
      <c r="D333" s="85" t="s">
        <v>2638</v>
      </c>
      <c r="E333" s="85" t="b">
        <v>0</v>
      </c>
      <c r="F333" s="85" t="b">
        <v>0</v>
      </c>
      <c r="G333" s="85" t="b">
        <v>0</v>
      </c>
    </row>
    <row r="334" spans="1:7" ht="15">
      <c r="A334" s="85" t="s">
        <v>2726</v>
      </c>
      <c r="B334" s="85">
        <v>23</v>
      </c>
      <c r="C334" s="113">
        <v>0.002898074472664316</v>
      </c>
      <c r="D334" s="85" t="s">
        <v>2638</v>
      </c>
      <c r="E334" s="85" t="b">
        <v>0</v>
      </c>
      <c r="F334" s="85" t="b">
        <v>0</v>
      </c>
      <c r="G334" s="85" t="b">
        <v>0</v>
      </c>
    </row>
    <row r="335" spans="1:7" ht="15">
      <c r="A335" s="85" t="s">
        <v>876</v>
      </c>
      <c r="B335" s="85">
        <v>22</v>
      </c>
      <c r="C335" s="113">
        <v>0.0033984921997644328</v>
      </c>
      <c r="D335" s="85" t="s">
        <v>2638</v>
      </c>
      <c r="E335" s="85" t="b">
        <v>0</v>
      </c>
      <c r="F335" s="85" t="b">
        <v>0</v>
      </c>
      <c r="G335" s="85" t="b">
        <v>0</v>
      </c>
    </row>
    <row r="336" spans="1:7" ht="15">
      <c r="A336" s="85" t="s">
        <v>2212</v>
      </c>
      <c r="B336" s="85">
        <v>22</v>
      </c>
      <c r="C336" s="113">
        <v>0.0033984921997644328</v>
      </c>
      <c r="D336" s="85" t="s">
        <v>2638</v>
      </c>
      <c r="E336" s="85" t="b">
        <v>0</v>
      </c>
      <c r="F336" s="85" t="b">
        <v>0</v>
      </c>
      <c r="G336" s="85" t="b">
        <v>0</v>
      </c>
    </row>
    <row r="337" spans="1:7" ht="15">
      <c r="A337" s="85" t="s">
        <v>2730</v>
      </c>
      <c r="B337" s="85">
        <v>19</v>
      </c>
      <c r="C337" s="113">
        <v>0.0047192981967528235</v>
      </c>
      <c r="D337" s="85" t="s">
        <v>2638</v>
      </c>
      <c r="E337" s="85" t="b">
        <v>0</v>
      </c>
      <c r="F337" s="85" t="b">
        <v>0</v>
      </c>
      <c r="G337" s="85" t="b">
        <v>0</v>
      </c>
    </row>
    <row r="338" spans="1:7" ht="15">
      <c r="A338" s="85" t="s">
        <v>2732</v>
      </c>
      <c r="B338" s="85">
        <v>19</v>
      </c>
      <c r="C338" s="113">
        <v>0.0047192981967528235</v>
      </c>
      <c r="D338" s="85" t="s">
        <v>2638</v>
      </c>
      <c r="E338" s="85" t="b">
        <v>0</v>
      </c>
      <c r="F338" s="85" t="b">
        <v>0</v>
      </c>
      <c r="G338" s="85" t="b">
        <v>0</v>
      </c>
    </row>
    <row r="339" spans="1:7" ht="15">
      <c r="A339" s="85" t="s">
        <v>375</v>
      </c>
      <c r="B339" s="85">
        <v>19</v>
      </c>
      <c r="C339" s="113">
        <v>0.0047192981967528235</v>
      </c>
      <c r="D339" s="85" t="s">
        <v>2638</v>
      </c>
      <c r="E339" s="85" t="b">
        <v>0</v>
      </c>
      <c r="F339" s="85" t="b">
        <v>0</v>
      </c>
      <c r="G339" s="85" t="b">
        <v>0</v>
      </c>
    </row>
    <row r="340" spans="1:7" ht="15">
      <c r="A340" s="85" t="s">
        <v>304</v>
      </c>
      <c r="B340" s="85">
        <v>19</v>
      </c>
      <c r="C340" s="113">
        <v>0.0047192981967528235</v>
      </c>
      <c r="D340" s="85" t="s">
        <v>2638</v>
      </c>
      <c r="E340" s="85" t="b">
        <v>0</v>
      </c>
      <c r="F340" s="85" t="b">
        <v>0</v>
      </c>
      <c r="G340" s="85" t="b">
        <v>0</v>
      </c>
    </row>
    <row r="341" spans="1:7" ht="15">
      <c r="A341" s="85" t="s">
        <v>2731</v>
      </c>
      <c r="B341" s="85">
        <v>19</v>
      </c>
      <c r="C341" s="113">
        <v>0.0047192981967528235</v>
      </c>
      <c r="D341" s="85" t="s">
        <v>2638</v>
      </c>
      <c r="E341" s="85" t="b">
        <v>0</v>
      </c>
      <c r="F341" s="85" t="b">
        <v>0</v>
      </c>
      <c r="G341" s="85" t="b">
        <v>0</v>
      </c>
    </row>
    <row r="342" spans="1:7" ht="15">
      <c r="A342" s="85" t="s">
        <v>374</v>
      </c>
      <c r="B342" s="85">
        <v>19</v>
      </c>
      <c r="C342" s="113">
        <v>0.0047192981967528235</v>
      </c>
      <c r="D342" s="85" t="s">
        <v>2638</v>
      </c>
      <c r="E342" s="85" t="b">
        <v>0</v>
      </c>
      <c r="F342" s="85" t="b">
        <v>0</v>
      </c>
      <c r="G342" s="85" t="b">
        <v>0</v>
      </c>
    </row>
    <row r="343" spans="1:7" ht="15">
      <c r="A343" s="85" t="s">
        <v>2733</v>
      </c>
      <c r="B343" s="85">
        <v>18</v>
      </c>
      <c r="C343" s="113">
        <v>0.005094306006342827</v>
      </c>
      <c r="D343" s="85" t="s">
        <v>2638</v>
      </c>
      <c r="E343" s="85" t="b">
        <v>0</v>
      </c>
      <c r="F343" s="85" t="b">
        <v>0</v>
      </c>
      <c r="G343" s="85" t="b">
        <v>0</v>
      </c>
    </row>
    <row r="344" spans="1:7" ht="15">
      <c r="A344" s="85" t="s">
        <v>2729</v>
      </c>
      <c r="B344" s="85">
        <v>18</v>
      </c>
      <c r="C344" s="113">
        <v>0.02575318875989089</v>
      </c>
      <c r="D344" s="85" t="s">
        <v>2638</v>
      </c>
      <c r="E344" s="85" t="b">
        <v>0</v>
      </c>
      <c r="F344" s="85" t="b">
        <v>0</v>
      </c>
      <c r="G344" s="85" t="b">
        <v>0</v>
      </c>
    </row>
    <row r="345" spans="1:7" ht="15">
      <c r="A345" s="85" t="s">
        <v>2734</v>
      </c>
      <c r="B345" s="85">
        <v>8</v>
      </c>
      <c r="C345" s="113">
        <v>0.00789388532104514</v>
      </c>
      <c r="D345" s="85" t="s">
        <v>2638</v>
      </c>
      <c r="E345" s="85" t="b">
        <v>0</v>
      </c>
      <c r="F345" s="85" t="b">
        <v>0</v>
      </c>
      <c r="G345" s="85" t="b">
        <v>0</v>
      </c>
    </row>
    <row r="346" spans="1:7" ht="15">
      <c r="A346" s="85" t="s">
        <v>888</v>
      </c>
      <c r="B346" s="85">
        <v>6</v>
      </c>
      <c r="C346" s="113">
        <v>0.0059204139907838545</v>
      </c>
      <c r="D346" s="85" t="s">
        <v>2638</v>
      </c>
      <c r="E346" s="85" t="b">
        <v>0</v>
      </c>
      <c r="F346" s="85" t="b">
        <v>0</v>
      </c>
      <c r="G346" s="85" t="b">
        <v>0</v>
      </c>
    </row>
    <row r="347" spans="1:7" ht="15">
      <c r="A347" s="85" t="s">
        <v>2742</v>
      </c>
      <c r="B347" s="85">
        <v>5</v>
      </c>
      <c r="C347" s="113">
        <v>0.005517610818629796</v>
      </c>
      <c r="D347" s="85" t="s">
        <v>2638</v>
      </c>
      <c r="E347" s="85" t="b">
        <v>0</v>
      </c>
      <c r="F347" s="85" t="b">
        <v>0</v>
      </c>
      <c r="G347" s="85" t="b">
        <v>0</v>
      </c>
    </row>
    <row r="348" spans="1:7" ht="15">
      <c r="A348" s="85" t="s">
        <v>2735</v>
      </c>
      <c r="B348" s="85">
        <v>4</v>
      </c>
      <c r="C348" s="113">
        <v>0.004985829144626884</v>
      </c>
      <c r="D348" s="85" t="s">
        <v>2638</v>
      </c>
      <c r="E348" s="85" t="b">
        <v>0</v>
      </c>
      <c r="F348" s="85" t="b">
        <v>0</v>
      </c>
      <c r="G348" s="85" t="b">
        <v>0</v>
      </c>
    </row>
    <row r="349" spans="1:7" ht="15">
      <c r="A349" s="85" t="s">
        <v>2736</v>
      </c>
      <c r="B349" s="85">
        <v>4</v>
      </c>
      <c r="C349" s="113">
        <v>0.004985829144626884</v>
      </c>
      <c r="D349" s="85" t="s">
        <v>2638</v>
      </c>
      <c r="E349" s="85" t="b">
        <v>0</v>
      </c>
      <c r="F349" s="85" t="b">
        <v>0</v>
      </c>
      <c r="G349" s="85" t="b">
        <v>0</v>
      </c>
    </row>
    <row r="350" spans="1:7" ht="15">
      <c r="A350" s="85" t="s">
        <v>2741</v>
      </c>
      <c r="B350" s="85">
        <v>3</v>
      </c>
      <c r="C350" s="113">
        <v>0.004292198126648481</v>
      </c>
      <c r="D350" s="85" t="s">
        <v>2638</v>
      </c>
      <c r="E350" s="85" t="b">
        <v>0</v>
      </c>
      <c r="F350" s="85" t="b">
        <v>0</v>
      </c>
      <c r="G350" s="85" t="b">
        <v>0</v>
      </c>
    </row>
    <row r="351" spans="1:7" ht="15">
      <c r="A351" s="85" t="s">
        <v>2743</v>
      </c>
      <c r="B351" s="85">
        <v>3</v>
      </c>
      <c r="C351" s="113">
        <v>0.004292198126648481</v>
      </c>
      <c r="D351" s="85" t="s">
        <v>2638</v>
      </c>
      <c r="E351" s="85" t="b">
        <v>0</v>
      </c>
      <c r="F351" s="85" t="b">
        <v>0</v>
      </c>
      <c r="G351" s="85" t="b">
        <v>0</v>
      </c>
    </row>
    <row r="352" spans="1:7" ht="15">
      <c r="A352" s="85" t="s">
        <v>2744</v>
      </c>
      <c r="B352" s="85">
        <v>2</v>
      </c>
      <c r="C352" s="113">
        <v>0.0033809086598178112</v>
      </c>
      <c r="D352" s="85" t="s">
        <v>2638</v>
      </c>
      <c r="E352" s="85" t="b">
        <v>0</v>
      </c>
      <c r="F352" s="85" t="b">
        <v>0</v>
      </c>
      <c r="G352" s="85" t="b">
        <v>0</v>
      </c>
    </row>
    <row r="353" spans="1:7" ht="15">
      <c r="A353" s="85" t="s">
        <v>2739</v>
      </c>
      <c r="B353" s="85">
        <v>2</v>
      </c>
      <c r="C353" s="113">
        <v>0.0033809086598178112</v>
      </c>
      <c r="D353" s="85" t="s">
        <v>2638</v>
      </c>
      <c r="E353" s="85" t="b">
        <v>0</v>
      </c>
      <c r="F353" s="85" t="b">
        <v>0</v>
      </c>
      <c r="G353" s="85" t="b">
        <v>0</v>
      </c>
    </row>
    <row r="354" spans="1:7" ht="15">
      <c r="A354" s="85" t="s">
        <v>2747</v>
      </c>
      <c r="B354" s="85">
        <v>2</v>
      </c>
      <c r="C354" s="113">
        <v>0.0033809086598178112</v>
      </c>
      <c r="D354" s="85" t="s">
        <v>2638</v>
      </c>
      <c r="E354" s="85" t="b">
        <v>0</v>
      </c>
      <c r="F354" s="85" t="b">
        <v>0</v>
      </c>
      <c r="G354" s="85" t="b">
        <v>0</v>
      </c>
    </row>
    <row r="355" spans="1:7" ht="15">
      <c r="A355" s="85" t="s">
        <v>2748</v>
      </c>
      <c r="B355" s="85">
        <v>2</v>
      </c>
      <c r="C355" s="113">
        <v>0.0033809086598178112</v>
      </c>
      <c r="D355" s="85" t="s">
        <v>2638</v>
      </c>
      <c r="E355" s="85" t="b">
        <v>0</v>
      </c>
      <c r="F355" s="85" t="b">
        <v>0</v>
      </c>
      <c r="G355" s="85" t="b">
        <v>0</v>
      </c>
    </row>
    <row r="356" spans="1:7" ht="15">
      <c r="A356" s="85" t="s">
        <v>2749</v>
      </c>
      <c r="B356" s="85">
        <v>2</v>
      </c>
      <c r="C356" s="113">
        <v>0.0033809086598178112</v>
      </c>
      <c r="D356" s="85" t="s">
        <v>2638</v>
      </c>
      <c r="E356" s="85" t="b">
        <v>0</v>
      </c>
      <c r="F356" s="85" t="b">
        <v>0</v>
      </c>
      <c r="G356" s="85" t="b">
        <v>0</v>
      </c>
    </row>
    <row r="357" spans="1:7" ht="15">
      <c r="A357" s="85" t="s">
        <v>2750</v>
      </c>
      <c r="B357" s="85">
        <v>2</v>
      </c>
      <c r="C357" s="113">
        <v>0.0033809086598178112</v>
      </c>
      <c r="D357" s="85" t="s">
        <v>2638</v>
      </c>
      <c r="E357" s="85" t="b">
        <v>0</v>
      </c>
      <c r="F357" s="85" t="b">
        <v>0</v>
      </c>
      <c r="G357" s="85" t="b">
        <v>0</v>
      </c>
    </row>
    <row r="358" spans="1:7" ht="15">
      <c r="A358" s="85" t="s">
        <v>2745</v>
      </c>
      <c r="B358" s="85">
        <v>2</v>
      </c>
      <c r="C358" s="113">
        <v>0.0033809086598178112</v>
      </c>
      <c r="D358" s="85" t="s">
        <v>2638</v>
      </c>
      <c r="E358" s="85" t="b">
        <v>0</v>
      </c>
      <c r="F358" s="85" t="b">
        <v>0</v>
      </c>
      <c r="G358" s="85" t="b">
        <v>0</v>
      </c>
    </row>
    <row r="359" spans="1:7" ht="15">
      <c r="A359" s="85" t="s">
        <v>2746</v>
      </c>
      <c r="B359" s="85">
        <v>2</v>
      </c>
      <c r="C359" s="113">
        <v>0.0033809086598178112</v>
      </c>
      <c r="D359" s="85" t="s">
        <v>2638</v>
      </c>
      <c r="E359" s="85" t="b">
        <v>0</v>
      </c>
      <c r="F359" s="85" t="b">
        <v>0</v>
      </c>
      <c r="G359" s="85" t="b">
        <v>0</v>
      </c>
    </row>
    <row r="360" spans="1:7" ht="15">
      <c r="A360" s="85" t="s">
        <v>2751</v>
      </c>
      <c r="B360" s="85">
        <v>2</v>
      </c>
      <c r="C360" s="113">
        <v>0.0033809086598178112</v>
      </c>
      <c r="D360" s="85" t="s">
        <v>2638</v>
      </c>
      <c r="E360" s="85" t="b">
        <v>0</v>
      </c>
      <c r="F360" s="85" t="b">
        <v>0</v>
      </c>
      <c r="G360" s="85" t="b">
        <v>0</v>
      </c>
    </row>
    <row r="361" spans="1:7" ht="15">
      <c r="A361" s="85" t="s">
        <v>2756</v>
      </c>
      <c r="B361" s="85">
        <v>2</v>
      </c>
      <c r="C361" s="113">
        <v>0.0033809086598178112</v>
      </c>
      <c r="D361" s="85" t="s">
        <v>2638</v>
      </c>
      <c r="E361" s="85" t="b">
        <v>0</v>
      </c>
      <c r="F361" s="85" t="b">
        <v>0</v>
      </c>
      <c r="G361" s="85" t="b">
        <v>0</v>
      </c>
    </row>
    <row r="362" spans="1:7" ht="15">
      <c r="A362" s="85" t="s">
        <v>2758</v>
      </c>
      <c r="B362" s="85">
        <v>2</v>
      </c>
      <c r="C362" s="113">
        <v>0.0033809086598178112</v>
      </c>
      <c r="D362" s="85" t="s">
        <v>2638</v>
      </c>
      <c r="E362" s="85" t="b">
        <v>0</v>
      </c>
      <c r="F362" s="85" t="b">
        <v>0</v>
      </c>
      <c r="G362" s="85" t="b">
        <v>0</v>
      </c>
    </row>
    <row r="363" spans="1:7" ht="15">
      <c r="A363" s="85" t="s">
        <v>951</v>
      </c>
      <c r="B363" s="85">
        <v>2</v>
      </c>
      <c r="C363" s="113">
        <v>0.0033809086598178112</v>
      </c>
      <c r="D363" s="85" t="s">
        <v>2638</v>
      </c>
      <c r="E363" s="85" t="b">
        <v>0</v>
      </c>
      <c r="F363" s="85" t="b">
        <v>0</v>
      </c>
      <c r="G363" s="85" t="b">
        <v>0</v>
      </c>
    </row>
    <row r="364" spans="1:7" ht="15">
      <c r="A364" s="85" t="s">
        <v>2784</v>
      </c>
      <c r="B364" s="85">
        <v>2</v>
      </c>
      <c r="C364" s="113">
        <v>0.0033809086598178112</v>
      </c>
      <c r="D364" s="85" t="s">
        <v>2638</v>
      </c>
      <c r="E364" s="85" t="b">
        <v>0</v>
      </c>
      <c r="F364" s="85" t="b">
        <v>0</v>
      </c>
      <c r="G364" s="85" t="b">
        <v>0</v>
      </c>
    </row>
    <row r="365" spans="1:7" ht="15">
      <c r="A365" s="85" t="s">
        <v>2768</v>
      </c>
      <c r="B365" s="85">
        <v>2</v>
      </c>
      <c r="C365" s="113">
        <v>0.0033809086598178112</v>
      </c>
      <c r="D365" s="85" t="s">
        <v>2638</v>
      </c>
      <c r="E365" s="85" t="b">
        <v>0</v>
      </c>
      <c r="F365" s="85" t="b">
        <v>0</v>
      </c>
      <c r="G365" s="85" t="b">
        <v>0</v>
      </c>
    </row>
    <row r="366" spans="1:7" ht="15">
      <c r="A366" s="85" t="s">
        <v>2785</v>
      </c>
      <c r="B366" s="85">
        <v>2</v>
      </c>
      <c r="C366" s="113">
        <v>0.0033809086598178112</v>
      </c>
      <c r="D366" s="85" t="s">
        <v>2638</v>
      </c>
      <c r="E366" s="85" t="b">
        <v>0</v>
      </c>
      <c r="F366" s="85" t="b">
        <v>0</v>
      </c>
      <c r="G366" s="85" t="b">
        <v>0</v>
      </c>
    </row>
    <row r="367" spans="1:7" ht="15">
      <c r="A367" s="85" t="s">
        <v>2786</v>
      </c>
      <c r="B367" s="85">
        <v>2</v>
      </c>
      <c r="C367" s="113">
        <v>0.0033809086598178112</v>
      </c>
      <c r="D367" s="85" t="s">
        <v>2638</v>
      </c>
      <c r="E367" s="85" t="b">
        <v>0</v>
      </c>
      <c r="F367" s="85" t="b">
        <v>0</v>
      </c>
      <c r="G367" s="85" t="b">
        <v>0</v>
      </c>
    </row>
    <row r="368" spans="1:7" ht="15">
      <c r="A368" s="85" t="s">
        <v>2767</v>
      </c>
      <c r="B368" s="85">
        <v>2</v>
      </c>
      <c r="C368" s="113">
        <v>0.0033809086598178112</v>
      </c>
      <c r="D368" s="85" t="s">
        <v>2638</v>
      </c>
      <c r="E368" s="85" t="b">
        <v>0</v>
      </c>
      <c r="F368" s="85" t="b">
        <v>0</v>
      </c>
      <c r="G368" s="85" t="b">
        <v>0</v>
      </c>
    </row>
    <row r="369" spans="1:7" ht="15">
      <c r="A369" s="85" t="s">
        <v>2738</v>
      </c>
      <c r="B369" s="85">
        <v>2</v>
      </c>
      <c r="C369" s="113">
        <v>0.0033809086598178112</v>
      </c>
      <c r="D369" s="85" t="s">
        <v>2638</v>
      </c>
      <c r="E369" s="85" t="b">
        <v>0</v>
      </c>
      <c r="F369" s="85" t="b">
        <v>0</v>
      </c>
      <c r="G369" s="85" t="b">
        <v>0</v>
      </c>
    </row>
    <row r="370" spans="1:7" ht="15">
      <c r="A370" s="85" t="s">
        <v>2721</v>
      </c>
      <c r="B370" s="85">
        <v>32</v>
      </c>
      <c r="C370" s="113">
        <v>0.0009330929979174535</v>
      </c>
      <c r="D370" s="85" t="s">
        <v>2639</v>
      </c>
      <c r="E370" s="85" t="b">
        <v>0</v>
      </c>
      <c r="F370" s="85" t="b">
        <v>0</v>
      </c>
      <c r="G370" s="85" t="b">
        <v>0</v>
      </c>
    </row>
    <row r="371" spans="1:7" ht="15">
      <c r="A371" s="85" t="s">
        <v>273</v>
      </c>
      <c r="B371" s="85">
        <v>30</v>
      </c>
      <c r="C371" s="113">
        <v>0</v>
      </c>
      <c r="D371" s="85" t="s">
        <v>2639</v>
      </c>
      <c r="E371" s="85" t="b">
        <v>0</v>
      </c>
      <c r="F371" s="85" t="b">
        <v>0</v>
      </c>
      <c r="G371" s="85" t="b">
        <v>0</v>
      </c>
    </row>
    <row r="372" spans="1:7" ht="15">
      <c r="A372" s="85" t="s">
        <v>869</v>
      </c>
      <c r="B372" s="85">
        <v>28</v>
      </c>
      <c r="C372" s="113">
        <v>0.0016676658459283747</v>
      </c>
      <c r="D372" s="85" t="s">
        <v>2639</v>
      </c>
      <c r="E372" s="85" t="b">
        <v>0</v>
      </c>
      <c r="F372" s="85" t="b">
        <v>0</v>
      </c>
      <c r="G372" s="85" t="b">
        <v>0</v>
      </c>
    </row>
    <row r="373" spans="1:7" ht="15">
      <c r="A373" s="85" t="s">
        <v>902</v>
      </c>
      <c r="B373" s="85">
        <v>27</v>
      </c>
      <c r="C373" s="113">
        <v>0.002465407651226066</v>
      </c>
      <c r="D373" s="85" t="s">
        <v>2639</v>
      </c>
      <c r="E373" s="85" t="b">
        <v>0</v>
      </c>
      <c r="F373" s="85" t="b">
        <v>0</v>
      </c>
      <c r="G373" s="85" t="b">
        <v>0</v>
      </c>
    </row>
    <row r="374" spans="1:7" ht="15">
      <c r="A374" s="85" t="s">
        <v>334</v>
      </c>
      <c r="B374" s="85">
        <v>25</v>
      </c>
      <c r="C374" s="113">
        <v>0</v>
      </c>
      <c r="D374" s="85" t="s">
        <v>2639</v>
      </c>
      <c r="E374" s="85" t="b">
        <v>0</v>
      </c>
      <c r="F374" s="85" t="b">
        <v>0</v>
      </c>
      <c r="G374" s="85" t="b">
        <v>0</v>
      </c>
    </row>
    <row r="375" spans="1:7" ht="15">
      <c r="A375" s="85" t="s">
        <v>2722</v>
      </c>
      <c r="B375" s="85">
        <v>22</v>
      </c>
      <c r="C375" s="113">
        <v>0.0020088506787767947</v>
      </c>
      <c r="D375" s="85" t="s">
        <v>2639</v>
      </c>
      <c r="E375" s="85" t="b">
        <v>0</v>
      </c>
      <c r="F375" s="85" t="b">
        <v>0</v>
      </c>
      <c r="G375" s="85" t="b">
        <v>0</v>
      </c>
    </row>
    <row r="376" spans="1:7" ht="15">
      <c r="A376" s="85" t="s">
        <v>2723</v>
      </c>
      <c r="B376" s="85">
        <v>22</v>
      </c>
      <c r="C376" s="113">
        <v>0.0020088506787767947</v>
      </c>
      <c r="D376" s="85" t="s">
        <v>2639</v>
      </c>
      <c r="E376" s="85" t="b">
        <v>0</v>
      </c>
      <c r="F376" s="85" t="b">
        <v>0</v>
      </c>
      <c r="G376" s="85" t="b">
        <v>0</v>
      </c>
    </row>
    <row r="377" spans="1:7" ht="15">
      <c r="A377" s="85" t="s">
        <v>884</v>
      </c>
      <c r="B377" s="85">
        <v>22</v>
      </c>
      <c r="C377" s="113">
        <v>0.0020088506787767947</v>
      </c>
      <c r="D377" s="85" t="s">
        <v>2639</v>
      </c>
      <c r="E377" s="85" t="b">
        <v>0</v>
      </c>
      <c r="F377" s="85" t="b">
        <v>0</v>
      </c>
      <c r="G377" s="85" t="b">
        <v>0</v>
      </c>
    </row>
    <row r="378" spans="1:7" ht="15">
      <c r="A378" s="85" t="s">
        <v>2729</v>
      </c>
      <c r="B378" s="85">
        <v>22</v>
      </c>
      <c r="C378" s="113">
        <v>0.028798290101265882</v>
      </c>
      <c r="D378" s="85" t="s">
        <v>2639</v>
      </c>
      <c r="E378" s="85" t="b">
        <v>0</v>
      </c>
      <c r="F378" s="85" t="b">
        <v>0</v>
      </c>
      <c r="G378" s="85" t="b">
        <v>0</v>
      </c>
    </row>
    <row r="379" spans="1:7" ht="15">
      <c r="A379" s="85" t="s">
        <v>2726</v>
      </c>
      <c r="B379" s="85">
        <v>21</v>
      </c>
      <c r="C379" s="113">
        <v>0.002615353606415272</v>
      </c>
      <c r="D379" s="85" t="s">
        <v>2639</v>
      </c>
      <c r="E379" s="85" t="b">
        <v>0</v>
      </c>
      <c r="F379" s="85" t="b">
        <v>0</v>
      </c>
      <c r="G379" s="85" t="b">
        <v>0</v>
      </c>
    </row>
    <row r="380" spans="1:7" ht="15">
      <c r="A380" s="85" t="s">
        <v>418</v>
      </c>
      <c r="B380" s="85">
        <v>19</v>
      </c>
      <c r="C380" s="113">
        <v>0.003724575241225271</v>
      </c>
      <c r="D380" s="85" t="s">
        <v>2639</v>
      </c>
      <c r="E380" s="85" t="b">
        <v>0</v>
      </c>
      <c r="F380" s="85" t="b">
        <v>0</v>
      </c>
      <c r="G380" s="85" t="b">
        <v>0</v>
      </c>
    </row>
    <row r="381" spans="1:7" ht="15">
      <c r="A381" s="85" t="s">
        <v>2725</v>
      </c>
      <c r="B381" s="85">
        <v>18</v>
      </c>
      <c r="C381" s="113">
        <v>0.004223708987232184</v>
      </c>
      <c r="D381" s="85" t="s">
        <v>2639</v>
      </c>
      <c r="E381" s="85" t="b">
        <v>0</v>
      </c>
      <c r="F381" s="85" t="b">
        <v>0</v>
      </c>
      <c r="G381" s="85" t="b">
        <v>0</v>
      </c>
    </row>
    <row r="382" spans="1:7" ht="15">
      <c r="A382" s="85" t="s">
        <v>905</v>
      </c>
      <c r="B382" s="85">
        <v>18</v>
      </c>
      <c r="C382" s="113">
        <v>0.004223708987232184</v>
      </c>
      <c r="D382" s="85" t="s">
        <v>2639</v>
      </c>
      <c r="E382" s="85" t="b">
        <v>0</v>
      </c>
      <c r="F382" s="85" t="b">
        <v>0</v>
      </c>
      <c r="G382" s="85" t="b">
        <v>0</v>
      </c>
    </row>
    <row r="383" spans="1:7" ht="15">
      <c r="A383" s="85" t="s">
        <v>2724</v>
      </c>
      <c r="B383" s="85">
        <v>18</v>
      </c>
      <c r="C383" s="113">
        <v>0.004223708987232184</v>
      </c>
      <c r="D383" s="85" t="s">
        <v>2639</v>
      </c>
      <c r="E383" s="85" t="b">
        <v>0</v>
      </c>
      <c r="F383" s="85" t="b">
        <v>0</v>
      </c>
      <c r="G383" s="85" t="b">
        <v>0</v>
      </c>
    </row>
    <row r="384" spans="1:7" ht="15">
      <c r="A384" s="85" t="s">
        <v>2212</v>
      </c>
      <c r="B384" s="85">
        <v>18</v>
      </c>
      <c r="C384" s="113">
        <v>0.004223708987232184</v>
      </c>
      <c r="D384" s="85" t="s">
        <v>2639</v>
      </c>
      <c r="E384" s="85" t="b">
        <v>0</v>
      </c>
      <c r="F384" s="85" t="b">
        <v>0</v>
      </c>
      <c r="G384" s="85" t="b">
        <v>0</v>
      </c>
    </row>
    <row r="385" spans="1:7" ht="15">
      <c r="A385" s="85" t="s">
        <v>2727</v>
      </c>
      <c r="B385" s="85">
        <v>18</v>
      </c>
      <c r="C385" s="113">
        <v>0.004223708987232184</v>
      </c>
      <c r="D385" s="85" t="s">
        <v>2639</v>
      </c>
      <c r="E385" s="85" t="b">
        <v>0</v>
      </c>
      <c r="F385" s="85" t="b">
        <v>0</v>
      </c>
      <c r="G385" s="85" t="b">
        <v>0</v>
      </c>
    </row>
    <row r="386" spans="1:7" ht="15">
      <c r="A386" s="85" t="s">
        <v>2728</v>
      </c>
      <c r="B386" s="85">
        <v>18</v>
      </c>
      <c r="C386" s="113">
        <v>0.004223708987232184</v>
      </c>
      <c r="D386" s="85" t="s">
        <v>2639</v>
      </c>
      <c r="E386" s="85" t="b">
        <v>0</v>
      </c>
      <c r="F386" s="85" t="b">
        <v>0</v>
      </c>
      <c r="G386" s="85" t="b">
        <v>0</v>
      </c>
    </row>
    <row r="387" spans="1:7" ht="15">
      <c r="A387" s="85" t="s">
        <v>2733</v>
      </c>
      <c r="B387" s="85">
        <v>15</v>
      </c>
      <c r="C387" s="113">
        <v>0.005473242178035109</v>
      </c>
      <c r="D387" s="85" t="s">
        <v>2639</v>
      </c>
      <c r="E387" s="85" t="b">
        <v>0</v>
      </c>
      <c r="F387" s="85" t="b">
        <v>0</v>
      </c>
      <c r="G387" s="85" t="b">
        <v>0</v>
      </c>
    </row>
    <row r="388" spans="1:7" ht="15">
      <c r="A388" s="85" t="s">
        <v>374</v>
      </c>
      <c r="B388" s="85">
        <v>15</v>
      </c>
      <c r="C388" s="113">
        <v>0.005473242178035109</v>
      </c>
      <c r="D388" s="85" t="s">
        <v>2639</v>
      </c>
      <c r="E388" s="85" t="b">
        <v>0</v>
      </c>
      <c r="F388" s="85" t="b">
        <v>0</v>
      </c>
      <c r="G388" s="85" t="b">
        <v>0</v>
      </c>
    </row>
    <row r="389" spans="1:7" ht="15">
      <c r="A389" s="85" t="s">
        <v>2734</v>
      </c>
      <c r="B389" s="85">
        <v>14</v>
      </c>
      <c r="C389" s="113">
        <v>0.009163092304948234</v>
      </c>
      <c r="D389" s="85" t="s">
        <v>2639</v>
      </c>
      <c r="E389" s="85" t="b">
        <v>0</v>
      </c>
      <c r="F389" s="85" t="b">
        <v>0</v>
      </c>
      <c r="G389" s="85" t="b">
        <v>0</v>
      </c>
    </row>
    <row r="390" spans="1:7" ht="15">
      <c r="A390" s="85" t="s">
        <v>876</v>
      </c>
      <c r="B390" s="85">
        <v>12</v>
      </c>
      <c r="C390" s="113">
        <v>0.0062912913675870945</v>
      </c>
      <c r="D390" s="85" t="s">
        <v>2639</v>
      </c>
      <c r="E390" s="85" t="b">
        <v>0</v>
      </c>
      <c r="F390" s="85" t="b">
        <v>0</v>
      </c>
      <c r="G390" s="85" t="b">
        <v>0</v>
      </c>
    </row>
    <row r="391" spans="1:7" ht="15">
      <c r="A391" s="85" t="s">
        <v>2730</v>
      </c>
      <c r="B391" s="85">
        <v>12</v>
      </c>
      <c r="C391" s="113">
        <v>0.0062912913675870945</v>
      </c>
      <c r="D391" s="85" t="s">
        <v>2639</v>
      </c>
      <c r="E391" s="85" t="b">
        <v>0</v>
      </c>
      <c r="F391" s="85" t="b">
        <v>0</v>
      </c>
      <c r="G391" s="85" t="b">
        <v>0</v>
      </c>
    </row>
    <row r="392" spans="1:7" ht="15">
      <c r="A392" s="85" t="s">
        <v>2732</v>
      </c>
      <c r="B392" s="85">
        <v>12</v>
      </c>
      <c r="C392" s="113">
        <v>0.0062912913675870945</v>
      </c>
      <c r="D392" s="85" t="s">
        <v>2639</v>
      </c>
      <c r="E392" s="85" t="b">
        <v>0</v>
      </c>
      <c r="F392" s="85" t="b">
        <v>0</v>
      </c>
      <c r="G392" s="85" t="b">
        <v>0</v>
      </c>
    </row>
    <row r="393" spans="1:7" ht="15">
      <c r="A393" s="85" t="s">
        <v>375</v>
      </c>
      <c r="B393" s="85">
        <v>12</v>
      </c>
      <c r="C393" s="113">
        <v>0.0062912913675870945</v>
      </c>
      <c r="D393" s="85" t="s">
        <v>2639</v>
      </c>
      <c r="E393" s="85" t="b">
        <v>0</v>
      </c>
      <c r="F393" s="85" t="b">
        <v>0</v>
      </c>
      <c r="G393" s="85" t="b">
        <v>0</v>
      </c>
    </row>
    <row r="394" spans="1:7" ht="15">
      <c r="A394" s="85" t="s">
        <v>304</v>
      </c>
      <c r="B394" s="85">
        <v>12</v>
      </c>
      <c r="C394" s="113">
        <v>0.0062912913675870945</v>
      </c>
      <c r="D394" s="85" t="s">
        <v>2639</v>
      </c>
      <c r="E394" s="85" t="b">
        <v>0</v>
      </c>
      <c r="F394" s="85" t="b">
        <v>0</v>
      </c>
      <c r="G394" s="85" t="b">
        <v>0</v>
      </c>
    </row>
    <row r="395" spans="1:7" ht="15">
      <c r="A395" s="85" t="s">
        <v>2731</v>
      </c>
      <c r="B395" s="85">
        <v>12</v>
      </c>
      <c r="C395" s="113">
        <v>0.0062912913675870945</v>
      </c>
      <c r="D395" s="85" t="s">
        <v>2639</v>
      </c>
      <c r="E395" s="85" t="b">
        <v>0</v>
      </c>
      <c r="F395" s="85" t="b">
        <v>0</v>
      </c>
      <c r="G395" s="85" t="b">
        <v>0</v>
      </c>
    </row>
    <row r="396" spans="1:7" ht="15">
      <c r="A396" s="85" t="s">
        <v>888</v>
      </c>
      <c r="B396" s="85">
        <v>7</v>
      </c>
      <c r="C396" s="113">
        <v>0.006364956875994187</v>
      </c>
      <c r="D396" s="85" t="s">
        <v>2639</v>
      </c>
      <c r="E396" s="85" t="b">
        <v>0</v>
      </c>
      <c r="F396" s="85" t="b">
        <v>0</v>
      </c>
      <c r="G396" s="85" t="b">
        <v>0</v>
      </c>
    </row>
    <row r="397" spans="1:7" ht="15">
      <c r="A397" s="85" t="s">
        <v>2736</v>
      </c>
      <c r="B397" s="85">
        <v>6</v>
      </c>
      <c r="C397" s="113">
        <v>0.006116336430477572</v>
      </c>
      <c r="D397" s="85" t="s">
        <v>2639</v>
      </c>
      <c r="E397" s="85" t="b">
        <v>0</v>
      </c>
      <c r="F397" s="85" t="b">
        <v>0</v>
      </c>
      <c r="G397" s="85" t="b">
        <v>0</v>
      </c>
    </row>
    <row r="398" spans="1:7" ht="15">
      <c r="A398" s="85" t="s">
        <v>2735</v>
      </c>
      <c r="B398" s="85">
        <v>5</v>
      </c>
      <c r="C398" s="113">
        <v>0.005748108588289629</v>
      </c>
      <c r="D398" s="85" t="s">
        <v>2639</v>
      </c>
      <c r="E398" s="85" t="b">
        <v>0</v>
      </c>
      <c r="F398" s="85" t="b">
        <v>0</v>
      </c>
      <c r="G398" s="85" t="b">
        <v>0</v>
      </c>
    </row>
    <row r="399" spans="1:7" ht="15">
      <c r="A399" s="85" t="s">
        <v>2744</v>
      </c>
      <c r="B399" s="85">
        <v>4</v>
      </c>
      <c r="C399" s="113">
        <v>0.005236052745684705</v>
      </c>
      <c r="D399" s="85" t="s">
        <v>2639</v>
      </c>
      <c r="E399" s="85" t="b">
        <v>0</v>
      </c>
      <c r="F399" s="85" t="b">
        <v>0</v>
      </c>
      <c r="G399" s="85" t="b">
        <v>0</v>
      </c>
    </row>
    <row r="400" spans="1:7" ht="15">
      <c r="A400" s="85" t="s">
        <v>2739</v>
      </c>
      <c r="B400" s="85">
        <v>4</v>
      </c>
      <c r="C400" s="113">
        <v>0.005236052745684705</v>
      </c>
      <c r="D400" s="85" t="s">
        <v>2639</v>
      </c>
      <c r="E400" s="85" t="b">
        <v>0</v>
      </c>
      <c r="F400" s="85" t="b">
        <v>0</v>
      </c>
      <c r="G400" s="85" t="b">
        <v>0</v>
      </c>
    </row>
    <row r="401" spans="1:7" ht="15">
      <c r="A401" s="85" t="s">
        <v>2747</v>
      </c>
      <c r="B401" s="85">
        <v>4</v>
      </c>
      <c r="C401" s="113">
        <v>0.005236052745684705</v>
      </c>
      <c r="D401" s="85" t="s">
        <v>2639</v>
      </c>
      <c r="E401" s="85" t="b">
        <v>0</v>
      </c>
      <c r="F401" s="85" t="b">
        <v>0</v>
      </c>
      <c r="G401" s="85" t="b">
        <v>0</v>
      </c>
    </row>
    <row r="402" spans="1:7" ht="15">
      <c r="A402" s="85" t="s">
        <v>2748</v>
      </c>
      <c r="B402" s="85">
        <v>4</v>
      </c>
      <c r="C402" s="113">
        <v>0.005236052745684705</v>
      </c>
      <c r="D402" s="85" t="s">
        <v>2639</v>
      </c>
      <c r="E402" s="85" t="b">
        <v>0</v>
      </c>
      <c r="F402" s="85" t="b">
        <v>0</v>
      </c>
      <c r="G402" s="85" t="b">
        <v>0</v>
      </c>
    </row>
    <row r="403" spans="1:7" ht="15">
      <c r="A403" s="85" t="s">
        <v>2749</v>
      </c>
      <c r="B403" s="85">
        <v>4</v>
      </c>
      <c r="C403" s="113">
        <v>0.005236052745684705</v>
      </c>
      <c r="D403" s="85" t="s">
        <v>2639</v>
      </c>
      <c r="E403" s="85" t="b">
        <v>0</v>
      </c>
      <c r="F403" s="85" t="b">
        <v>0</v>
      </c>
      <c r="G403" s="85" t="b">
        <v>0</v>
      </c>
    </row>
    <row r="404" spans="1:7" ht="15">
      <c r="A404" s="85" t="s">
        <v>2750</v>
      </c>
      <c r="B404" s="85">
        <v>4</v>
      </c>
      <c r="C404" s="113">
        <v>0.005236052745684705</v>
      </c>
      <c r="D404" s="85" t="s">
        <v>2639</v>
      </c>
      <c r="E404" s="85" t="b">
        <v>0</v>
      </c>
      <c r="F404" s="85" t="b">
        <v>0</v>
      </c>
      <c r="G404" s="85" t="b">
        <v>0</v>
      </c>
    </row>
    <row r="405" spans="1:7" ht="15">
      <c r="A405" s="85" t="s">
        <v>2745</v>
      </c>
      <c r="B405" s="85">
        <v>4</v>
      </c>
      <c r="C405" s="113">
        <v>0.005236052745684705</v>
      </c>
      <c r="D405" s="85" t="s">
        <v>2639</v>
      </c>
      <c r="E405" s="85" t="b">
        <v>0</v>
      </c>
      <c r="F405" s="85" t="b">
        <v>0</v>
      </c>
      <c r="G405" s="85" t="b">
        <v>0</v>
      </c>
    </row>
    <row r="406" spans="1:7" ht="15">
      <c r="A406" s="85" t="s">
        <v>2746</v>
      </c>
      <c r="B406" s="85">
        <v>4</v>
      </c>
      <c r="C406" s="113">
        <v>0.005236052745684705</v>
      </c>
      <c r="D406" s="85" t="s">
        <v>2639</v>
      </c>
      <c r="E406" s="85" t="b">
        <v>0</v>
      </c>
      <c r="F406" s="85" t="b">
        <v>0</v>
      </c>
      <c r="G406" s="85" t="b">
        <v>0</v>
      </c>
    </row>
    <row r="407" spans="1:7" ht="15">
      <c r="A407" s="85" t="s">
        <v>2751</v>
      </c>
      <c r="B407" s="85">
        <v>4</v>
      </c>
      <c r="C407" s="113">
        <v>0.005236052745684705</v>
      </c>
      <c r="D407" s="85" t="s">
        <v>2639</v>
      </c>
      <c r="E407" s="85" t="b">
        <v>0</v>
      </c>
      <c r="F407" s="85" t="b">
        <v>0</v>
      </c>
      <c r="G407" s="85" t="b">
        <v>0</v>
      </c>
    </row>
    <row r="408" spans="1:7" ht="15">
      <c r="A408" s="85" t="s">
        <v>2741</v>
      </c>
      <c r="B408" s="85">
        <v>4</v>
      </c>
      <c r="C408" s="113">
        <v>0.005236052745684705</v>
      </c>
      <c r="D408" s="85" t="s">
        <v>2639</v>
      </c>
      <c r="E408" s="85" t="b">
        <v>0</v>
      </c>
      <c r="F408" s="85" t="b">
        <v>0</v>
      </c>
      <c r="G408" s="85" t="b">
        <v>0</v>
      </c>
    </row>
    <row r="409" spans="1:7" ht="15">
      <c r="A409" s="85" t="s">
        <v>2742</v>
      </c>
      <c r="B409" s="85">
        <v>4</v>
      </c>
      <c r="C409" s="113">
        <v>0.005236052745684705</v>
      </c>
      <c r="D409" s="85" t="s">
        <v>2639</v>
      </c>
      <c r="E409" s="85" t="b">
        <v>0</v>
      </c>
      <c r="F409" s="85" t="b">
        <v>0</v>
      </c>
      <c r="G409" s="85" t="b">
        <v>0</v>
      </c>
    </row>
    <row r="410" spans="1:7" ht="15">
      <c r="A410" s="85" t="s">
        <v>2743</v>
      </c>
      <c r="B410" s="85">
        <v>4</v>
      </c>
      <c r="C410" s="113">
        <v>0.005236052745684705</v>
      </c>
      <c r="D410" s="85" t="s">
        <v>2639</v>
      </c>
      <c r="E410" s="85" t="b">
        <v>0</v>
      </c>
      <c r="F410" s="85" t="b">
        <v>0</v>
      </c>
      <c r="G410" s="85" t="b">
        <v>0</v>
      </c>
    </row>
    <row r="411" spans="1:7" ht="15">
      <c r="A411" s="85" t="s">
        <v>405</v>
      </c>
      <c r="B411" s="85">
        <v>3</v>
      </c>
      <c r="C411" s="113">
        <v>0.004543513588580799</v>
      </c>
      <c r="D411" s="85" t="s">
        <v>2639</v>
      </c>
      <c r="E411" s="85" t="b">
        <v>0</v>
      </c>
      <c r="F411" s="85" t="b">
        <v>0</v>
      </c>
      <c r="G411" s="85" t="b">
        <v>0</v>
      </c>
    </row>
    <row r="412" spans="1:7" ht="15">
      <c r="A412" s="85" t="s">
        <v>2737</v>
      </c>
      <c r="B412" s="85">
        <v>2</v>
      </c>
      <c r="C412" s="113">
        <v>0.0036082566217370275</v>
      </c>
      <c r="D412" s="85" t="s">
        <v>2639</v>
      </c>
      <c r="E412" s="85" t="b">
        <v>1</v>
      </c>
      <c r="F412" s="85" t="b">
        <v>0</v>
      </c>
      <c r="G412" s="85" t="b">
        <v>0</v>
      </c>
    </row>
    <row r="413" spans="1:7" ht="15">
      <c r="A413" s="85" t="s">
        <v>2740</v>
      </c>
      <c r="B413" s="85">
        <v>2</v>
      </c>
      <c r="C413" s="113">
        <v>0.0036082566217370275</v>
      </c>
      <c r="D413" s="85" t="s">
        <v>2639</v>
      </c>
      <c r="E413" s="85" t="b">
        <v>0</v>
      </c>
      <c r="F413" s="85" t="b">
        <v>0</v>
      </c>
      <c r="G413" s="85" t="b">
        <v>0</v>
      </c>
    </row>
    <row r="414" spans="1:7" ht="15">
      <c r="A414" s="85" t="s">
        <v>2766</v>
      </c>
      <c r="B414" s="85">
        <v>2</v>
      </c>
      <c r="C414" s="113">
        <v>0.0036082566217370275</v>
      </c>
      <c r="D414" s="85" t="s">
        <v>2639</v>
      </c>
      <c r="E414" s="85" t="b">
        <v>0</v>
      </c>
      <c r="F414" s="85" t="b">
        <v>0</v>
      </c>
      <c r="G414" s="85" t="b">
        <v>0</v>
      </c>
    </row>
    <row r="415" spans="1:7" ht="15">
      <c r="A415" s="85" t="s">
        <v>2738</v>
      </c>
      <c r="B415" s="85">
        <v>2</v>
      </c>
      <c r="C415" s="113">
        <v>0.0036082566217370275</v>
      </c>
      <c r="D415" s="85" t="s">
        <v>2639</v>
      </c>
      <c r="E415" s="85" t="b">
        <v>0</v>
      </c>
      <c r="F415" s="85" t="b">
        <v>0</v>
      </c>
      <c r="G415" s="85" t="b">
        <v>0</v>
      </c>
    </row>
    <row r="416" spans="1:7" ht="15">
      <c r="A416" s="85" t="s">
        <v>868</v>
      </c>
      <c r="B416" s="85">
        <v>2</v>
      </c>
      <c r="C416" s="113">
        <v>0.004598486870631703</v>
      </c>
      <c r="D416" s="85" t="s">
        <v>2639</v>
      </c>
      <c r="E416" s="85" t="b">
        <v>0</v>
      </c>
      <c r="F416" s="85" t="b">
        <v>0</v>
      </c>
      <c r="G416" s="85" t="b">
        <v>0</v>
      </c>
    </row>
    <row r="417" spans="1:7" ht="15">
      <c r="A417" s="85" t="s">
        <v>902</v>
      </c>
      <c r="B417" s="85">
        <v>28</v>
      </c>
      <c r="C417" s="113">
        <v>0.0010713916865000676</v>
      </c>
      <c r="D417" s="85" t="s">
        <v>2640</v>
      </c>
      <c r="E417" s="85" t="b">
        <v>0</v>
      </c>
      <c r="F417" s="85" t="b">
        <v>0</v>
      </c>
      <c r="G417" s="85" t="b">
        <v>0</v>
      </c>
    </row>
    <row r="418" spans="1:7" ht="15">
      <c r="A418" s="85" t="s">
        <v>273</v>
      </c>
      <c r="B418" s="85">
        <v>27</v>
      </c>
      <c r="C418" s="113">
        <v>0</v>
      </c>
      <c r="D418" s="85" t="s">
        <v>2640</v>
      </c>
      <c r="E418" s="85" t="b">
        <v>0</v>
      </c>
      <c r="F418" s="85" t="b">
        <v>0</v>
      </c>
      <c r="G418" s="85" t="b">
        <v>0</v>
      </c>
    </row>
    <row r="419" spans="1:7" ht="15">
      <c r="A419" s="85" t="s">
        <v>2721</v>
      </c>
      <c r="B419" s="85">
        <v>26</v>
      </c>
      <c r="C419" s="113">
        <v>0.004291485925551904</v>
      </c>
      <c r="D419" s="85" t="s">
        <v>2640</v>
      </c>
      <c r="E419" s="85" t="b">
        <v>0</v>
      </c>
      <c r="F419" s="85" t="b">
        <v>0</v>
      </c>
      <c r="G419" s="85" t="b">
        <v>0</v>
      </c>
    </row>
    <row r="420" spans="1:7" ht="15">
      <c r="A420" s="85" t="s">
        <v>869</v>
      </c>
      <c r="B420" s="85">
        <v>26</v>
      </c>
      <c r="C420" s="113">
        <v>0.0020382761630944168</v>
      </c>
      <c r="D420" s="85" t="s">
        <v>2640</v>
      </c>
      <c r="E420" s="85" t="b">
        <v>0</v>
      </c>
      <c r="F420" s="85" t="b">
        <v>0</v>
      </c>
      <c r="G420" s="85" t="b">
        <v>0</v>
      </c>
    </row>
    <row r="421" spans="1:7" ht="15">
      <c r="A421" s="85" t="s">
        <v>334</v>
      </c>
      <c r="B421" s="85">
        <v>22</v>
      </c>
      <c r="C421" s="113">
        <v>0</v>
      </c>
      <c r="D421" s="85" t="s">
        <v>2640</v>
      </c>
      <c r="E421" s="85" t="b">
        <v>0</v>
      </c>
      <c r="F421" s="85" t="b">
        <v>0</v>
      </c>
      <c r="G421" s="85" t="b">
        <v>0</v>
      </c>
    </row>
    <row r="422" spans="1:7" ht="15">
      <c r="A422" s="85" t="s">
        <v>2722</v>
      </c>
      <c r="B422" s="85">
        <v>20</v>
      </c>
      <c r="C422" s="113">
        <v>0.001567904740841859</v>
      </c>
      <c r="D422" s="85" t="s">
        <v>2640</v>
      </c>
      <c r="E422" s="85" t="b">
        <v>0</v>
      </c>
      <c r="F422" s="85" t="b">
        <v>0</v>
      </c>
      <c r="G422" s="85" t="b">
        <v>0</v>
      </c>
    </row>
    <row r="423" spans="1:7" ht="15">
      <c r="A423" s="85" t="s">
        <v>2724</v>
      </c>
      <c r="B423" s="85">
        <v>20</v>
      </c>
      <c r="C423" s="113">
        <v>0.001567904740841859</v>
      </c>
      <c r="D423" s="85" t="s">
        <v>2640</v>
      </c>
      <c r="E423" s="85" t="b">
        <v>0</v>
      </c>
      <c r="F423" s="85" t="b">
        <v>0</v>
      </c>
      <c r="G423" s="85" t="b">
        <v>0</v>
      </c>
    </row>
    <row r="424" spans="1:7" ht="15">
      <c r="A424" s="85" t="s">
        <v>2723</v>
      </c>
      <c r="B424" s="85">
        <v>20</v>
      </c>
      <c r="C424" s="113">
        <v>0.001567904740841859</v>
      </c>
      <c r="D424" s="85" t="s">
        <v>2640</v>
      </c>
      <c r="E424" s="85" t="b">
        <v>0</v>
      </c>
      <c r="F424" s="85" t="b">
        <v>0</v>
      </c>
      <c r="G424" s="85" t="b">
        <v>0</v>
      </c>
    </row>
    <row r="425" spans="1:7" ht="15">
      <c r="A425" s="85" t="s">
        <v>884</v>
      </c>
      <c r="B425" s="85">
        <v>20</v>
      </c>
      <c r="C425" s="113">
        <v>0.001567904740841859</v>
      </c>
      <c r="D425" s="85" t="s">
        <v>2640</v>
      </c>
      <c r="E425" s="85" t="b">
        <v>0</v>
      </c>
      <c r="F425" s="85" t="b">
        <v>0</v>
      </c>
      <c r="G425" s="85" t="b">
        <v>0</v>
      </c>
    </row>
    <row r="426" spans="1:7" ht="15">
      <c r="A426" s="85" t="s">
        <v>2725</v>
      </c>
      <c r="B426" s="85">
        <v>19</v>
      </c>
      <c r="C426" s="113">
        <v>0.0022911221922692587</v>
      </c>
      <c r="D426" s="85" t="s">
        <v>2640</v>
      </c>
      <c r="E426" s="85" t="b">
        <v>0</v>
      </c>
      <c r="F426" s="85" t="b">
        <v>0</v>
      </c>
      <c r="G426" s="85" t="b">
        <v>0</v>
      </c>
    </row>
    <row r="427" spans="1:7" ht="15">
      <c r="A427" s="85" t="s">
        <v>418</v>
      </c>
      <c r="B427" s="85">
        <v>19</v>
      </c>
      <c r="C427" s="113">
        <v>0.0022911221922692587</v>
      </c>
      <c r="D427" s="85" t="s">
        <v>2640</v>
      </c>
      <c r="E427" s="85" t="b">
        <v>0</v>
      </c>
      <c r="F427" s="85" t="b">
        <v>0</v>
      </c>
      <c r="G427" s="85" t="b">
        <v>0</v>
      </c>
    </row>
    <row r="428" spans="1:7" ht="15">
      <c r="A428" s="85" t="s">
        <v>905</v>
      </c>
      <c r="B428" s="85">
        <v>19</v>
      </c>
      <c r="C428" s="113">
        <v>0.0022911221922692587</v>
      </c>
      <c r="D428" s="85" t="s">
        <v>2640</v>
      </c>
      <c r="E428" s="85" t="b">
        <v>0</v>
      </c>
      <c r="F428" s="85" t="b">
        <v>0</v>
      </c>
      <c r="G428" s="85" t="b">
        <v>0</v>
      </c>
    </row>
    <row r="429" spans="1:7" ht="15">
      <c r="A429" s="85" t="s">
        <v>2212</v>
      </c>
      <c r="B429" s="85">
        <v>19</v>
      </c>
      <c r="C429" s="113">
        <v>0.0022911221922692587</v>
      </c>
      <c r="D429" s="85" t="s">
        <v>2640</v>
      </c>
      <c r="E429" s="85" t="b">
        <v>0</v>
      </c>
      <c r="F429" s="85" t="b">
        <v>0</v>
      </c>
      <c r="G429" s="85" t="b">
        <v>0</v>
      </c>
    </row>
    <row r="430" spans="1:7" ht="15">
      <c r="A430" s="85" t="s">
        <v>2727</v>
      </c>
      <c r="B430" s="85">
        <v>19</v>
      </c>
      <c r="C430" s="113">
        <v>0.0022911221922692587</v>
      </c>
      <c r="D430" s="85" t="s">
        <v>2640</v>
      </c>
      <c r="E430" s="85" t="b">
        <v>0</v>
      </c>
      <c r="F430" s="85" t="b">
        <v>0</v>
      </c>
      <c r="G430" s="85" t="b">
        <v>0</v>
      </c>
    </row>
    <row r="431" spans="1:7" ht="15">
      <c r="A431" s="85" t="s">
        <v>2728</v>
      </c>
      <c r="B431" s="85">
        <v>19</v>
      </c>
      <c r="C431" s="113">
        <v>0.0022911221922692587</v>
      </c>
      <c r="D431" s="85" t="s">
        <v>2640</v>
      </c>
      <c r="E431" s="85" t="b">
        <v>0</v>
      </c>
      <c r="F431" s="85" t="b">
        <v>0</v>
      </c>
      <c r="G431" s="85" t="b">
        <v>0</v>
      </c>
    </row>
    <row r="432" spans="1:7" ht="15">
      <c r="A432" s="85" t="s">
        <v>2726</v>
      </c>
      <c r="B432" s="85">
        <v>18</v>
      </c>
      <c r="C432" s="113">
        <v>0.0029710287176897793</v>
      </c>
      <c r="D432" s="85" t="s">
        <v>2640</v>
      </c>
      <c r="E432" s="85" t="b">
        <v>0</v>
      </c>
      <c r="F432" s="85" t="b">
        <v>0</v>
      </c>
      <c r="G432" s="85" t="b">
        <v>0</v>
      </c>
    </row>
    <row r="433" spans="1:7" ht="15">
      <c r="A433" s="85" t="s">
        <v>2730</v>
      </c>
      <c r="B433" s="85">
        <v>13</v>
      </c>
      <c r="C433" s="113">
        <v>0.00562543801268902</v>
      </c>
      <c r="D433" s="85" t="s">
        <v>2640</v>
      </c>
      <c r="E433" s="85" t="b">
        <v>0</v>
      </c>
      <c r="F433" s="85" t="b">
        <v>0</v>
      </c>
      <c r="G433" s="85" t="b">
        <v>0</v>
      </c>
    </row>
    <row r="434" spans="1:7" ht="15">
      <c r="A434" s="85" t="s">
        <v>374</v>
      </c>
      <c r="B434" s="85">
        <v>13</v>
      </c>
      <c r="C434" s="113">
        <v>0.00562543801268902</v>
      </c>
      <c r="D434" s="85" t="s">
        <v>2640</v>
      </c>
      <c r="E434" s="85" t="b">
        <v>0</v>
      </c>
      <c r="F434" s="85" t="b">
        <v>0</v>
      </c>
      <c r="G434" s="85" t="b">
        <v>0</v>
      </c>
    </row>
    <row r="435" spans="1:7" ht="15">
      <c r="A435" s="85" t="s">
        <v>876</v>
      </c>
      <c r="B435" s="85">
        <v>12</v>
      </c>
      <c r="C435" s="113">
        <v>0.005982759881240487</v>
      </c>
      <c r="D435" s="85" t="s">
        <v>2640</v>
      </c>
      <c r="E435" s="85" t="b">
        <v>0</v>
      </c>
      <c r="F435" s="85" t="b">
        <v>0</v>
      </c>
      <c r="G435" s="85" t="b">
        <v>0</v>
      </c>
    </row>
    <row r="436" spans="1:7" ht="15">
      <c r="A436" s="85" t="s">
        <v>2732</v>
      </c>
      <c r="B436" s="85">
        <v>12</v>
      </c>
      <c r="C436" s="113">
        <v>0.005982759881240487</v>
      </c>
      <c r="D436" s="85" t="s">
        <v>2640</v>
      </c>
      <c r="E436" s="85" t="b">
        <v>0</v>
      </c>
      <c r="F436" s="85" t="b">
        <v>0</v>
      </c>
      <c r="G436" s="85" t="b">
        <v>0</v>
      </c>
    </row>
    <row r="437" spans="1:7" ht="15">
      <c r="A437" s="85" t="s">
        <v>375</v>
      </c>
      <c r="B437" s="85">
        <v>12</v>
      </c>
      <c r="C437" s="113">
        <v>0.005982759881240487</v>
      </c>
      <c r="D437" s="85" t="s">
        <v>2640</v>
      </c>
      <c r="E437" s="85" t="b">
        <v>0</v>
      </c>
      <c r="F437" s="85" t="b">
        <v>0</v>
      </c>
      <c r="G437" s="85" t="b">
        <v>0</v>
      </c>
    </row>
    <row r="438" spans="1:7" ht="15">
      <c r="A438" s="85" t="s">
        <v>304</v>
      </c>
      <c r="B438" s="85">
        <v>12</v>
      </c>
      <c r="C438" s="113">
        <v>0.005982759881240487</v>
      </c>
      <c r="D438" s="85" t="s">
        <v>2640</v>
      </c>
      <c r="E438" s="85" t="b">
        <v>0</v>
      </c>
      <c r="F438" s="85" t="b">
        <v>0</v>
      </c>
      <c r="G438" s="85" t="b">
        <v>0</v>
      </c>
    </row>
    <row r="439" spans="1:7" ht="15">
      <c r="A439" s="85" t="s">
        <v>2731</v>
      </c>
      <c r="B439" s="85">
        <v>11</v>
      </c>
      <c r="C439" s="113">
        <v>0.006271458242999608</v>
      </c>
      <c r="D439" s="85" t="s">
        <v>2640</v>
      </c>
      <c r="E439" s="85" t="b">
        <v>0</v>
      </c>
      <c r="F439" s="85" t="b">
        <v>0</v>
      </c>
      <c r="G439" s="85" t="b">
        <v>0</v>
      </c>
    </row>
    <row r="440" spans="1:7" ht="15">
      <c r="A440" s="85" t="s">
        <v>2733</v>
      </c>
      <c r="B440" s="85">
        <v>11</v>
      </c>
      <c r="C440" s="113">
        <v>0.006271458242999608</v>
      </c>
      <c r="D440" s="85" t="s">
        <v>2640</v>
      </c>
      <c r="E440" s="85" t="b">
        <v>0</v>
      </c>
      <c r="F440" s="85" t="b">
        <v>0</v>
      </c>
      <c r="G440" s="85" t="b">
        <v>0</v>
      </c>
    </row>
    <row r="441" spans="1:7" ht="15">
      <c r="A441" s="85" t="s">
        <v>2734</v>
      </c>
      <c r="B441" s="85">
        <v>9</v>
      </c>
      <c r="C441" s="113">
        <v>0.00748862546301584</v>
      </c>
      <c r="D441" s="85" t="s">
        <v>2640</v>
      </c>
      <c r="E441" s="85" t="b">
        <v>0</v>
      </c>
      <c r="F441" s="85" t="b">
        <v>0</v>
      </c>
      <c r="G441" s="85" t="b">
        <v>0</v>
      </c>
    </row>
    <row r="442" spans="1:7" ht="15">
      <c r="A442" s="85" t="s">
        <v>888</v>
      </c>
      <c r="B442" s="85">
        <v>8</v>
      </c>
      <c r="C442" s="113">
        <v>0.006656555967125191</v>
      </c>
      <c r="D442" s="85" t="s">
        <v>2640</v>
      </c>
      <c r="E442" s="85" t="b">
        <v>0</v>
      </c>
      <c r="F442" s="85" t="b">
        <v>0</v>
      </c>
      <c r="G442" s="85" t="b">
        <v>0</v>
      </c>
    </row>
    <row r="443" spans="1:7" ht="15">
      <c r="A443" s="85" t="s">
        <v>2736</v>
      </c>
      <c r="B443" s="85">
        <v>7</v>
      </c>
      <c r="C443" s="113">
        <v>0.006593319101620541</v>
      </c>
      <c r="D443" s="85" t="s">
        <v>2640</v>
      </c>
      <c r="E443" s="85" t="b">
        <v>0</v>
      </c>
      <c r="F443" s="85" t="b">
        <v>0</v>
      </c>
      <c r="G443" s="85" t="b">
        <v>0</v>
      </c>
    </row>
    <row r="444" spans="1:7" ht="15">
      <c r="A444" s="85" t="s">
        <v>2735</v>
      </c>
      <c r="B444" s="85">
        <v>6</v>
      </c>
      <c r="C444" s="113">
        <v>0.006412175345892756</v>
      </c>
      <c r="D444" s="85" t="s">
        <v>2640</v>
      </c>
      <c r="E444" s="85" t="b">
        <v>0</v>
      </c>
      <c r="F444" s="85" t="b">
        <v>0</v>
      </c>
      <c r="G444" s="85" t="b">
        <v>0</v>
      </c>
    </row>
    <row r="445" spans="1:7" ht="15">
      <c r="A445" s="85" t="s">
        <v>2729</v>
      </c>
      <c r="B445" s="85">
        <v>6</v>
      </c>
      <c r="C445" s="113">
        <v>0.015254803191161435</v>
      </c>
      <c r="D445" s="85" t="s">
        <v>2640</v>
      </c>
      <c r="E445" s="85" t="b">
        <v>0</v>
      </c>
      <c r="F445" s="85" t="b">
        <v>0</v>
      </c>
      <c r="G445" s="85" t="b">
        <v>0</v>
      </c>
    </row>
    <row r="446" spans="1:7" ht="15">
      <c r="A446" s="85" t="s">
        <v>2738</v>
      </c>
      <c r="B446" s="85">
        <v>4</v>
      </c>
      <c r="C446" s="113">
        <v>0.005608808253744272</v>
      </c>
      <c r="D446" s="85" t="s">
        <v>2640</v>
      </c>
      <c r="E446" s="85" t="b">
        <v>0</v>
      </c>
      <c r="F446" s="85" t="b">
        <v>0</v>
      </c>
      <c r="G446" s="85" t="b">
        <v>0</v>
      </c>
    </row>
    <row r="447" spans="1:7" ht="15">
      <c r="A447" s="85" t="s">
        <v>2737</v>
      </c>
      <c r="B447" s="85">
        <v>3</v>
      </c>
      <c r="C447" s="113">
        <v>0.005917003892944461</v>
      </c>
      <c r="D447" s="85" t="s">
        <v>2640</v>
      </c>
      <c r="E447" s="85" t="b">
        <v>1</v>
      </c>
      <c r="F447" s="85" t="b">
        <v>0</v>
      </c>
      <c r="G447" s="85" t="b">
        <v>0</v>
      </c>
    </row>
    <row r="448" spans="1:7" ht="15">
      <c r="A448" s="85" t="s">
        <v>899</v>
      </c>
      <c r="B448" s="85">
        <v>2</v>
      </c>
      <c r="C448" s="113">
        <v>0.005084934397053811</v>
      </c>
      <c r="D448" s="85" t="s">
        <v>2640</v>
      </c>
      <c r="E448" s="85" t="b">
        <v>0</v>
      </c>
      <c r="F448" s="85" t="b">
        <v>0</v>
      </c>
      <c r="G448" s="85" t="b">
        <v>0</v>
      </c>
    </row>
    <row r="449" spans="1:7" ht="15">
      <c r="A449" s="85" t="s">
        <v>284</v>
      </c>
      <c r="B449" s="85">
        <v>2</v>
      </c>
      <c r="C449" s="113">
        <v>0.003944669261962974</v>
      </c>
      <c r="D449" s="85" t="s">
        <v>2640</v>
      </c>
      <c r="E449" s="85" t="b">
        <v>0</v>
      </c>
      <c r="F449" s="85" t="b">
        <v>0</v>
      </c>
      <c r="G449" s="85" t="b">
        <v>0</v>
      </c>
    </row>
    <row r="450" spans="1:7" ht="15">
      <c r="A450" s="85" t="s">
        <v>2740</v>
      </c>
      <c r="B450" s="85">
        <v>2</v>
      </c>
      <c r="C450" s="113">
        <v>0.003944669261962974</v>
      </c>
      <c r="D450" s="85" t="s">
        <v>2640</v>
      </c>
      <c r="E450" s="85" t="b">
        <v>0</v>
      </c>
      <c r="F450" s="85" t="b">
        <v>0</v>
      </c>
      <c r="G450" s="85" t="b">
        <v>0</v>
      </c>
    </row>
    <row r="451" spans="1:7" ht="15">
      <c r="A451" s="85" t="s">
        <v>315</v>
      </c>
      <c r="B451" s="85">
        <v>2</v>
      </c>
      <c r="C451" s="113">
        <v>0.003944669261962974</v>
      </c>
      <c r="D451" s="85" t="s">
        <v>2640</v>
      </c>
      <c r="E451" s="85" t="b">
        <v>0</v>
      </c>
      <c r="F451" s="85" t="b">
        <v>0</v>
      </c>
      <c r="G451" s="85" t="b">
        <v>0</v>
      </c>
    </row>
    <row r="452" spans="1:7" ht="15">
      <c r="A452" s="85" t="s">
        <v>902</v>
      </c>
      <c r="B452" s="85">
        <v>23</v>
      </c>
      <c r="C452" s="113">
        <v>0.0009612502536658306</v>
      </c>
      <c r="D452" s="85" t="s">
        <v>2641</v>
      </c>
      <c r="E452" s="85" t="b">
        <v>0</v>
      </c>
      <c r="F452" s="85" t="b">
        <v>0</v>
      </c>
      <c r="G452" s="85" t="b">
        <v>0</v>
      </c>
    </row>
    <row r="453" spans="1:7" ht="15">
      <c r="A453" s="85" t="s">
        <v>273</v>
      </c>
      <c r="B453" s="85">
        <v>22</v>
      </c>
      <c r="C453" s="113">
        <v>0.0009194567643760118</v>
      </c>
      <c r="D453" s="85" t="s">
        <v>2641</v>
      </c>
      <c r="E453" s="85" t="b">
        <v>0</v>
      </c>
      <c r="F453" s="85" t="b">
        <v>0</v>
      </c>
      <c r="G453" s="85" t="b">
        <v>0</v>
      </c>
    </row>
    <row r="454" spans="1:7" ht="15">
      <c r="A454" s="85" t="s">
        <v>869</v>
      </c>
      <c r="B454" s="85">
        <v>22</v>
      </c>
      <c r="C454" s="113">
        <v>0.0009194567643760118</v>
      </c>
      <c r="D454" s="85" t="s">
        <v>2641</v>
      </c>
      <c r="E454" s="85" t="b">
        <v>0</v>
      </c>
      <c r="F454" s="85" t="b">
        <v>0</v>
      </c>
      <c r="G454" s="85" t="b">
        <v>0</v>
      </c>
    </row>
    <row r="455" spans="1:7" ht="15">
      <c r="A455" s="85" t="s">
        <v>334</v>
      </c>
      <c r="B455" s="85">
        <v>21</v>
      </c>
      <c r="C455" s="113">
        <v>0</v>
      </c>
      <c r="D455" s="85" t="s">
        <v>2641</v>
      </c>
      <c r="E455" s="85" t="b">
        <v>0</v>
      </c>
      <c r="F455" s="85" t="b">
        <v>0</v>
      </c>
      <c r="G455" s="85" t="b">
        <v>0</v>
      </c>
    </row>
    <row r="456" spans="1:7" ht="15">
      <c r="A456" s="85" t="s">
        <v>2722</v>
      </c>
      <c r="B456" s="85">
        <v>19</v>
      </c>
      <c r="C456" s="113">
        <v>0.0016288918773978628</v>
      </c>
      <c r="D456" s="85" t="s">
        <v>2641</v>
      </c>
      <c r="E456" s="85" t="b">
        <v>0</v>
      </c>
      <c r="F456" s="85" t="b">
        <v>0</v>
      </c>
      <c r="G456" s="85" t="b">
        <v>0</v>
      </c>
    </row>
    <row r="457" spans="1:7" ht="15">
      <c r="A457" s="85" t="s">
        <v>2723</v>
      </c>
      <c r="B457" s="85">
        <v>19</v>
      </c>
      <c r="C457" s="113">
        <v>0.0016288918773978628</v>
      </c>
      <c r="D457" s="85" t="s">
        <v>2641</v>
      </c>
      <c r="E457" s="85" t="b">
        <v>0</v>
      </c>
      <c r="F457" s="85" t="b">
        <v>0</v>
      </c>
      <c r="G457" s="85" t="b">
        <v>0</v>
      </c>
    </row>
    <row r="458" spans="1:7" ht="15">
      <c r="A458" s="85" t="s">
        <v>884</v>
      </c>
      <c r="B458" s="85">
        <v>19</v>
      </c>
      <c r="C458" s="113">
        <v>0.0016288918773978628</v>
      </c>
      <c r="D458" s="85" t="s">
        <v>2641</v>
      </c>
      <c r="E458" s="85" t="b">
        <v>0</v>
      </c>
      <c r="F458" s="85" t="b">
        <v>0</v>
      </c>
      <c r="G458" s="85" t="b">
        <v>0</v>
      </c>
    </row>
    <row r="459" spans="1:7" ht="15">
      <c r="A459" s="85" t="s">
        <v>2721</v>
      </c>
      <c r="B459" s="85">
        <v>19</v>
      </c>
      <c r="C459" s="113">
        <v>0.0034391264176671828</v>
      </c>
      <c r="D459" s="85" t="s">
        <v>2641</v>
      </c>
      <c r="E459" s="85" t="b">
        <v>0</v>
      </c>
      <c r="F459" s="85" t="b">
        <v>0</v>
      </c>
      <c r="G459" s="85" t="b">
        <v>0</v>
      </c>
    </row>
    <row r="460" spans="1:7" ht="15">
      <c r="A460" s="85" t="s">
        <v>2724</v>
      </c>
      <c r="B460" s="85">
        <v>18</v>
      </c>
      <c r="C460" s="113">
        <v>0.002376809099311712</v>
      </c>
      <c r="D460" s="85" t="s">
        <v>2641</v>
      </c>
      <c r="E460" s="85" t="b">
        <v>0</v>
      </c>
      <c r="F460" s="85" t="b">
        <v>0</v>
      </c>
      <c r="G460" s="85" t="b">
        <v>0</v>
      </c>
    </row>
    <row r="461" spans="1:7" ht="15">
      <c r="A461" s="85" t="s">
        <v>2726</v>
      </c>
      <c r="B461" s="85">
        <v>17</v>
      </c>
      <c r="C461" s="113">
        <v>0.0030771131105443218</v>
      </c>
      <c r="D461" s="85" t="s">
        <v>2641</v>
      </c>
      <c r="E461" s="85" t="b">
        <v>0</v>
      </c>
      <c r="F461" s="85" t="b">
        <v>0</v>
      </c>
      <c r="G461" s="85" t="b">
        <v>0</v>
      </c>
    </row>
    <row r="462" spans="1:7" ht="15">
      <c r="A462" s="85" t="s">
        <v>2725</v>
      </c>
      <c r="B462" s="85">
        <v>17</v>
      </c>
      <c r="C462" s="113">
        <v>0.0030771131105443218</v>
      </c>
      <c r="D462" s="85" t="s">
        <v>2641</v>
      </c>
      <c r="E462" s="85" t="b">
        <v>0</v>
      </c>
      <c r="F462" s="85" t="b">
        <v>0</v>
      </c>
      <c r="G462" s="85" t="b">
        <v>0</v>
      </c>
    </row>
    <row r="463" spans="1:7" ht="15">
      <c r="A463" s="85" t="s">
        <v>418</v>
      </c>
      <c r="B463" s="85">
        <v>17</v>
      </c>
      <c r="C463" s="113">
        <v>0.0030771131105443218</v>
      </c>
      <c r="D463" s="85" t="s">
        <v>2641</v>
      </c>
      <c r="E463" s="85" t="b">
        <v>0</v>
      </c>
      <c r="F463" s="85" t="b">
        <v>0</v>
      </c>
      <c r="G463" s="85" t="b">
        <v>0</v>
      </c>
    </row>
    <row r="464" spans="1:7" ht="15">
      <c r="A464" s="85" t="s">
        <v>905</v>
      </c>
      <c r="B464" s="85">
        <v>17</v>
      </c>
      <c r="C464" s="113">
        <v>0.0030771131105443218</v>
      </c>
      <c r="D464" s="85" t="s">
        <v>2641</v>
      </c>
      <c r="E464" s="85" t="b">
        <v>0</v>
      </c>
      <c r="F464" s="85" t="b">
        <v>0</v>
      </c>
      <c r="G464" s="85" t="b">
        <v>0</v>
      </c>
    </row>
    <row r="465" spans="1:7" ht="15">
      <c r="A465" s="85" t="s">
        <v>2212</v>
      </c>
      <c r="B465" s="85">
        <v>17</v>
      </c>
      <c r="C465" s="113">
        <v>0.0030771131105443218</v>
      </c>
      <c r="D465" s="85" t="s">
        <v>2641</v>
      </c>
      <c r="E465" s="85" t="b">
        <v>0</v>
      </c>
      <c r="F465" s="85" t="b">
        <v>0</v>
      </c>
      <c r="G465" s="85" t="b">
        <v>0</v>
      </c>
    </row>
    <row r="466" spans="1:7" ht="15">
      <c r="A466" s="85" t="s">
        <v>2727</v>
      </c>
      <c r="B466" s="85">
        <v>17</v>
      </c>
      <c r="C466" s="113">
        <v>0.0030771131105443218</v>
      </c>
      <c r="D466" s="85" t="s">
        <v>2641</v>
      </c>
      <c r="E466" s="85" t="b">
        <v>0</v>
      </c>
      <c r="F466" s="85" t="b">
        <v>0</v>
      </c>
      <c r="G466" s="85" t="b">
        <v>0</v>
      </c>
    </row>
    <row r="467" spans="1:7" ht="15">
      <c r="A467" s="85" t="s">
        <v>2728</v>
      </c>
      <c r="B467" s="85">
        <v>17</v>
      </c>
      <c r="C467" s="113">
        <v>0.0030771131105443218</v>
      </c>
      <c r="D467" s="85" t="s">
        <v>2641</v>
      </c>
      <c r="E467" s="85" t="b">
        <v>0</v>
      </c>
      <c r="F467" s="85" t="b">
        <v>0</v>
      </c>
      <c r="G467" s="85" t="b">
        <v>0</v>
      </c>
    </row>
    <row r="468" spans="1:7" ht="15">
      <c r="A468" s="85" t="s">
        <v>304</v>
      </c>
      <c r="B468" s="85">
        <v>15</v>
      </c>
      <c r="C468" s="113">
        <v>0.004323314665036627</v>
      </c>
      <c r="D468" s="85" t="s">
        <v>2641</v>
      </c>
      <c r="E468" s="85" t="b">
        <v>0</v>
      </c>
      <c r="F468" s="85" t="b">
        <v>0</v>
      </c>
      <c r="G468" s="85" t="b">
        <v>0</v>
      </c>
    </row>
    <row r="469" spans="1:7" ht="15">
      <c r="A469" s="85" t="s">
        <v>2731</v>
      </c>
      <c r="B469" s="85">
        <v>14</v>
      </c>
      <c r="C469" s="113">
        <v>0.004862480526192381</v>
      </c>
      <c r="D469" s="85" t="s">
        <v>2641</v>
      </c>
      <c r="E469" s="85" t="b">
        <v>0</v>
      </c>
      <c r="F469" s="85" t="b">
        <v>0</v>
      </c>
      <c r="G469" s="85" t="b">
        <v>0</v>
      </c>
    </row>
    <row r="470" spans="1:7" ht="15">
      <c r="A470" s="85" t="s">
        <v>876</v>
      </c>
      <c r="B470" s="85">
        <v>14</v>
      </c>
      <c r="C470" s="113">
        <v>0.004862480526192381</v>
      </c>
      <c r="D470" s="85" t="s">
        <v>2641</v>
      </c>
      <c r="E470" s="85" t="b">
        <v>0</v>
      </c>
      <c r="F470" s="85" t="b">
        <v>0</v>
      </c>
      <c r="G470" s="85" t="b">
        <v>0</v>
      </c>
    </row>
    <row r="471" spans="1:7" ht="15">
      <c r="A471" s="85" t="s">
        <v>2730</v>
      </c>
      <c r="B471" s="85">
        <v>14</v>
      </c>
      <c r="C471" s="113">
        <v>0.004862480526192381</v>
      </c>
      <c r="D471" s="85" t="s">
        <v>2641</v>
      </c>
      <c r="E471" s="85" t="b">
        <v>0</v>
      </c>
      <c r="F471" s="85" t="b">
        <v>0</v>
      </c>
      <c r="G471" s="85" t="b">
        <v>0</v>
      </c>
    </row>
    <row r="472" spans="1:7" ht="15">
      <c r="A472" s="85" t="s">
        <v>2732</v>
      </c>
      <c r="B472" s="85">
        <v>14</v>
      </c>
      <c r="C472" s="113">
        <v>0.004862480526192381</v>
      </c>
      <c r="D472" s="85" t="s">
        <v>2641</v>
      </c>
      <c r="E472" s="85" t="b">
        <v>0</v>
      </c>
      <c r="F472" s="85" t="b">
        <v>0</v>
      </c>
      <c r="G472" s="85" t="b">
        <v>0</v>
      </c>
    </row>
    <row r="473" spans="1:7" ht="15">
      <c r="A473" s="85" t="s">
        <v>375</v>
      </c>
      <c r="B473" s="85">
        <v>14</v>
      </c>
      <c r="C473" s="113">
        <v>0.004862480526192381</v>
      </c>
      <c r="D473" s="85" t="s">
        <v>2641</v>
      </c>
      <c r="E473" s="85" t="b">
        <v>0</v>
      </c>
      <c r="F473" s="85" t="b">
        <v>0</v>
      </c>
      <c r="G473" s="85" t="b">
        <v>0</v>
      </c>
    </row>
    <row r="474" spans="1:7" ht="15">
      <c r="A474" s="85" t="s">
        <v>2733</v>
      </c>
      <c r="B474" s="85">
        <v>13</v>
      </c>
      <c r="C474" s="113">
        <v>0.005340408780181602</v>
      </c>
      <c r="D474" s="85" t="s">
        <v>2641</v>
      </c>
      <c r="E474" s="85" t="b">
        <v>0</v>
      </c>
      <c r="F474" s="85" t="b">
        <v>0</v>
      </c>
      <c r="G474" s="85" t="b">
        <v>0</v>
      </c>
    </row>
    <row r="475" spans="1:7" ht="15">
      <c r="A475" s="85" t="s">
        <v>2729</v>
      </c>
      <c r="B475" s="85">
        <v>12</v>
      </c>
      <c r="C475" s="113">
        <v>0.024170160924732263</v>
      </c>
      <c r="D475" s="85" t="s">
        <v>2641</v>
      </c>
      <c r="E475" s="85" t="b">
        <v>0</v>
      </c>
      <c r="F475" s="85" t="b">
        <v>0</v>
      </c>
      <c r="G475" s="85" t="b">
        <v>0</v>
      </c>
    </row>
    <row r="476" spans="1:7" ht="15">
      <c r="A476" s="85" t="s">
        <v>374</v>
      </c>
      <c r="B476" s="85">
        <v>9</v>
      </c>
      <c r="C476" s="113">
        <v>0.006532132283335996</v>
      </c>
      <c r="D476" s="85" t="s">
        <v>2641</v>
      </c>
      <c r="E476" s="85" t="b">
        <v>0</v>
      </c>
      <c r="F476" s="85" t="b">
        <v>0</v>
      </c>
      <c r="G476" s="85" t="b">
        <v>0</v>
      </c>
    </row>
    <row r="477" spans="1:7" ht="15">
      <c r="A477" s="85" t="s">
        <v>2734</v>
      </c>
      <c r="B477" s="85">
        <v>7</v>
      </c>
      <c r="C477" s="113">
        <v>0.00860501978853117</v>
      </c>
      <c r="D477" s="85" t="s">
        <v>2641</v>
      </c>
      <c r="E477" s="85" t="b">
        <v>0</v>
      </c>
      <c r="F477" s="85" t="b">
        <v>0</v>
      </c>
      <c r="G477" s="85" t="b">
        <v>0</v>
      </c>
    </row>
    <row r="478" spans="1:7" ht="15">
      <c r="A478" s="85" t="s">
        <v>888</v>
      </c>
      <c r="B478" s="85">
        <v>4</v>
      </c>
      <c r="C478" s="113">
        <v>0.005681730204386248</v>
      </c>
      <c r="D478" s="85" t="s">
        <v>2641</v>
      </c>
      <c r="E478" s="85" t="b">
        <v>0</v>
      </c>
      <c r="F478" s="85" t="b">
        <v>0</v>
      </c>
      <c r="G478" s="85" t="b">
        <v>0</v>
      </c>
    </row>
    <row r="479" spans="1:7" ht="15">
      <c r="A479" s="85" t="s">
        <v>2737</v>
      </c>
      <c r="B479" s="85">
        <v>3</v>
      </c>
      <c r="C479" s="113">
        <v>0.006042540231183066</v>
      </c>
      <c r="D479" s="85" t="s">
        <v>2641</v>
      </c>
      <c r="E479" s="85" t="b">
        <v>1</v>
      </c>
      <c r="F479" s="85" t="b">
        <v>0</v>
      </c>
      <c r="G479" s="85" t="b">
        <v>0</v>
      </c>
    </row>
    <row r="480" spans="1:7" ht="15">
      <c r="A480" s="85" t="s">
        <v>2735</v>
      </c>
      <c r="B480" s="85">
        <v>3</v>
      </c>
      <c r="C480" s="113">
        <v>0.005000580118427555</v>
      </c>
      <c r="D480" s="85" t="s">
        <v>2641</v>
      </c>
      <c r="E480" s="85" t="b">
        <v>0</v>
      </c>
      <c r="F480" s="85" t="b">
        <v>0</v>
      </c>
      <c r="G480" s="85" t="b">
        <v>0</v>
      </c>
    </row>
    <row r="481" spans="1:7" ht="15">
      <c r="A481" s="85" t="s">
        <v>355</v>
      </c>
      <c r="B481" s="85">
        <v>3</v>
      </c>
      <c r="C481" s="113">
        <v>0.005000580118427555</v>
      </c>
      <c r="D481" s="85" t="s">
        <v>2641</v>
      </c>
      <c r="E481" s="85" t="b">
        <v>0</v>
      </c>
      <c r="F481" s="85" t="b">
        <v>0</v>
      </c>
      <c r="G481" s="85" t="b">
        <v>0</v>
      </c>
    </row>
    <row r="482" spans="1:7" ht="15">
      <c r="A482" s="85" t="s">
        <v>2736</v>
      </c>
      <c r="B482" s="85">
        <v>3</v>
      </c>
      <c r="C482" s="113">
        <v>0.005000580118427555</v>
      </c>
      <c r="D482" s="85" t="s">
        <v>2641</v>
      </c>
      <c r="E482" s="85" t="b">
        <v>0</v>
      </c>
      <c r="F482" s="85" t="b">
        <v>0</v>
      </c>
      <c r="G482" s="85" t="b">
        <v>0</v>
      </c>
    </row>
    <row r="483" spans="1:7" ht="15">
      <c r="A483" s="85" t="s">
        <v>2744</v>
      </c>
      <c r="B483" s="85">
        <v>2</v>
      </c>
      <c r="C483" s="113">
        <v>0.004028360154122044</v>
      </c>
      <c r="D483" s="85" t="s">
        <v>2641</v>
      </c>
      <c r="E483" s="85" t="b">
        <v>0</v>
      </c>
      <c r="F483" s="85" t="b">
        <v>0</v>
      </c>
      <c r="G483" s="85" t="b">
        <v>0</v>
      </c>
    </row>
    <row r="484" spans="1:7" ht="15">
      <c r="A484" s="85" t="s">
        <v>2739</v>
      </c>
      <c r="B484" s="85">
        <v>2</v>
      </c>
      <c r="C484" s="113">
        <v>0.004028360154122044</v>
      </c>
      <c r="D484" s="85" t="s">
        <v>2641</v>
      </c>
      <c r="E484" s="85" t="b">
        <v>0</v>
      </c>
      <c r="F484" s="85" t="b">
        <v>0</v>
      </c>
      <c r="G484" s="85" t="b">
        <v>0</v>
      </c>
    </row>
    <row r="485" spans="1:7" ht="15">
      <c r="A485" s="85" t="s">
        <v>2747</v>
      </c>
      <c r="B485" s="85">
        <v>2</v>
      </c>
      <c r="C485" s="113">
        <v>0.004028360154122044</v>
      </c>
      <c r="D485" s="85" t="s">
        <v>2641</v>
      </c>
      <c r="E485" s="85" t="b">
        <v>0</v>
      </c>
      <c r="F485" s="85" t="b">
        <v>0</v>
      </c>
      <c r="G485" s="85" t="b">
        <v>0</v>
      </c>
    </row>
    <row r="486" spans="1:7" ht="15">
      <c r="A486" s="85" t="s">
        <v>2748</v>
      </c>
      <c r="B486" s="85">
        <v>2</v>
      </c>
      <c r="C486" s="113">
        <v>0.004028360154122044</v>
      </c>
      <c r="D486" s="85" t="s">
        <v>2641</v>
      </c>
      <c r="E486" s="85" t="b">
        <v>0</v>
      </c>
      <c r="F486" s="85" t="b">
        <v>0</v>
      </c>
      <c r="G486" s="85" t="b">
        <v>0</v>
      </c>
    </row>
    <row r="487" spans="1:7" ht="15">
      <c r="A487" s="85" t="s">
        <v>2749</v>
      </c>
      <c r="B487" s="85">
        <v>2</v>
      </c>
      <c r="C487" s="113">
        <v>0.004028360154122044</v>
      </c>
      <c r="D487" s="85" t="s">
        <v>2641</v>
      </c>
      <c r="E487" s="85" t="b">
        <v>0</v>
      </c>
      <c r="F487" s="85" t="b">
        <v>0</v>
      </c>
      <c r="G487" s="85" t="b">
        <v>0</v>
      </c>
    </row>
    <row r="488" spans="1:7" ht="15">
      <c r="A488" s="85" t="s">
        <v>2750</v>
      </c>
      <c r="B488" s="85">
        <v>2</v>
      </c>
      <c r="C488" s="113">
        <v>0.004028360154122044</v>
      </c>
      <c r="D488" s="85" t="s">
        <v>2641</v>
      </c>
      <c r="E488" s="85" t="b">
        <v>0</v>
      </c>
      <c r="F488" s="85" t="b">
        <v>0</v>
      </c>
      <c r="G488" s="85" t="b">
        <v>0</v>
      </c>
    </row>
    <row r="489" spans="1:7" ht="15">
      <c r="A489" s="85" t="s">
        <v>2745</v>
      </c>
      <c r="B489" s="85">
        <v>2</v>
      </c>
      <c r="C489" s="113">
        <v>0.004028360154122044</v>
      </c>
      <c r="D489" s="85" t="s">
        <v>2641</v>
      </c>
      <c r="E489" s="85" t="b">
        <v>0</v>
      </c>
      <c r="F489" s="85" t="b">
        <v>0</v>
      </c>
      <c r="G489" s="85" t="b">
        <v>0</v>
      </c>
    </row>
    <row r="490" spans="1:7" ht="15">
      <c r="A490" s="85" t="s">
        <v>2746</v>
      </c>
      <c r="B490" s="85">
        <v>2</v>
      </c>
      <c r="C490" s="113">
        <v>0.004028360154122044</v>
      </c>
      <c r="D490" s="85" t="s">
        <v>2641</v>
      </c>
      <c r="E490" s="85" t="b">
        <v>0</v>
      </c>
      <c r="F490" s="85" t="b">
        <v>0</v>
      </c>
      <c r="G490" s="85" t="b">
        <v>0</v>
      </c>
    </row>
    <row r="491" spans="1:7" ht="15">
      <c r="A491" s="85" t="s">
        <v>2751</v>
      </c>
      <c r="B491" s="85">
        <v>2</v>
      </c>
      <c r="C491" s="113">
        <v>0.004028360154122044</v>
      </c>
      <c r="D491" s="85" t="s">
        <v>2641</v>
      </c>
      <c r="E491" s="85" t="b">
        <v>0</v>
      </c>
      <c r="F491" s="85" t="b">
        <v>0</v>
      </c>
      <c r="G491" s="85" t="b">
        <v>0</v>
      </c>
    </row>
    <row r="492" spans="1:7" ht="15">
      <c r="A492" s="85" t="s">
        <v>2741</v>
      </c>
      <c r="B492" s="85">
        <v>2</v>
      </c>
      <c r="C492" s="113">
        <v>0.004028360154122044</v>
      </c>
      <c r="D492" s="85" t="s">
        <v>2641</v>
      </c>
      <c r="E492" s="85" t="b">
        <v>0</v>
      </c>
      <c r="F492" s="85" t="b">
        <v>0</v>
      </c>
      <c r="G492" s="85" t="b">
        <v>0</v>
      </c>
    </row>
    <row r="493" spans="1:7" ht="15">
      <c r="A493" s="85" t="s">
        <v>2742</v>
      </c>
      <c r="B493" s="85">
        <v>2</v>
      </c>
      <c r="C493" s="113">
        <v>0.004028360154122044</v>
      </c>
      <c r="D493" s="85" t="s">
        <v>2641</v>
      </c>
      <c r="E493" s="85" t="b">
        <v>0</v>
      </c>
      <c r="F493" s="85" t="b">
        <v>0</v>
      </c>
      <c r="G493" s="85" t="b">
        <v>0</v>
      </c>
    </row>
    <row r="494" spans="1:7" ht="15">
      <c r="A494" s="85" t="s">
        <v>2743</v>
      </c>
      <c r="B494" s="85">
        <v>2</v>
      </c>
      <c r="C494" s="113">
        <v>0.004028360154122044</v>
      </c>
      <c r="D494" s="85" t="s">
        <v>2641</v>
      </c>
      <c r="E494" s="85" t="b">
        <v>0</v>
      </c>
      <c r="F494" s="85" t="b">
        <v>0</v>
      </c>
      <c r="G494" s="85" t="b">
        <v>0</v>
      </c>
    </row>
    <row r="495" spans="1:7" ht="15">
      <c r="A495" s="85" t="s">
        <v>867</v>
      </c>
      <c r="B495" s="85">
        <v>2</v>
      </c>
      <c r="C495" s="113">
        <v>0.005215855206050964</v>
      </c>
      <c r="D495" s="85" t="s">
        <v>2641</v>
      </c>
      <c r="E495" s="85" t="b">
        <v>0</v>
      </c>
      <c r="F495" s="85" t="b">
        <v>0</v>
      </c>
      <c r="G495" s="85" t="b">
        <v>0</v>
      </c>
    </row>
    <row r="496" spans="1:7" ht="15">
      <c r="A496" s="85" t="s">
        <v>2740</v>
      </c>
      <c r="B496" s="85">
        <v>2</v>
      </c>
      <c r="C496" s="113">
        <v>0.004028360154122044</v>
      </c>
      <c r="D496" s="85" t="s">
        <v>2641</v>
      </c>
      <c r="E496" s="85" t="b">
        <v>0</v>
      </c>
      <c r="F496" s="85" t="b">
        <v>0</v>
      </c>
      <c r="G496" s="85" t="b">
        <v>0</v>
      </c>
    </row>
    <row r="497" spans="1:7" ht="15">
      <c r="A497" s="85" t="s">
        <v>2738</v>
      </c>
      <c r="B497" s="85">
        <v>2</v>
      </c>
      <c r="C497" s="113">
        <v>0.004028360154122044</v>
      </c>
      <c r="D497" s="85" t="s">
        <v>2641</v>
      </c>
      <c r="E497" s="85" t="b">
        <v>0</v>
      </c>
      <c r="F497" s="85" t="b">
        <v>0</v>
      </c>
      <c r="G497" s="85" t="b">
        <v>0</v>
      </c>
    </row>
    <row r="498" spans="1:7" ht="15">
      <c r="A498" s="85" t="s">
        <v>281</v>
      </c>
      <c r="B498" s="85">
        <v>2</v>
      </c>
      <c r="C498" s="113">
        <v>0.005215855206050964</v>
      </c>
      <c r="D498" s="85" t="s">
        <v>2641</v>
      </c>
      <c r="E498" s="85" t="b">
        <v>0</v>
      </c>
      <c r="F498" s="85" t="b">
        <v>0</v>
      </c>
      <c r="G498" s="85" t="b">
        <v>0</v>
      </c>
    </row>
    <row r="499" spans="1:7" ht="15">
      <c r="A499" s="85" t="s">
        <v>273</v>
      </c>
      <c r="B499" s="85">
        <v>28</v>
      </c>
      <c r="C499" s="113">
        <v>0</v>
      </c>
      <c r="D499" s="85" t="s">
        <v>2642</v>
      </c>
      <c r="E499" s="85" t="b">
        <v>0</v>
      </c>
      <c r="F499" s="85" t="b">
        <v>0</v>
      </c>
      <c r="G499" s="85" t="b">
        <v>0</v>
      </c>
    </row>
    <row r="500" spans="1:7" ht="15">
      <c r="A500" s="85" t="s">
        <v>902</v>
      </c>
      <c r="B500" s="85">
        <v>27</v>
      </c>
      <c r="C500" s="113">
        <v>0.0011306542981982775</v>
      </c>
      <c r="D500" s="85" t="s">
        <v>2642</v>
      </c>
      <c r="E500" s="85" t="b">
        <v>0</v>
      </c>
      <c r="F500" s="85" t="b">
        <v>0</v>
      </c>
      <c r="G500" s="85" t="b">
        <v>0</v>
      </c>
    </row>
    <row r="501" spans="1:7" ht="15">
      <c r="A501" s="85" t="s">
        <v>869</v>
      </c>
      <c r="B501" s="85">
        <v>27</v>
      </c>
      <c r="C501" s="113">
        <v>0.0011306542981982775</v>
      </c>
      <c r="D501" s="85" t="s">
        <v>2642</v>
      </c>
      <c r="E501" s="85" t="b">
        <v>0</v>
      </c>
      <c r="F501" s="85" t="b">
        <v>0</v>
      </c>
      <c r="G501" s="85" t="b">
        <v>0</v>
      </c>
    </row>
    <row r="502" spans="1:7" ht="15">
      <c r="A502" s="85" t="s">
        <v>2721</v>
      </c>
      <c r="B502" s="85">
        <v>25</v>
      </c>
      <c r="C502" s="113">
        <v>0.007219764608608598</v>
      </c>
      <c r="D502" s="85" t="s">
        <v>2642</v>
      </c>
      <c r="E502" s="85" t="b">
        <v>0</v>
      </c>
      <c r="F502" s="85" t="b">
        <v>0</v>
      </c>
      <c r="G502" s="85" t="b">
        <v>0</v>
      </c>
    </row>
    <row r="503" spans="1:7" ht="15">
      <c r="A503" s="85" t="s">
        <v>2729</v>
      </c>
      <c r="B503" s="85">
        <v>22</v>
      </c>
      <c r="C503" s="113">
        <v>0.03131127406112856</v>
      </c>
      <c r="D503" s="85" t="s">
        <v>2642</v>
      </c>
      <c r="E503" s="85" t="b">
        <v>0</v>
      </c>
      <c r="F503" s="85" t="b">
        <v>0</v>
      </c>
      <c r="G503" s="85" t="b">
        <v>0</v>
      </c>
    </row>
    <row r="504" spans="1:7" ht="15">
      <c r="A504" s="85" t="s">
        <v>334</v>
      </c>
      <c r="B504" s="85">
        <v>21</v>
      </c>
      <c r="C504" s="113">
        <v>0</v>
      </c>
      <c r="D504" s="85" t="s">
        <v>2642</v>
      </c>
      <c r="E504" s="85" t="b">
        <v>0</v>
      </c>
      <c r="F504" s="85" t="b">
        <v>0</v>
      </c>
      <c r="G504" s="85" t="b">
        <v>0</v>
      </c>
    </row>
    <row r="505" spans="1:7" ht="15">
      <c r="A505" s="85" t="s">
        <v>2722</v>
      </c>
      <c r="B505" s="85">
        <v>19</v>
      </c>
      <c r="C505" s="113">
        <v>0.0016321110313057639</v>
      </c>
      <c r="D505" s="85" t="s">
        <v>2642</v>
      </c>
      <c r="E505" s="85" t="b">
        <v>0</v>
      </c>
      <c r="F505" s="85" t="b">
        <v>0</v>
      </c>
      <c r="G505" s="85" t="b">
        <v>0</v>
      </c>
    </row>
    <row r="506" spans="1:7" ht="15">
      <c r="A506" s="85" t="s">
        <v>2723</v>
      </c>
      <c r="B506" s="85">
        <v>18</v>
      </c>
      <c r="C506" s="113">
        <v>0.002381506350496123</v>
      </c>
      <c r="D506" s="85" t="s">
        <v>2642</v>
      </c>
      <c r="E506" s="85" t="b">
        <v>0</v>
      </c>
      <c r="F506" s="85" t="b">
        <v>0</v>
      </c>
      <c r="G506" s="85" t="b">
        <v>0</v>
      </c>
    </row>
    <row r="507" spans="1:7" ht="15">
      <c r="A507" s="85" t="s">
        <v>884</v>
      </c>
      <c r="B507" s="85">
        <v>18</v>
      </c>
      <c r="C507" s="113">
        <v>0.002381506350496123</v>
      </c>
      <c r="D507" s="85" t="s">
        <v>2642</v>
      </c>
      <c r="E507" s="85" t="b">
        <v>0</v>
      </c>
      <c r="F507" s="85" t="b">
        <v>0</v>
      </c>
      <c r="G507" s="85" t="b">
        <v>0</v>
      </c>
    </row>
    <row r="508" spans="1:7" ht="15">
      <c r="A508" s="85" t="s">
        <v>418</v>
      </c>
      <c r="B508" s="85">
        <v>17</v>
      </c>
      <c r="C508" s="113">
        <v>0.003967763449260684</v>
      </c>
      <c r="D508" s="85" t="s">
        <v>2642</v>
      </c>
      <c r="E508" s="85" t="b">
        <v>0</v>
      </c>
      <c r="F508" s="85" t="b">
        <v>0</v>
      </c>
      <c r="G508" s="85" t="b">
        <v>0</v>
      </c>
    </row>
    <row r="509" spans="1:7" ht="15">
      <c r="A509" s="85" t="s">
        <v>2726</v>
      </c>
      <c r="B509" s="85">
        <v>16</v>
      </c>
      <c r="C509" s="113">
        <v>0.003734365599304173</v>
      </c>
      <c r="D509" s="85" t="s">
        <v>2642</v>
      </c>
      <c r="E509" s="85" t="b">
        <v>0</v>
      </c>
      <c r="F509" s="85" t="b">
        <v>0</v>
      </c>
      <c r="G509" s="85" t="b">
        <v>0</v>
      </c>
    </row>
    <row r="510" spans="1:7" ht="15">
      <c r="A510" s="85" t="s">
        <v>2725</v>
      </c>
      <c r="B510" s="85">
        <v>15</v>
      </c>
      <c r="C510" s="113">
        <v>0.004331858765165158</v>
      </c>
      <c r="D510" s="85" t="s">
        <v>2642</v>
      </c>
      <c r="E510" s="85" t="b">
        <v>0</v>
      </c>
      <c r="F510" s="85" t="b">
        <v>0</v>
      </c>
      <c r="G510" s="85" t="b">
        <v>0</v>
      </c>
    </row>
    <row r="511" spans="1:7" ht="15">
      <c r="A511" s="85" t="s">
        <v>905</v>
      </c>
      <c r="B511" s="85">
        <v>15</v>
      </c>
      <c r="C511" s="113">
        <v>0.004331858765165158</v>
      </c>
      <c r="D511" s="85" t="s">
        <v>2642</v>
      </c>
      <c r="E511" s="85" t="b">
        <v>0</v>
      </c>
      <c r="F511" s="85" t="b">
        <v>0</v>
      </c>
      <c r="G511" s="85" t="b">
        <v>0</v>
      </c>
    </row>
    <row r="512" spans="1:7" ht="15">
      <c r="A512" s="85" t="s">
        <v>2724</v>
      </c>
      <c r="B512" s="85">
        <v>15</v>
      </c>
      <c r="C512" s="113">
        <v>0.004331858765165158</v>
      </c>
      <c r="D512" s="85" t="s">
        <v>2642</v>
      </c>
      <c r="E512" s="85" t="b">
        <v>0</v>
      </c>
      <c r="F512" s="85" t="b">
        <v>0</v>
      </c>
      <c r="G512" s="85" t="b">
        <v>0</v>
      </c>
    </row>
    <row r="513" spans="1:7" ht="15">
      <c r="A513" s="85" t="s">
        <v>2212</v>
      </c>
      <c r="B513" s="85">
        <v>14</v>
      </c>
      <c r="C513" s="113">
        <v>0.0048720901715010615</v>
      </c>
      <c r="D513" s="85" t="s">
        <v>2642</v>
      </c>
      <c r="E513" s="85" t="b">
        <v>0</v>
      </c>
      <c r="F513" s="85" t="b">
        <v>0</v>
      </c>
      <c r="G513" s="85" t="b">
        <v>0</v>
      </c>
    </row>
    <row r="514" spans="1:7" ht="15">
      <c r="A514" s="85" t="s">
        <v>2727</v>
      </c>
      <c r="B514" s="85">
        <v>14</v>
      </c>
      <c r="C514" s="113">
        <v>0.0048720901715010615</v>
      </c>
      <c r="D514" s="85" t="s">
        <v>2642</v>
      </c>
      <c r="E514" s="85" t="b">
        <v>0</v>
      </c>
      <c r="F514" s="85" t="b">
        <v>0</v>
      </c>
      <c r="G514" s="85" t="b">
        <v>0</v>
      </c>
    </row>
    <row r="515" spans="1:7" ht="15">
      <c r="A515" s="85" t="s">
        <v>2728</v>
      </c>
      <c r="B515" s="85">
        <v>14</v>
      </c>
      <c r="C515" s="113">
        <v>0.0048720901715010615</v>
      </c>
      <c r="D515" s="85" t="s">
        <v>2642</v>
      </c>
      <c r="E515" s="85" t="b">
        <v>0</v>
      </c>
      <c r="F515" s="85" t="b">
        <v>0</v>
      </c>
      <c r="G515" s="85" t="b">
        <v>0</v>
      </c>
    </row>
    <row r="516" spans="1:7" ht="15">
      <c r="A516" s="85" t="s">
        <v>2734</v>
      </c>
      <c r="B516" s="85">
        <v>13</v>
      </c>
      <c r="C516" s="113">
        <v>0.00827836132715603</v>
      </c>
      <c r="D516" s="85" t="s">
        <v>2642</v>
      </c>
      <c r="E516" s="85" t="b">
        <v>0</v>
      </c>
      <c r="F516" s="85" t="b">
        <v>0</v>
      </c>
      <c r="G516" s="85" t="b">
        <v>0</v>
      </c>
    </row>
    <row r="517" spans="1:7" ht="15">
      <c r="A517" s="85" t="s">
        <v>888</v>
      </c>
      <c r="B517" s="85">
        <v>11</v>
      </c>
      <c r="C517" s="113">
        <v>0.007004767276824333</v>
      </c>
      <c r="D517" s="85" t="s">
        <v>2642</v>
      </c>
      <c r="E517" s="85" t="b">
        <v>0</v>
      </c>
      <c r="F517" s="85" t="b">
        <v>0</v>
      </c>
      <c r="G517" s="85" t="b">
        <v>0</v>
      </c>
    </row>
    <row r="518" spans="1:7" ht="15">
      <c r="A518" s="85" t="s">
        <v>374</v>
      </c>
      <c r="B518" s="85">
        <v>10</v>
      </c>
      <c r="C518" s="113">
        <v>0.0063679702516584846</v>
      </c>
      <c r="D518" s="85" t="s">
        <v>2642</v>
      </c>
      <c r="E518" s="85" t="b">
        <v>0</v>
      </c>
      <c r="F518" s="85" t="b">
        <v>0</v>
      </c>
      <c r="G518" s="85" t="b">
        <v>0</v>
      </c>
    </row>
    <row r="519" spans="1:7" ht="15">
      <c r="A519" s="85" t="s">
        <v>876</v>
      </c>
      <c r="B519" s="85">
        <v>9</v>
      </c>
      <c r="C519" s="113">
        <v>0.006545041635674605</v>
      </c>
      <c r="D519" s="85" t="s">
        <v>2642</v>
      </c>
      <c r="E519" s="85" t="b">
        <v>0</v>
      </c>
      <c r="F519" s="85" t="b">
        <v>0</v>
      </c>
      <c r="G519" s="85" t="b">
        <v>0</v>
      </c>
    </row>
    <row r="520" spans="1:7" ht="15">
      <c r="A520" s="85" t="s">
        <v>304</v>
      </c>
      <c r="B520" s="85">
        <v>8</v>
      </c>
      <c r="C520" s="113">
        <v>0.006626550320031236</v>
      </c>
      <c r="D520" s="85" t="s">
        <v>2642</v>
      </c>
      <c r="E520" s="85" t="b">
        <v>0</v>
      </c>
      <c r="F520" s="85" t="b">
        <v>0</v>
      </c>
      <c r="G520" s="85" t="b">
        <v>0</v>
      </c>
    </row>
    <row r="521" spans="1:7" ht="15">
      <c r="A521" s="85" t="s">
        <v>2730</v>
      </c>
      <c r="B521" s="85">
        <v>7</v>
      </c>
      <c r="C521" s="113">
        <v>0.0066004916660822865</v>
      </c>
      <c r="D521" s="85" t="s">
        <v>2642</v>
      </c>
      <c r="E521" s="85" t="b">
        <v>0</v>
      </c>
      <c r="F521" s="85" t="b">
        <v>0</v>
      </c>
      <c r="G521" s="85" t="b">
        <v>0</v>
      </c>
    </row>
    <row r="522" spans="1:7" ht="15">
      <c r="A522" s="85" t="s">
        <v>2732</v>
      </c>
      <c r="B522" s="85">
        <v>7</v>
      </c>
      <c r="C522" s="113">
        <v>0.0066004916660822865</v>
      </c>
      <c r="D522" s="85" t="s">
        <v>2642</v>
      </c>
      <c r="E522" s="85" t="b">
        <v>0</v>
      </c>
      <c r="F522" s="85" t="b">
        <v>0</v>
      </c>
      <c r="G522" s="85" t="b">
        <v>0</v>
      </c>
    </row>
    <row r="523" spans="1:7" ht="15">
      <c r="A523" s="85" t="s">
        <v>375</v>
      </c>
      <c r="B523" s="85">
        <v>7</v>
      </c>
      <c r="C523" s="113">
        <v>0.0066004916660822865</v>
      </c>
      <c r="D523" s="85" t="s">
        <v>2642</v>
      </c>
      <c r="E523" s="85" t="b">
        <v>0</v>
      </c>
      <c r="F523" s="85" t="b">
        <v>0</v>
      </c>
      <c r="G523" s="85" t="b">
        <v>0</v>
      </c>
    </row>
    <row r="524" spans="1:7" ht="15">
      <c r="A524" s="85" t="s">
        <v>2731</v>
      </c>
      <c r="B524" s="85">
        <v>7</v>
      </c>
      <c r="C524" s="113">
        <v>0.0066004916660822865</v>
      </c>
      <c r="D524" s="85" t="s">
        <v>2642</v>
      </c>
      <c r="E524" s="85" t="b">
        <v>0</v>
      </c>
      <c r="F524" s="85" t="b">
        <v>0</v>
      </c>
      <c r="G524" s="85" t="b">
        <v>0</v>
      </c>
    </row>
    <row r="525" spans="1:7" ht="15">
      <c r="A525" s="85" t="s">
        <v>2733</v>
      </c>
      <c r="B525" s="85">
        <v>7</v>
      </c>
      <c r="C525" s="113">
        <v>0.0066004916660822865</v>
      </c>
      <c r="D525" s="85" t="s">
        <v>2642</v>
      </c>
      <c r="E525" s="85" t="b">
        <v>0</v>
      </c>
      <c r="F525" s="85" t="b">
        <v>0</v>
      </c>
      <c r="G525" s="85" t="b">
        <v>0</v>
      </c>
    </row>
    <row r="526" spans="1:7" ht="15">
      <c r="A526" s="85" t="s">
        <v>2736</v>
      </c>
      <c r="B526" s="85">
        <v>7</v>
      </c>
      <c r="C526" s="113">
        <v>0.0066004916660822865</v>
      </c>
      <c r="D526" s="85" t="s">
        <v>2642</v>
      </c>
      <c r="E526" s="85" t="b">
        <v>0</v>
      </c>
      <c r="F526" s="85" t="b">
        <v>0</v>
      </c>
      <c r="G526" s="85" t="b">
        <v>0</v>
      </c>
    </row>
    <row r="527" spans="1:7" ht="15">
      <c r="A527" s="85" t="s">
        <v>2735</v>
      </c>
      <c r="B527" s="85">
        <v>7</v>
      </c>
      <c r="C527" s="113">
        <v>0.0066004916660822865</v>
      </c>
      <c r="D527" s="85" t="s">
        <v>2642</v>
      </c>
      <c r="E527" s="85" t="b">
        <v>0</v>
      </c>
      <c r="F527" s="85" t="b">
        <v>0</v>
      </c>
      <c r="G527" s="85" t="b">
        <v>0</v>
      </c>
    </row>
    <row r="528" spans="1:7" ht="15">
      <c r="A528" s="85" t="s">
        <v>2742</v>
      </c>
      <c r="B528" s="85">
        <v>5</v>
      </c>
      <c r="C528" s="113">
        <v>0.00615858982606621</v>
      </c>
      <c r="D528" s="85" t="s">
        <v>2642</v>
      </c>
      <c r="E528" s="85" t="b">
        <v>0</v>
      </c>
      <c r="F528" s="85" t="b">
        <v>0</v>
      </c>
      <c r="G528" s="85" t="b">
        <v>0</v>
      </c>
    </row>
    <row r="529" spans="1:7" ht="15">
      <c r="A529" s="85" t="s">
        <v>2738</v>
      </c>
      <c r="B529" s="85">
        <v>4</v>
      </c>
      <c r="C529" s="113">
        <v>0.005692958920205193</v>
      </c>
      <c r="D529" s="85" t="s">
        <v>2642</v>
      </c>
      <c r="E529" s="85" t="b">
        <v>0</v>
      </c>
      <c r="F529" s="85" t="b">
        <v>0</v>
      </c>
      <c r="G529" s="85" t="b">
        <v>0</v>
      </c>
    </row>
    <row r="530" spans="1:7" ht="15">
      <c r="A530" s="85" t="s">
        <v>2741</v>
      </c>
      <c r="B530" s="85">
        <v>4</v>
      </c>
      <c r="C530" s="113">
        <v>0.005692958920205193</v>
      </c>
      <c r="D530" s="85" t="s">
        <v>2642</v>
      </c>
      <c r="E530" s="85" t="b">
        <v>0</v>
      </c>
      <c r="F530" s="85" t="b">
        <v>0</v>
      </c>
      <c r="G530" s="85" t="b">
        <v>0</v>
      </c>
    </row>
    <row r="531" spans="1:7" ht="15">
      <c r="A531" s="85" t="s">
        <v>2743</v>
      </c>
      <c r="B531" s="85">
        <v>4</v>
      </c>
      <c r="C531" s="113">
        <v>0.005692958920205193</v>
      </c>
      <c r="D531" s="85" t="s">
        <v>2642</v>
      </c>
      <c r="E531" s="85" t="b">
        <v>0</v>
      </c>
      <c r="F531" s="85" t="b">
        <v>0</v>
      </c>
      <c r="G531" s="85" t="b">
        <v>0</v>
      </c>
    </row>
    <row r="532" spans="1:7" ht="15">
      <c r="A532" s="85" t="s">
        <v>2744</v>
      </c>
      <c r="B532" s="85">
        <v>3</v>
      </c>
      <c r="C532" s="113">
        <v>0.005010462687831562</v>
      </c>
      <c r="D532" s="85" t="s">
        <v>2642</v>
      </c>
      <c r="E532" s="85" t="b">
        <v>0</v>
      </c>
      <c r="F532" s="85" t="b">
        <v>0</v>
      </c>
      <c r="G532" s="85" t="b">
        <v>0</v>
      </c>
    </row>
    <row r="533" spans="1:7" ht="15">
      <c r="A533" s="85" t="s">
        <v>2739</v>
      </c>
      <c r="B533" s="85">
        <v>3</v>
      </c>
      <c r="C533" s="113">
        <v>0.005010462687831562</v>
      </c>
      <c r="D533" s="85" t="s">
        <v>2642</v>
      </c>
      <c r="E533" s="85" t="b">
        <v>0</v>
      </c>
      <c r="F533" s="85" t="b">
        <v>0</v>
      </c>
      <c r="G533" s="85" t="b">
        <v>0</v>
      </c>
    </row>
    <row r="534" spans="1:7" ht="15">
      <c r="A534" s="85" t="s">
        <v>2747</v>
      </c>
      <c r="B534" s="85">
        <v>3</v>
      </c>
      <c r="C534" s="113">
        <v>0.005010462687831562</v>
      </c>
      <c r="D534" s="85" t="s">
        <v>2642</v>
      </c>
      <c r="E534" s="85" t="b">
        <v>0</v>
      </c>
      <c r="F534" s="85" t="b">
        <v>0</v>
      </c>
      <c r="G534" s="85" t="b">
        <v>0</v>
      </c>
    </row>
    <row r="535" spans="1:7" ht="15">
      <c r="A535" s="85" t="s">
        <v>2748</v>
      </c>
      <c r="B535" s="85">
        <v>3</v>
      </c>
      <c r="C535" s="113">
        <v>0.005010462687831562</v>
      </c>
      <c r="D535" s="85" t="s">
        <v>2642</v>
      </c>
      <c r="E535" s="85" t="b">
        <v>0</v>
      </c>
      <c r="F535" s="85" t="b">
        <v>0</v>
      </c>
      <c r="G535" s="85" t="b">
        <v>0</v>
      </c>
    </row>
    <row r="536" spans="1:7" ht="15">
      <c r="A536" s="85" t="s">
        <v>2749</v>
      </c>
      <c r="B536" s="85">
        <v>3</v>
      </c>
      <c r="C536" s="113">
        <v>0.005010462687831562</v>
      </c>
      <c r="D536" s="85" t="s">
        <v>2642</v>
      </c>
      <c r="E536" s="85" t="b">
        <v>0</v>
      </c>
      <c r="F536" s="85" t="b">
        <v>0</v>
      </c>
      <c r="G536" s="85" t="b">
        <v>0</v>
      </c>
    </row>
    <row r="537" spans="1:7" ht="15">
      <c r="A537" s="85" t="s">
        <v>2750</v>
      </c>
      <c r="B537" s="85">
        <v>3</v>
      </c>
      <c r="C537" s="113">
        <v>0.005010462687831562</v>
      </c>
      <c r="D537" s="85" t="s">
        <v>2642</v>
      </c>
      <c r="E537" s="85" t="b">
        <v>0</v>
      </c>
      <c r="F537" s="85" t="b">
        <v>0</v>
      </c>
      <c r="G537" s="85" t="b">
        <v>0</v>
      </c>
    </row>
    <row r="538" spans="1:7" ht="15">
      <c r="A538" s="85" t="s">
        <v>2745</v>
      </c>
      <c r="B538" s="85">
        <v>3</v>
      </c>
      <c r="C538" s="113">
        <v>0.005010462687831562</v>
      </c>
      <c r="D538" s="85" t="s">
        <v>2642</v>
      </c>
      <c r="E538" s="85" t="b">
        <v>0</v>
      </c>
      <c r="F538" s="85" t="b">
        <v>0</v>
      </c>
      <c r="G538" s="85" t="b">
        <v>0</v>
      </c>
    </row>
    <row r="539" spans="1:7" ht="15">
      <c r="A539" s="85" t="s">
        <v>2746</v>
      </c>
      <c r="B539" s="85">
        <v>3</v>
      </c>
      <c r="C539" s="113">
        <v>0.005010462687831562</v>
      </c>
      <c r="D539" s="85" t="s">
        <v>2642</v>
      </c>
      <c r="E539" s="85" t="b">
        <v>0</v>
      </c>
      <c r="F539" s="85" t="b">
        <v>0</v>
      </c>
      <c r="G539" s="85" t="b">
        <v>0</v>
      </c>
    </row>
    <row r="540" spans="1:7" ht="15">
      <c r="A540" s="85" t="s">
        <v>2751</v>
      </c>
      <c r="B540" s="85">
        <v>3</v>
      </c>
      <c r="C540" s="113">
        <v>0.005010462687831562</v>
      </c>
      <c r="D540" s="85" t="s">
        <v>2642</v>
      </c>
      <c r="E540" s="85" t="b">
        <v>0</v>
      </c>
      <c r="F540" s="85" t="b">
        <v>0</v>
      </c>
      <c r="G540" s="85" t="b">
        <v>0</v>
      </c>
    </row>
    <row r="541" spans="1:7" ht="15">
      <c r="A541" s="85" t="s">
        <v>951</v>
      </c>
      <c r="B541" s="85">
        <v>3</v>
      </c>
      <c r="C541" s="113">
        <v>0.005010462687831562</v>
      </c>
      <c r="D541" s="85" t="s">
        <v>2642</v>
      </c>
      <c r="E541" s="85" t="b">
        <v>0</v>
      </c>
      <c r="F541" s="85" t="b">
        <v>0</v>
      </c>
      <c r="G541" s="85" t="b">
        <v>0</v>
      </c>
    </row>
    <row r="542" spans="1:7" ht="15">
      <c r="A542" s="85" t="s">
        <v>2759</v>
      </c>
      <c r="B542" s="85">
        <v>2</v>
      </c>
      <c r="C542" s="113">
        <v>0.004036321340197383</v>
      </c>
      <c r="D542" s="85" t="s">
        <v>2642</v>
      </c>
      <c r="E542" s="85" t="b">
        <v>0</v>
      </c>
      <c r="F542" s="85" t="b">
        <v>0</v>
      </c>
      <c r="G542" s="85" t="b">
        <v>0</v>
      </c>
    </row>
    <row r="543" spans="1:7" ht="15">
      <c r="A543" s="85" t="s">
        <v>2737</v>
      </c>
      <c r="B543" s="85">
        <v>2</v>
      </c>
      <c r="C543" s="113">
        <v>0.004036321340197383</v>
      </c>
      <c r="D543" s="85" t="s">
        <v>2642</v>
      </c>
      <c r="E543" s="85" t="b">
        <v>1</v>
      </c>
      <c r="F543" s="85" t="b">
        <v>0</v>
      </c>
      <c r="G543" s="85" t="b">
        <v>0</v>
      </c>
    </row>
    <row r="544" spans="1:7" ht="15">
      <c r="A544" s="85" t="s">
        <v>288</v>
      </c>
      <c r="B544" s="85">
        <v>2</v>
      </c>
      <c r="C544" s="113">
        <v>0.004036321340197383</v>
      </c>
      <c r="D544" s="85" t="s">
        <v>2642</v>
      </c>
      <c r="E544" s="85" t="b">
        <v>0</v>
      </c>
      <c r="F544" s="85" t="b">
        <v>0</v>
      </c>
      <c r="G544" s="85" t="b">
        <v>0</v>
      </c>
    </row>
    <row r="545" spans="1:7" ht="15">
      <c r="A545" s="85" t="s">
        <v>273</v>
      </c>
      <c r="B545" s="85">
        <v>29</v>
      </c>
      <c r="C545" s="113">
        <v>0</v>
      </c>
      <c r="D545" s="85" t="s">
        <v>2643</v>
      </c>
      <c r="E545" s="85" t="b">
        <v>0</v>
      </c>
      <c r="F545" s="85" t="b">
        <v>0</v>
      </c>
      <c r="G545" s="85" t="b">
        <v>0</v>
      </c>
    </row>
    <row r="546" spans="1:7" ht="15">
      <c r="A546" s="85" t="s">
        <v>2721</v>
      </c>
      <c r="B546" s="85">
        <v>28</v>
      </c>
      <c r="C546" s="113">
        <v>0.004108669604989197</v>
      </c>
      <c r="D546" s="85" t="s">
        <v>2643</v>
      </c>
      <c r="E546" s="85" t="b">
        <v>0</v>
      </c>
      <c r="F546" s="85" t="b">
        <v>0</v>
      </c>
      <c r="G546" s="85" t="b">
        <v>0</v>
      </c>
    </row>
    <row r="547" spans="1:7" ht="15">
      <c r="A547" s="85" t="s">
        <v>902</v>
      </c>
      <c r="B547" s="85">
        <v>26</v>
      </c>
      <c r="C547" s="113">
        <v>0.0024733778681446023</v>
      </c>
      <c r="D547" s="85" t="s">
        <v>2643</v>
      </c>
      <c r="E547" s="85" t="b">
        <v>0</v>
      </c>
      <c r="F547" s="85" t="b">
        <v>0</v>
      </c>
      <c r="G547" s="85" t="b">
        <v>0</v>
      </c>
    </row>
    <row r="548" spans="1:7" ht="15">
      <c r="A548" s="85" t="s">
        <v>869</v>
      </c>
      <c r="B548" s="85">
        <v>26</v>
      </c>
      <c r="C548" s="113">
        <v>0.0024733778681446023</v>
      </c>
      <c r="D548" s="85" t="s">
        <v>2643</v>
      </c>
      <c r="E548" s="85" t="b">
        <v>0</v>
      </c>
      <c r="F548" s="85" t="b">
        <v>0</v>
      </c>
      <c r="G548" s="85" t="b">
        <v>0</v>
      </c>
    </row>
    <row r="549" spans="1:7" ht="15">
      <c r="A549" s="85" t="s">
        <v>334</v>
      </c>
      <c r="B549" s="85">
        <v>20</v>
      </c>
      <c r="C549" s="113">
        <v>0</v>
      </c>
      <c r="D549" s="85" t="s">
        <v>2643</v>
      </c>
      <c r="E549" s="85" t="b">
        <v>0</v>
      </c>
      <c r="F549" s="85" t="b">
        <v>0</v>
      </c>
      <c r="G549" s="85" t="b">
        <v>0</v>
      </c>
    </row>
    <row r="550" spans="1:7" ht="15">
      <c r="A550" s="85" t="s">
        <v>2722</v>
      </c>
      <c r="B550" s="85">
        <v>18</v>
      </c>
      <c r="C550" s="113">
        <v>0.0017123385241001093</v>
      </c>
      <c r="D550" s="85" t="s">
        <v>2643</v>
      </c>
      <c r="E550" s="85" t="b">
        <v>0</v>
      </c>
      <c r="F550" s="85" t="b">
        <v>0</v>
      </c>
      <c r="G550" s="85" t="b">
        <v>0</v>
      </c>
    </row>
    <row r="551" spans="1:7" ht="15">
      <c r="A551" s="85" t="s">
        <v>2725</v>
      </c>
      <c r="B551" s="85">
        <v>17</v>
      </c>
      <c r="C551" s="113">
        <v>0.0024945494030291556</v>
      </c>
      <c r="D551" s="85" t="s">
        <v>2643</v>
      </c>
      <c r="E551" s="85" t="b">
        <v>0</v>
      </c>
      <c r="F551" s="85" t="b">
        <v>0</v>
      </c>
      <c r="G551" s="85" t="b">
        <v>0</v>
      </c>
    </row>
    <row r="552" spans="1:7" ht="15">
      <c r="A552" s="85" t="s">
        <v>418</v>
      </c>
      <c r="B552" s="85">
        <v>17</v>
      </c>
      <c r="C552" s="113">
        <v>0.0024945494030291556</v>
      </c>
      <c r="D552" s="85" t="s">
        <v>2643</v>
      </c>
      <c r="E552" s="85" t="b">
        <v>0</v>
      </c>
      <c r="F552" s="85" t="b">
        <v>0</v>
      </c>
      <c r="G552" s="85" t="b">
        <v>0</v>
      </c>
    </row>
    <row r="553" spans="1:7" ht="15">
      <c r="A553" s="85" t="s">
        <v>905</v>
      </c>
      <c r="B553" s="85">
        <v>17</v>
      </c>
      <c r="C553" s="113">
        <v>0.0024945494030291556</v>
      </c>
      <c r="D553" s="85" t="s">
        <v>2643</v>
      </c>
      <c r="E553" s="85" t="b">
        <v>0</v>
      </c>
      <c r="F553" s="85" t="b">
        <v>0</v>
      </c>
      <c r="G553" s="85" t="b">
        <v>0</v>
      </c>
    </row>
    <row r="554" spans="1:7" ht="15">
      <c r="A554" s="85" t="s">
        <v>2724</v>
      </c>
      <c r="B554" s="85">
        <v>17</v>
      </c>
      <c r="C554" s="113">
        <v>0.0024945494030291556</v>
      </c>
      <c r="D554" s="85" t="s">
        <v>2643</v>
      </c>
      <c r="E554" s="85" t="b">
        <v>0</v>
      </c>
      <c r="F554" s="85" t="b">
        <v>0</v>
      </c>
      <c r="G554" s="85" t="b">
        <v>0</v>
      </c>
    </row>
    <row r="555" spans="1:7" ht="15">
      <c r="A555" s="85" t="s">
        <v>2723</v>
      </c>
      <c r="B555" s="85">
        <v>17</v>
      </c>
      <c r="C555" s="113">
        <v>0.0024945494030291556</v>
      </c>
      <c r="D555" s="85" t="s">
        <v>2643</v>
      </c>
      <c r="E555" s="85" t="b">
        <v>0</v>
      </c>
      <c r="F555" s="85" t="b">
        <v>0</v>
      </c>
      <c r="G555" s="85" t="b">
        <v>0</v>
      </c>
    </row>
    <row r="556" spans="1:7" ht="15">
      <c r="A556" s="85" t="s">
        <v>884</v>
      </c>
      <c r="B556" s="85">
        <v>17</v>
      </c>
      <c r="C556" s="113">
        <v>0.0024945494030291556</v>
      </c>
      <c r="D556" s="85" t="s">
        <v>2643</v>
      </c>
      <c r="E556" s="85" t="b">
        <v>0</v>
      </c>
      <c r="F556" s="85" t="b">
        <v>0</v>
      </c>
      <c r="G556" s="85" t="b">
        <v>0</v>
      </c>
    </row>
    <row r="557" spans="1:7" ht="15">
      <c r="A557" s="85" t="s">
        <v>2212</v>
      </c>
      <c r="B557" s="85">
        <v>16</v>
      </c>
      <c r="C557" s="113">
        <v>0.003223617896317885</v>
      </c>
      <c r="D557" s="85" t="s">
        <v>2643</v>
      </c>
      <c r="E557" s="85" t="b">
        <v>0</v>
      </c>
      <c r="F557" s="85" t="b">
        <v>0</v>
      </c>
      <c r="G557" s="85" t="b">
        <v>0</v>
      </c>
    </row>
    <row r="558" spans="1:7" ht="15">
      <c r="A558" s="85" t="s">
        <v>2727</v>
      </c>
      <c r="B558" s="85">
        <v>16</v>
      </c>
      <c r="C558" s="113">
        <v>0.003223617896317885</v>
      </c>
      <c r="D558" s="85" t="s">
        <v>2643</v>
      </c>
      <c r="E558" s="85" t="b">
        <v>0</v>
      </c>
      <c r="F558" s="85" t="b">
        <v>0</v>
      </c>
      <c r="G558" s="85" t="b">
        <v>0</v>
      </c>
    </row>
    <row r="559" spans="1:7" ht="15">
      <c r="A559" s="85" t="s">
        <v>2728</v>
      </c>
      <c r="B559" s="85">
        <v>16</v>
      </c>
      <c r="C559" s="113">
        <v>0.003223617896317885</v>
      </c>
      <c r="D559" s="85" t="s">
        <v>2643</v>
      </c>
      <c r="E559" s="85" t="b">
        <v>0</v>
      </c>
      <c r="F559" s="85" t="b">
        <v>0</v>
      </c>
      <c r="G559" s="85" t="b">
        <v>0</v>
      </c>
    </row>
    <row r="560" spans="1:7" ht="15">
      <c r="A560" s="85" t="s">
        <v>2726</v>
      </c>
      <c r="B560" s="85">
        <v>16</v>
      </c>
      <c r="C560" s="113">
        <v>0.003223617896317885</v>
      </c>
      <c r="D560" s="85" t="s">
        <v>2643</v>
      </c>
      <c r="E560" s="85" t="b">
        <v>0</v>
      </c>
      <c r="F560" s="85" t="b">
        <v>0</v>
      </c>
      <c r="G560" s="85" t="b">
        <v>0</v>
      </c>
    </row>
    <row r="561" spans="1:7" ht="15">
      <c r="A561" s="85" t="s">
        <v>888</v>
      </c>
      <c r="B561" s="85">
        <v>11</v>
      </c>
      <c r="C561" s="113">
        <v>0.0059376515916077285</v>
      </c>
      <c r="D561" s="85" t="s">
        <v>2643</v>
      </c>
      <c r="E561" s="85" t="b">
        <v>0</v>
      </c>
      <c r="F561" s="85" t="b">
        <v>0</v>
      </c>
      <c r="G561" s="85" t="b">
        <v>0</v>
      </c>
    </row>
    <row r="562" spans="1:7" ht="15">
      <c r="A562" s="85" t="s">
        <v>304</v>
      </c>
      <c r="B562" s="85">
        <v>11</v>
      </c>
      <c r="C562" s="113">
        <v>0.0059376515916077285</v>
      </c>
      <c r="D562" s="85" t="s">
        <v>2643</v>
      </c>
      <c r="E562" s="85" t="b">
        <v>0</v>
      </c>
      <c r="F562" s="85" t="b">
        <v>0</v>
      </c>
      <c r="G562" s="85" t="b">
        <v>0</v>
      </c>
    </row>
    <row r="563" spans="1:7" ht="15">
      <c r="A563" s="85" t="s">
        <v>2734</v>
      </c>
      <c r="B563" s="85">
        <v>10</v>
      </c>
      <c r="C563" s="113">
        <v>0.0072097190483296535</v>
      </c>
      <c r="D563" s="85" t="s">
        <v>2643</v>
      </c>
      <c r="E563" s="85" t="b">
        <v>0</v>
      </c>
      <c r="F563" s="85" t="b">
        <v>0</v>
      </c>
      <c r="G563" s="85" t="b">
        <v>0</v>
      </c>
    </row>
    <row r="564" spans="1:7" ht="15">
      <c r="A564" s="85" t="s">
        <v>876</v>
      </c>
      <c r="B564" s="85">
        <v>9</v>
      </c>
      <c r="C564" s="113">
        <v>0.006488747143496688</v>
      </c>
      <c r="D564" s="85" t="s">
        <v>2643</v>
      </c>
      <c r="E564" s="85" t="b">
        <v>0</v>
      </c>
      <c r="F564" s="85" t="b">
        <v>0</v>
      </c>
      <c r="G564" s="85" t="b">
        <v>0</v>
      </c>
    </row>
    <row r="565" spans="1:7" ht="15">
      <c r="A565" s="85" t="s">
        <v>374</v>
      </c>
      <c r="B565" s="85">
        <v>9</v>
      </c>
      <c r="C565" s="113">
        <v>0.006488747143496688</v>
      </c>
      <c r="D565" s="85" t="s">
        <v>2643</v>
      </c>
      <c r="E565" s="85" t="b">
        <v>0</v>
      </c>
      <c r="F565" s="85" t="b">
        <v>0</v>
      </c>
      <c r="G565" s="85" t="b">
        <v>0</v>
      </c>
    </row>
    <row r="566" spans="1:7" ht="15">
      <c r="A566" s="85" t="s">
        <v>2736</v>
      </c>
      <c r="B566" s="85">
        <v>8</v>
      </c>
      <c r="C566" s="113">
        <v>0.006618544842778172</v>
      </c>
      <c r="D566" s="85" t="s">
        <v>2643</v>
      </c>
      <c r="E566" s="85" t="b">
        <v>0</v>
      </c>
      <c r="F566" s="85" t="b">
        <v>0</v>
      </c>
      <c r="G566" s="85" t="b">
        <v>0</v>
      </c>
    </row>
    <row r="567" spans="1:7" ht="15">
      <c r="A567" s="85" t="s">
        <v>2735</v>
      </c>
      <c r="B567" s="85">
        <v>8</v>
      </c>
      <c r="C567" s="113">
        <v>0.006618544842778172</v>
      </c>
      <c r="D567" s="85" t="s">
        <v>2643</v>
      </c>
      <c r="E567" s="85" t="b">
        <v>0</v>
      </c>
      <c r="F567" s="85" t="b">
        <v>0</v>
      </c>
      <c r="G567" s="85" t="b">
        <v>0</v>
      </c>
    </row>
    <row r="568" spans="1:7" ht="15">
      <c r="A568" s="85" t="s">
        <v>2733</v>
      </c>
      <c r="B568" s="85">
        <v>8</v>
      </c>
      <c r="C568" s="113">
        <v>0.006618544842778172</v>
      </c>
      <c r="D568" s="85" t="s">
        <v>2643</v>
      </c>
      <c r="E568" s="85" t="b">
        <v>0</v>
      </c>
      <c r="F568" s="85" t="b">
        <v>0</v>
      </c>
      <c r="G568" s="85" t="b">
        <v>0</v>
      </c>
    </row>
    <row r="569" spans="1:7" ht="15">
      <c r="A569" s="85" t="s">
        <v>2730</v>
      </c>
      <c r="B569" s="85">
        <v>8</v>
      </c>
      <c r="C569" s="113">
        <v>0.006618544842778172</v>
      </c>
      <c r="D569" s="85" t="s">
        <v>2643</v>
      </c>
      <c r="E569" s="85" t="b">
        <v>0</v>
      </c>
      <c r="F569" s="85" t="b">
        <v>0</v>
      </c>
      <c r="G569" s="85" t="b">
        <v>0</v>
      </c>
    </row>
    <row r="570" spans="1:7" ht="15">
      <c r="A570" s="85" t="s">
        <v>2732</v>
      </c>
      <c r="B570" s="85">
        <v>8</v>
      </c>
      <c r="C570" s="113">
        <v>0.006618544842778172</v>
      </c>
      <c r="D570" s="85" t="s">
        <v>2643</v>
      </c>
      <c r="E570" s="85" t="b">
        <v>0</v>
      </c>
      <c r="F570" s="85" t="b">
        <v>0</v>
      </c>
      <c r="G570" s="85" t="b">
        <v>0</v>
      </c>
    </row>
    <row r="571" spans="1:7" ht="15">
      <c r="A571" s="85" t="s">
        <v>375</v>
      </c>
      <c r="B571" s="85">
        <v>8</v>
      </c>
      <c r="C571" s="113">
        <v>0.006618544842778172</v>
      </c>
      <c r="D571" s="85" t="s">
        <v>2643</v>
      </c>
      <c r="E571" s="85" t="b">
        <v>0</v>
      </c>
      <c r="F571" s="85" t="b">
        <v>0</v>
      </c>
      <c r="G571" s="85" t="b">
        <v>0</v>
      </c>
    </row>
    <row r="572" spans="1:7" ht="15">
      <c r="A572" s="85" t="s">
        <v>2731</v>
      </c>
      <c r="B572" s="85">
        <v>8</v>
      </c>
      <c r="C572" s="113">
        <v>0.006618544842778172</v>
      </c>
      <c r="D572" s="85" t="s">
        <v>2643</v>
      </c>
      <c r="E572" s="85" t="b">
        <v>0</v>
      </c>
      <c r="F572" s="85" t="b">
        <v>0</v>
      </c>
      <c r="G572" s="85" t="b">
        <v>0</v>
      </c>
    </row>
    <row r="573" spans="1:7" ht="15">
      <c r="A573" s="85" t="s">
        <v>2738</v>
      </c>
      <c r="B573" s="85">
        <v>6</v>
      </c>
      <c r="C573" s="113">
        <v>0.006522395991022923</v>
      </c>
      <c r="D573" s="85" t="s">
        <v>2643</v>
      </c>
      <c r="E573" s="85" t="b">
        <v>0</v>
      </c>
      <c r="F573" s="85" t="b">
        <v>0</v>
      </c>
      <c r="G573" s="85" t="b">
        <v>0</v>
      </c>
    </row>
    <row r="574" spans="1:7" ht="15">
      <c r="A574" s="85" t="s">
        <v>2729</v>
      </c>
      <c r="B574" s="85">
        <v>6</v>
      </c>
      <c r="C574" s="113">
        <v>0.016229064394976896</v>
      </c>
      <c r="D574" s="85" t="s">
        <v>2643</v>
      </c>
      <c r="E574" s="85" t="b">
        <v>0</v>
      </c>
      <c r="F574" s="85" t="b">
        <v>0</v>
      </c>
      <c r="G574" s="85" t="b">
        <v>0</v>
      </c>
    </row>
    <row r="575" spans="1:7" ht="15">
      <c r="A575" s="85" t="s">
        <v>951</v>
      </c>
      <c r="B575" s="85">
        <v>3</v>
      </c>
      <c r="C575" s="113">
        <v>0.005138723955993673</v>
      </c>
      <c r="D575" s="85" t="s">
        <v>2643</v>
      </c>
      <c r="E575" s="85" t="b">
        <v>0</v>
      </c>
      <c r="F575" s="85" t="b">
        <v>0</v>
      </c>
      <c r="G575" s="85" t="b">
        <v>0</v>
      </c>
    </row>
    <row r="576" spans="1:7" ht="15">
      <c r="A576" s="85" t="s">
        <v>2794</v>
      </c>
      <c r="B576" s="85">
        <v>2</v>
      </c>
      <c r="C576" s="113">
        <v>0.004158004158004158</v>
      </c>
      <c r="D576" s="85" t="s">
        <v>2643</v>
      </c>
      <c r="E576" s="85" t="b">
        <v>0</v>
      </c>
      <c r="F576" s="85" t="b">
        <v>0</v>
      </c>
      <c r="G576" s="85" t="b">
        <v>0</v>
      </c>
    </row>
    <row r="577" spans="1:7" ht="15">
      <c r="A577" s="85" t="s">
        <v>2769</v>
      </c>
      <c r="B577" s="85">
        <v>2</v>
      </c>
      <c r="C577" s="113">
        <v>0.004158004158004158</v>
      </c>
      <c r="D577" s="85" t="s">
        <v>2643</v>
      </c>
      <c r="E577" s="85" t="b">
        <v>0</v>
      </c>
      <c r="F577" s="85" t="b">
        <v>0</v>
      </c>
      <c r="G577" s="85" t="b">
        <v>0</v>
      </c>
    </row>
    <row r="578" spans="1:7" ht="15">
      <c r="A578" s="85" t="s">
        <v>2770</v>
      </c>
      <c r="B578" s="85">
        <v>2</v>
      </c>
      <c r="C578" s="113">
        <v>0.004158004158004158</v>
      </c>
      <c r="D578" s="85" t="s">
        <v>2643</v>
      </c>
      <c r="E578" s="85" t="b">
        <v>1</v>
      </c>
      <c r="F578" s="85" t="b">
        <v>0</v>
      </c>
      <c r="G578" s="85" t="b">
        <v>0</v>
      </c>
    </row>
    <row r="579" spans="1:7" ht="15">
      <c r="A579" s="85" t="s">
        <v>2795</v>
      </c>
      <c r="B579" s="85">
        <v>2</v>
      </c>
      <c r="C579" s="113">
        <v>0.004158004158004158</v>
      </c>
      <c r="D579" s="85" t="s">
        <v>2643</v>
      </c>
      <c r="E579" s="85" t="b">
        <v>0</v>
      </c>
      <c r="F579" s="85" t="b">
        <v>0</v>
      </c>
      <c r="G579" s="85" t="b">
        <v>0</v>
      </c>
    </row>
    <row r="580" spans="1:7" ht="15">
      <c r="A580" s="85" t="s">
        <v>2796</v>
      </c>
      <c r="B580" s="85">
        <v>2</v>
      </c>
      <c r="C580" s="113">
        <v>0.004158004158004158</v>
      </c>
      <c r="D580" s="85" t="s">
        <v>2643</v>
      </c>
      <c r="E580" s="85" t="b">
        <v>0</v>
      </c>
      <c r="F580" s="85" t="b">
        <v>0</v>
      </c>
      <c r="G580" s="85" t="b">
        <v>0</v>
      </c>
    </row>
    <row r="581" spans="1:7" ht="15">
      <c r="A581" s="85" t="s">
        <v>288</v>
      </c>
      <c r="B581" s="85">
        <v>2</v>
      </c>
      <c r="C581" s="113">
        <v>0.004158004158004158</v>
      </c>
      <c r="D581" s="85" t="s">
        <v>2643</v>
      </c>
      <c r="E581" s="85" t="b">
        <v>0</v>
      </c>
      <c r="F581" s="85" t="b">
        <v>0</v>
      </c>
      <c r="G581" s="85" t="b">
        <v>0</v>
      </c>
    </row>
    <row r="582" spans="1:7" ht="15">
      <c r="A582" s="85" t="s">
        <v>396</v>
      </c>
      <c r="B582" s="85">
        <v>2</v>
      </c>
      <c r="C582" s="113">
        <v>0.004158004158004158</v>
      </c>
      <c r="D582" s="85" t="s">
        <v>2643</v>
      </c>
      <c r="E582" s="85" t="b">
        <v>0</v>
      </c>
      <c r="F582" s="85" t="b">
        <v>0</v>
      </c>
      <c r="G582" s="85" t="b">
        <v>0</v>
      </c>
    </row>
    <row r="583" spans="1:7" ht="15">
      <c r="A583" s="85" t="s">
        <v>343</v>
      </c>
      <c r="B583" s="85">
        <v>2</v>
      </c>
      <c r="C583" s="113">
        <v>0.004158004158004158</v>
      </c>
      <c r="D583" s="85" t="s">
        <v>2643</v>
      </c>
      <c r="E583" s="85" t="b">
        <v>0</v>
      </c>
      <c r="F583" s="85" t="b">
        <v>0</v>
      </c>
      <c r="G583" s="85" t="b">
        <v>0</v>
      </c>
    </row>
    <row r="584" spans="1:7" ht="15">
      <c r="A584" s="85" t="s">
        <v>356</v>
      </c>
      <c r="B584" s="85">
        <v>2</v>
      </c>
      <c r="C584" s="113">
        <v>0.004158004158004158</v>
      </c>
      <c r="D584" s="85" t="s">
        <v>2643</v>
      </c>
      <c r="E584" s="85" t="b">
        <v>0</v>
      </c>
      <c r="F584" s="85" t="b">
        <v>0</v>
      </c>
      <c r="G584" s="85" t="b">
        <v>0</v>
      </c>
    </row>
    <row r="585" spans="1:7" ht="15">
      <c r="A585" s="85" t="s">
        <v>328</v>
      </c>
      <c r="B585" s="85">
        <v>2</v>
      </c>
      <c r="C585" s="113">
        <v>0.004158004158004158</v>
      </c>
      <c r="D585" s="85" t="s">
        <v>2643</v>
      </c>
      <c r="E585" s="85" t="b">
        <v>0</v>
      </c>
      <c r="F585" s="85" t="b">
        <v>0</v>
      </c>
      <c r="G585" s="85" t="b">
        <v>0</v>
      </c>
    </row>
    <row r="586" spans="1:7" ht="15">
      <c r="A586" s="85" t="s">
        <v>361</v>
      </c>
      <c r="B586" s="85">
        <v>2</v>
      </c>
      <c r="C586" s="113">
        <v>0.004158004158004158</v>
      </c>
      <c r="D586" s="85" t="s">
        <v>2643</v>
      </c>
      <c r="E586" s="85" t="b">
        <v>0</v>
      </c>
      <c r="F586" s="85" t="b">
        <v>0</v>
      </c>
      <c r="G586" s="85" t="b">
        <v>0</v>
      </c>
    </row>
    <row r="587" spans="1:7" ht="15">
      <c r="A587" s="85" t="s">
        <v>285</v>
      </c>
      <c r="B587" s="85">
        <v>2</v>
      </c>
      <c r="C587" s="113">
        <v>0.004158004158004158</v>
      </c>
      <c r="D587" s="85" t="s">
        <v>2643</v>
      </c>
      <c r="E587" s="85" t="b">
        <v>0</v>
      </c>
      <c r="F587" s="85" t="b">
        <v>0</v>
      </c>
      <c r="G587" s="85" t="b">
        <v>0</v>
      </c>
    </row>
    <row r="588" spans="1:7" ht="15">
      <c r="A588" s="85" t="s">
        <v>341</v>
      </c>
      <c r="B588" s="85">
        <v>2</v>
      </c>
      <c r="C588" s="113">
        <v>0.004158004158004158</v>
      </c>
      <c r="D588" s="85" t="s">
        <v>2643</v>
      </c>
      <c r="E588" s="85" t="b">
        <v>0</v>
      </c>
      <c r="F588" s="85" t="b">
        <v>0</v>
      </c>
      <c r="G588" s="85" t="b">
        <v>0</v>
      </c>
    </row>
    <row r="589" spans="1:7" ht="15">
      <c r="A589" s="85" t="s">
        <v>2742</v>
      </c>
      <c r="B589" s="85">
        <v>2</v>
      </c>
      <c r="C589" s="113">
        <v>0.004158004158004158</v>
      </c>
      <c r="D589" s="85" t="s">
        <v>2643</v>
      </c>
      <c r="E589" s="85" t="b">
        <v>0</v>
      </c>
      <c r="F589" s="85" t="b">
        <v>0</v>
      </c>
      <c r="G589" s="85" t="b">
        <v>0</v>
      </c>
    </row>
    <row r="590" spans="1:7" ht="15">
      <c r="A590" s="85" t="s">
        <v>273</v>
      </c>
      <c r="B590" s="85">
        <v>21</v>
      </c>
      <c r="C590" s="113">
        <v>0.0010081988985650783</v>
      </c>
      <c r="D590" s="85" t="s">
        <v>2644</v>
      </c>
      <c r="E590" s="85" t="b">
        <v>0</v>
      </c>
      <c r="F590" s="85" t="b">
        <v>0</v>
      </c>
      <c r="G590" s="85" t="b">
        <v>0</v>
      </c>
    </row>
    <row r="591" spans="1:7" ht="15">
      <c r="A591" s="85" t="s">
        <v>334</v>
      </c>
      <c r="B591" s="85">
        <v>20</v>
      </c>
      <c r="C591" s="113">
        <v>0</v>
      </c>
      <c r="D591" s="85" t="s">
        <v>2644</v>
      </c>
      <c r="E591" s="85" t="b">
        <v>0</v>
      </c>
      <c r="F591" s="85" t="b">
        <v>0</v>
      </c>
      <c r="G591" s="85" t="b">
        <v>0</v>
      </c>
    </row>
    <row r="592" spans="1:7" ht="15">
      <c r="A592" s="85" t="s">
        <v>902</v>
      </c>
      <c r="B592" s="85">
        <v>20</v>
      </c>
      <c r="C592" s="113">
        <v>0.001972305627615308</v>
      </c>
      <c r="D592" s="85" t="s">
        <v>2644</v>
      </c>
      <c r="E592" s="85" t="b">
        <v>0</v>
      </c>
      <c r="F592" s="85" t="b">
        <v>0</v>
      </c>
      <c r="G592" s="85" t="b">
        <v>0</v>
      </c>
    </row>
    <row r="593" spans="1:7" ht="15">
      <c r="A593" s="85" t="s">
        <v>869</v>
      </c>
      <c r="B593" s="85">
        <v>20</v>
      </c>
      <c r="C593" s="113">
        <v>0.001972305627615308</v>
      </c>
      <c r="D593" s="85" t="s">
        <v>2644</v>
      </c>
      <c r="E593" s="85" t="b">
        <v>0</v>
      </c>
      <c r="F593" s="85" t="b">
        <v>0</v>
      </c>
      <c r="G593" s="85" t="b">
        <v>0</v>
      </c>
    </row>
    <row r="594" spans="1:7" ht="15">
      <c r="A594" s="85" t="s">
        <v>2721</v>
      </c>
      <c r="B594" s="85">
        <v>19</v>
      </c>
      <c r="C594" s="113">
        <v>0.003968297946450586</v>
      </c>
      <c r="D594" s="85" t="s">
        <v>2644</v>
      </c>
      <c r="E594" s="85" t="b">
        <v>0</v>
      </c>
      <c r="F594" s="85" t="b">
        <v>0</v>
      </c>
      <c r="G594" s="85" t="b">
        <v>0</v>
      </c>
    </row>
    <row r="595" spans="1:7" ht="15">
      <c r="A595" s="85" t="s">
        <v>2722</v>
      </c>
      <c r="B595" s="85">
        <v>16</v>
      </c>
      <c r="C595" s="113">
        <v>0.003341724586484704</v>
      </c>
      <c r="D595" s="85" t="s">
        <v>2644</v>
      </c>
      <c r="E595" s="85" t="b">
        <v>0</v>
      </c>
      <c r="F595" s="85" t="b">
        <v>0</v>
      </c>
      <c r="G595" s="85" t="b">
        <v>0</v>
      </c>
    </row>
    <row r="596" spans="1:7" ht="15">
      <c r="A596" s="85" t="s">
        <v>2723</v>
      </c>
      <c r="B596" s="85">
        <v>16</v>
      </c>
      <c r="C596" s="113">
        <v>0.003341724586484704</v>
      </c>
      <c r="D596" s="85" t="s">
        <v>2644</v>
      </c>
      <c r="E596" s="85" t="b">
        <v>0</v>
      </c>
      <c r="F596" s="85" t="b">
        <v>0</v>
      </c>
      <c r="G596" s="85" t="b">
        <v>0</v>
      </c>
    </row>
    <row r="597" spans="1:7" ht="15">
      <c r="A597" s="85" t="s">
        <v>884</v>
      </c>
      <c r="B597" s="85">
        <v>16</v>
      </c>
      <c r="C597" s="113">
        <v>0.003341724586484704</v>
      </c>
      <c r="D597" s="85" t="s">
        <v>2644</v>
      </c>
      <c r="E597" s="85" t="b">
        <v>0</v>
      </c>
      <c r="F597" s="85" t="b">
        <v>0</v>
      </c>
      <c r="G597" s="85" t="b">
        <v>0</v>
      </c>
    </row>
    <row r="598" spans="1:7" ht="15">
      <c r="A598" s="85" t="s">
        <v>2725</v>
      </c>
      <c r="B598" s="85">
        <v>15</v>
      </c>
      <c r="C598" s="113">
        <v>0.0040389677782855585</v>
      </c>
      <c r="D598" s="85" t="s">
        <v>2644</v>
      </c>
      <c r="E598" s="85" t="b">
        <v>0</v>
      </c>
      <c r="F598" s="85" t="b">
        <v>0</v>
      </c>
      <c r="G598" s="85" t="b">
        <v>0</v>
      </c>
    </row>
    <row r="599" spans="1:7" ht="15">
      <c r="A599" s="85" t="s">
        <v>418</v>
      </c>
      <c r="B599" s="85">
        <v>15</v>
      </c>
      <c r="C599" s="113">
        <v>0.0040389677782855585</v>
      </c>
      <c r="D599" s="85" t="s">
        <v>2644</v>
      </c>
      <c r="E599" s="85" t="b">
        <v>0</v>
      </c>
      <c r="F599" s="85" t="b">
        <v>0</v>
      </c>
      <c r="G599" s="85" t="b">
        <v>0</v>
      </c>
    </row>
    <row r="600" spans="1:7" ht="15">
      <c r="A600" s="85" t="s">
        <v>905</v>
      </c>
      <c r="B600" s="85">
        <v>15</v>
      </c>
      <c r="C600" s="113">
        <v>0.0040389677782855585</v>
      </c>
      <c r="D600" s="85" t="s">
        <v>2644</v>
      </c>
      <c r="E600" s="85" t="b">
        <v>0</v>
      </c>
      <c r="F600" s="85" t="b">
        <v>0</v>
      </c>
      <c r="G600" s="85" t="b">
        <v>0</v>
      </c>
    </row>
    <row r="601" spans="1:7" ht="15">
      <c r="A601" s="85" t="s">
        <v>2724</v>
      </c>
      <c r="B601" s="85">
        <v>15</v>
      </c>
      <c r="C601" s="113">
        <v>0.0040389677782855585</v>
      </c>
      <c r="D601" s="85" t="s">
        <v>2644</v>
      </c>
      <c r="E601" s="85" t="b">
        <v>0</v>
      </c>
      <c r="F601" s="85" t="b">
        <v>0</v>
      </c>
      <c r="G601" s="85" t="b">
        <v>0</v>
      </c>
    </row>
    <row r="602" spans="1:7" ht="15">
      <c r="A602" s="85" t="s">
        <v>2212</v>
      </c>
      <c r="B602" s="85">
        <v>15</v>
      </c>
      <c r="C602" s="113">
        <v>0.0040389677782855585</v>
      </c>
      <c r="D602" s="85" t="s">
        <v>2644</v>
      </c>
      <c r="E602" s="85" t="b">
        <v>0</v>
      </c>
      <c r="F602" s="85" t="b">
        <v>0</v>
      </c>
      <c r="G602" s="85" t="b">
        <v>0</v>
      </c>
    </row>
    <row r="603" spans="1:7" ht="15">
      <c r="A603" s="85" t="s">
        <v>2727</v>
      </c>
      <c r="B603" s="85">
        <v>15</v>
      </c>
      <c r="C603" s="113">
        <v>0.0040389677782855585</v>
      </c>
      <c r="D603" s="85" t="s">
        <v>2644</v>
      </c>
      <c r="E603" s="85" t="b">
        <v>0</v>
      </c>
      <c r="F603" s="85" t="b">
        <v>0</v>
      </c>
      <c r="G603" s="85" t="b">
        <v>0</v>
      </c>
    </row>
    <row r="604" spans="1:7" ht="15">
      <c r="A604" s="85" t="s">
        <v>2728</v>
      </c>
      <c r="B604" s="85">
        <v>15</v>
      </c>
      <c r="C604" s="113">
        <v>0.0040389677782855585</v>
      </c>
      <c r="D604" s="85" t="s">
        <v>2644</v>
      </c>
      <c r="E604" s="85" t="b">
        <v>0</v>
      </c>
      <c r="F604" s="85" t="b">
        <v>0</v>
      </c>
      <c r="G604" s="85" t="b">
        <v>0</v>
      </c>
    </row>
    <row r="605" spans="1:7" ht="15">
      <c r="A605" s="85" t="s">
        <v>2726</v>
      </c>
      <c r="B605" s="85">
        <v>14</v>
      </c>
      <c r="C605" s="113">
        <v>0.004673766034052596</v>
      </c>
      <c r="D605" s="85" t="s">
        <v>2644</v>
      </c>
      <c r="E605" s="85" t="b">
        <v>0</v>
      </c>
      <c r="F605" s="85" t="b">
        <v>0</v>
      </c>
      <c r="G605" s="85" t="b">
        <v>0</v>
      </c>
    </row>
    <row r="606" spans="1:7" ht="15">
      <c r="A606" s="85" t="s">
        <v>304</v>
      </c>
      <c r="B606" s="85">
        <v>13</v>
      </c>
      <c r="C606" s="113">
        <v>0.005241651645782064</v>
      </c>
      <c r="D606" s="85" t="s">
        <v>2644</v>
      </c>
      <c r="E606" s="85" t="b">
        <v>0</v>
      </c>
      <c r="F606" s="85" t="b">
        <v>0</v>
      </c>
      <c r="G606" s="85" t="b">
        <v>0</v>
      </c>
    </row>
    <row r="607" spans="1:7" ht="15">
      <c r="A607" s="85" t="s">
        <v>876</v>
      </c>
      <c r="B607" s="85">
        <v>12</v>
      </c>
      <c r="C607" s="113">
        <v>0.005737467662491976</v>
      </c>
      <c r="D607" s="85" t="s">
        <v>2644</v>
      </c>
      <c r="E607" s="85" t="b">
        <v>0</v>
      </c>
      <c r="F607" s="85" t="b">
        <v>0</v>
      </c>
      <c r="G607" s="85" t="b">
        <v>0</v>
      </c>
    </row>
    <row r="608" spans="1:7" ht="15">
      <c r="A608" s="85" t="s">
        <v>2730</v>
      </c>
      <c r="B608" s="85">
        <v>12</v>
      </c>
      <c r="C608" s="113">
        <v>0.005737467662491976</v>
      </c>
      <c r="D608" s="85" t="s">
        <v>2644</v>
      </c>
      <c r="E608" s="85" t="b">
        <v>0</v>
      </c>
      <c r="F608" s="85" t="b">
        <v>0</v>
      </c>
      <c r="G608" s="85" t="b">
        <v>0</v>
      </c>
    </row>
    <row r="609" spans="1:7" ht="15">
      <c r="A609" s="85" t="s">
        <v>2732</v>
      </c>
      <c r="B609" s="85">
        <v>12</v>
      </c>
      <c r="C609" s="113">
        <v>0.005737467662491976</v>
      </c>
      <c r="D609" s="85" t="s">
        <v>2644</v>
      </c>
      <c r="E609" s="85" t="b">
        <v>0</v>
      </c>
      <c r="F609" s="85" t="b">
        <v>0</v>
      </c>
      <c r="G609" s="85" t="b">
        <v>0</v>
      </c>
    </row>
    <row r="610" spans="1:7" ht="15">
      <c r="A610" s="85" t="s">
        <v>375</v>
      </c>
      <c r="B610" s="85">
        <v>11</v>
      </c>
      <c r="C610" s="113">
        <v>0.006155194861127838</v>
      </c>
      <c r="D610" s="85" t="s">
        <v>2644</v>
      </c>
      <c r="E610" s="85" t="b">
        <v>0</v>
      </c>
      <c r="F610" s="85" t="b">
        <v>0</v>
      </c>
      <c r="G610" s="85" t="b">
        <v>0</v>
      </c>
    </row>
    <row r="611" spans="1:7" ht="15">
      <c r="A611" s="85" t="s">
        <v>2731</v>
      </c>
      <c r="B611" s="85">
        <v>11</v>
      </c>
      <c r="C611" s="113">
        <v>0.006155194861127838</v>
      </c>
      <c r="D611" s="85" t="s">
        <v>2644</v>
      </c>
      <c r="E611" s="85" t="b">
        <v>0</v>
      </c>
      <c r="F611" s="85" t="b">
        <v>0</v>
      </c>
      <c r="G611" s="85" t="b">
        <v>0</v>
      </c>
    </row>
    <row r="612" spans="1:7" ht="15">
      <c r="A612" s="85" t="s">
        <v>374</v>
      </c>
      <c r="B612" s="85">
        <v>11</v>
      </c>
      <c r="C612" s="113">
        <v>0.006155194861127838</v>
      </c>
      <c r="D612" s="85" t="s">
        <v>2644</v>
      </c>
      <c r="E612" s="85" t="b">
        <v>0</v>
      </c>
      <c r="F612" s="85" t="b">
        <v>0</v>
      </c>
      <c r="G612" s="85" t="b">
        <v>0</v>
      </c>
    </row>
    <row r="613" spans="1:7" ht="15">
      <c r="A613" s="85" t="s">
        <v>2733</v>
      </c>
      <c r="B613" s="85">
        <v>10</v>
      </c>
      <c r="C613" s="113">
        <v>0.006487715423792699</v>
      </c>
      <c r="D613" s="85" t="s">
        <v>2644</v>
      </c>
      <c r="E613" s="85" t="b">
        <v>0</v>
      </c>
      <c r="F613" s="85" t="b">
        <v>0</v>
      </c>
      <c r="G613" s="85" t="b">
        <v>0</v>
      </c>
    </row>
    <row r="614" spans="1:7" ht="15">
      <c r="A614" s="85" t="s">
        <v>888</v>
      </c>
      <c r="B614" s="85">
        <v>9</v>
      </c>
      <c r="C614" s="113">
        <v>0.010142044628282412</v>
      </c>
      <c r="D614" s="85" t="s">
        <v>2644</v>
      </c>
      <c r="E614" s="85" t="b">
        <v>0</v>
      </c>
      <c r="F614" s="85" t="b">
        <v>0</v>
      </c>
      <c r="G614" s="85" t="b">
        <v>0</v>
      </c>
    </row>
    <row r="615" spans="1:7" ht="15">
      <c r="A615" s="85" t="s">
        <v>2737</v>
      </c>
      <c r="B615" s="85">
        <v>6</v>
      </c>
      <c r="C615" s="113">
        <v>0.009038405228483003</v>
      </c>
      <c r="D615" s="85" t="s">
        <v>2644</v>
      </c>
      <c r="E615" s="85" t="b">
        <v>1</v>
      </c>
      <c r="F615" s="85" t="b">
        <v>0</v>
      </c>
      <c r="G615" s="85" t="b">
        <v>0</v>
      </c>
    </row>
    <row r="616" spans="1:7" ht="15">
      <c r="A616" s="85" t="s">
        <v>2729</v>
      </c>
      <c r="B616" s="85">
        <v>6</v>
      </c>
      <c r="C616" s="113">
        <v>0.016823663737034242</v>
      </c>
      <c r="D616" s="85" t="s">
        <v>2644</v>
      </c>
      <c r="E616" s="85" t="b">
        <v>0</v>
      </c>
      <c r="F616" s="85" t="b">
        <v>0</v>
      </c>
      <c r="G616" s="85" t="b">
        <v>0</v>
      </c>
    </row>
    <row r="617" spans="1:7" ht="15">
      <c r="A617" s="85" t="s">
        <v>2734</v>
      </c>
      <c r="B617" s="85">
        <v>5</v>
      </c>
      <c r="C617" s="113">
        <v>0.0075320043570691695</v>
      </c>
      <c r="D617" s="85" t="s">
        <v>2644</v>
      </c>
      <c r="E617" s="85" t="b">
        <v>0</v>
      </c>
      <c r="F617" s="85" t="b">
        <v>0</v>
      </c>
      <c r="G617" s="85" t="b">
        <v>0</v>
      </c>
    </row>
    <row r="618" spans="1:7" ht="15">
      <c r="A618" s="85" t="s">
        <v>288</v>
      </c>
      <c r="B618" s="85">
        <v>4</v>
      </c>
      <c r="C618" s="113">
        <v>0.0060256034856553346</v>
      </c>
      <c r="D618" s="85" t="s">
        <v>2644</v>
      </c>
      <c r="E618" s="85" t="b">
        <v>0</v>
      </c>
      <c r="F618" s="85" t="b">
        <v>0</v>
      </c>
      <c r="G618" s="85" t="b">
        <v>0</v>
      </c>
    </row>
    <row r="619" spans="1:7" ht="15">
      <c r="A619" s="85" t="s">
        <v>951</v>
      </c>
      <c r="B619" s="85">
        <v>3</v>
      </c>
      <c r="C619" s="113">
        <v>0.005326996169898613</v>
      </c>
      <c r="D619" s="85" t="s">
        <v>2644</v>
      </c>
      <c r="E619" s="85" t="b">
        <v>0</v>
      </c>
      <c r="F619" s="85" t="b">
        <v>0</v>
      </c>
      <c r="G619" s="85" t="b">
        <v>0</v>
      </c>
    </row>
    <row r="620" spans="1:7" ht="15">
      <c r="A620" s="85" t="s">
        <v>883</v>
      </c>
      <c r="B620" s="85">
        <v>3</v>
      </c>
      <c r="C620" s="113">
        <v>0.005326996169898613</v>
      </c>
      <c r="D620" s="85" t="s">
        <v>2644</v>
      </c>
      <c r="E620" s="85" t="b">
        <v>0</v>
      </c>
      <c r="F620" s="85" t="b">
        <v>0</v>
      </c>
      <c r="G620" s="85" t="b">
        <v>0</v>
      </c>
    </row>
    <row r="621" spans="1:7" ht="15">
      <c r="A621" s="85" t="s">
        <v>356</v>
      </c>
      <c r="B621" s="85">
        <v>3</v>
      </c>
      <c r="C621" s="113">
        <v>0.005326996169898613</v>
      </c>
      <c r="D621" s="85" t="s">
        <v>2644</v>
      </c>
      <c r="E621" s="85" t="b">
        <v>0</v>
      </c>
      <c r="F621" s="85" t="b">
        <v>0</v>
      </c>
      <c r="G621" s="85" t="b">
        <v>0</v>
      </c>
    </row>
    <row r="622" spans="1:7" ht="15">
      <c r="A622" s="85" t="s">
        <v>305</v>
      </c>
      <c r="B622" s="85">
        <v>3</v>
      </c>
      <c r="C622" s="113">
        <v>0.005326996169898613</v>
      </c>
      <c r="D622" s="85" t="s">
        <v>2644</v>
      </c>
      <c r="E622" s="85" t="b">
        <v>0</v>
      </c>
      <c r="F622" s="85" t="b">
        <v>0</v>
      </c>
      <c r="G622" s="85" t="b">
        <v>0</v>
      </c>
    </row>
    <row r="623" spans="1:7" ht="15">
      <c r="A623" s="85" t="s">
        <v>282</v>
      </c>
      <c r="B623" s="85">
        <v>3</v>
      </c>
      <c r="C623" s="113">
        <v>0.005326996169898613</v>
      </c>
      <c r="D623" s="85" t="s">
        <v>2644</v>
      </c>
      <c r="E623" s="85" t="b">
        <v>0</v>
      </c>
      <c r="F623" s="85" t="b">
        <v>0</v>
      </c>
      <c r="G623" s="85" t="b">
        <v>0</v>
      </c>
    </row>
    <row r="624" spans="1:7" ht="15">
      <c r="A624" s="85" t="s">
        <v>2740</v>
      </c>
      <c r="B624" s="85">
        <v>3</v>
      </c>
      <c r="C624" s="113">
        <v>0.005326996169898613</v>
      </c>
      <c r="D624" s="85" t="s">
        <v>2644</v>
      </c>
      <c r="E624" s="85" t="b">
        <v>0</v>
      </c>
      <c r="F624" s="85" t="b">
        <v>0</v>
      </c>
      <c r="G624" s="85" t="b">
        <v>0</v>
      </c>
    </row>
    <row r="625" spans="1:7" ht="15">
      <c r="A625" s="85" t="s">
        <v>2736</v>
      </c>
      <c r="B625" s="85">
        <v>3</v>
      </c>
      <c r="C625" s="113">
        <v>0.005326996169898613</v>
      </c>
      <c r="D625" s="85" t="s">
        <v>2644</v>
      </c>
      <c r="E625" s="85" t="b">
        <v>0</v>
      </c>
      <c r="F625" s="85" t="b">
        <v>0</v>
      </c>
      <c r="G625" s="85" t="b">
        <v>0</v>
      </c>
    </row>
    <row r="626" spans="1:7" ht="15">
      <c r="A626" s="85" t="s">
        <v>2735</v>
      </c>
      <c r="B626" s="85">
        <v>3</v>
      </c>
      <c r="C626" s="113">
        <v>0.005326996169898613</v>
      </c>
      <c r="D626" s="85" t="s">
        <v>2644</v>
      </c>
      <c r="E626" s="85" t="b">
        <v>0</v>
      </c>
      <c r="F626" s="85" t="b">
        <v>0</v>
      </c>
      <c r="G626" s="85" t="b">
        <v>0</v>
      </c>
    </row>
    <row r="627" spans="1:7" ht="15">
      <c r="A627" s="85" t="s">
        <v>2797</v>
      </c>
      <c r="B627" s="85">
        <v>2</v>
      </c>
      <c r="C627" s="113">
        <v>0.004310344827586207</v>
      </c>
      <c r="D627" s="85" t="s">
        <v>2644</v>
      </c>
      <c r="E627" s="85" t="b">
        <v>0</v>
      </c>
      <c r="F627" s="85" t="b">
        <v>0</v>
      </c>
      <c r="G627" s="85" t="b">
        <v>0</v>
      </c>
    </row>
    <row r="628" spans="1:7" ht="15">
      <c r="A628" s="85" t="s">
        <v>328</v>
      </c>
      <c r="B628" s="85">
        <v>2</v>
      </c>
      <c r="C628" s="113">
        <v>0.004310344827586207</v>
      </c>
      <c r="D628" s="85" t="s">
        <v>2644</v>
      </c>
      <c r="E628" s="85" t="b">
        <v>0</v>
      </c>
      <c r="F628" s="85" t="b">
        <v>0</v>
      </c>
      <c r="G628" s="85" t="b">
        <v>0</v>
      </c>
    </row>
    <row r="629" spans="1:7" ht="15">
      <c r="A629" s="85" t="s">
        <v>406</v>
      </c>
      <c r="B629" s="85">
        <v>2</v>
      </c>
      <c r="C629" s="113">
        <v>0.004310344827586207</v>
      </c>
      <c r="D629" s="85" t="s">
        <v>2644</v>
      </c>
      <c r="E629" s="85" t="b">
        <v>0</v>
      </c>
      <c r="F629" s="85" t="b">
        <v>0</v>
      </c>
      <c r="G629" s="85" t="b">
        <v>0</v>
      </c>
    </row>
    <row r="630" spans="1:7" ht="15">
      <c r="A630" s="85" t="s">
        <v>311</v>
      </c>
      <c r="B630" s="85">
        <v>2</v>
      </c>
      <c r="C630" s="113">
        <v>0.004310344827586207</v>
      </c>
      <c r="D630" s="85" t="s">
        <v>2644</v>
      </c>
      <c r="E630" s="85" t="b">
        <v>0</v>
      </c>
      <c r="F630" s="85" t="b">
        <v>0</v>
      </c>
      <c r="G630" s="85" t="b">
        <v>0</v>
      </c>
    </row>
    <row r="631" spans="1:7" ht="15">
      <c r="A631" s="85" t="s">
        <v>388</v>
      </c>
      <c r="B631" s="85">
        <v>2</v>
      </c>
      <c r="C631" s="113">
        <v>0.004310344827586207</v>
      </c>
      <c r="D631" s="85" t="s">
        <v>2644</v>
      </c>
      <c r="E631" s="85" t="b">
        <v>0</v>
      </c>
      <c r="F631" s="85" t="b">
        <v>0</v>
      </c>
      <c r="G631" s="85" t="b">
        <v>0</v>
      </c>
    </row>
    <row r="632" spans="1:7" ht="15">
      <c r="A632" s="85" t="s">
        <v>456</v>
      </c>
      <c r="B632" s="85">
        <v>2</v>
      </c>
      <c r="C632" s="113">
        <v>0.004310344827586207</v>
      </c>
      <c r="D632" s="85" t="s">
        <v>2644</v>
      </c>
      <c r="E632" s="85" t="b">
        <v>0</v>
      </c>
      <c r="F632" s="85" t="b">
        <v>0</v>
      </c>
      <c r="G632" s="85" t="b">
        <v>0</v>
      </c>
    </row>
    <row r="633" spans="1:7" ht="15">
      <c r="A633" s="85" t="s">
        <v>2823</v>
      </c>
      <c r="B633" s="85">
        <v>2</v>
      </c>
      <c r="C633" s="113">
        <v>0.004310344827586207</v>
      </c>
      <c r="D633" s="85" t="s">
        <v>2644</v>
      </c>
      <c r="E633" s="85" t="b">
        <v>0</v>
      </c>
      <c r="F633" s="85" t="b">
        <v>0</v>
      </c>
      <c r="G633" s="85" t="b">
        <v>0</v>
      </c>
    </row>
    <row r="634" spans="1:7" ht="15">
      <c r="A634" s="85" t="s">
        <v>281</v>
      </c>
      <c r="B634" s="85">
        <v>2</v>
      </c>
      <c r="C634" s="113">
        <v>0.005607887912344746</v>
      </c>
      <c r="D634" s="85" t="s">
        <v>2644</v>
      </c>
      <c r="E634" s="85" t="b">
        <v>0</v>
      </c>
      <c r="F634" s="85" t="b">
        <v>0</v>
      </c>
      <c r="G634" s="85" t="b">
        <v>0</v>
      </c>
    </row>
    <row r="635" spans="1:7" ht="15">
      <c r="A635" s="85" t="s">
        <v>2069</v>
      </c>
      <c r="B635" s="85">
        <v>2</v>
      </c>
      <c r="C635" s="113">
        <v>0.004310344827586207</v>
      </c>
      <c r="D635" s="85" t="s">
        <v>2644</v>
      </c>
      <c r="E635" s="85" t="b">
        <v>0</v>
      </c>
      <c r="F635" s="85" t="b">
        <v>0</v>
      </c>
      <c r="G635" s="85" t="b">
        <v>0</v>
      </c>
    </row>
    <row r="636" spans="1:7" ht="15">
      <c r="A636" s="85" t="s">
        <v>902</v>
      </c>
      <c r="B636" s="85">
        <v>25</v>
      </c>
      <c r="C636" s="113">
        <v>0.0013045053249734944</v>
      </c>
      <c r="D636" s="85" t="s">
        <v>2645</v>
      </c>
      <c r="E636" s="85" t="b">
        <v>0</v>
      </c>
      <c r="F636" s="85" t="b">
        <v>0</v>
      </c>
      <c r="G636" s="85" t="b">
        <v>0</v>
      </c>
    </row>
    <row r="637" spans="1:7" ht="15">
      <c r="A637" s="85" t="s">
        <v>273</v>
      </c>
      <c r="B637" s="85">
        <v>25</v>
      </c>
      <c r="C637" s="113">
        <v>0</v>
      </c>
      <c r="D637" s="85" t="s">
        <v>2645</v>
      </c>
      <c r="E637" s="85" t="b">
        <v>0</v>
      </c>
      <c r="F637" s="85" t="b">
        <v>0</v>
      </c>
      <c r="G637" s="85" t="b">
        <v>0</v>
      </c>
    </row>
    <row r="638" spans="1:7" ht="15">
      <c r="A638" s="85" t="s">
        <v>869</v>
      </c>
      <c r="B638" s="85">
        <v>24</v>
      </c>
      <c r="C638" s="113">
        <v>0.0012523251119745547</v>
      </c>
      <c r="D638" s="85" t="s">
        <v>2645</v>
      </c>
      <c r="E638" s="85" t="b">
        <v>0</v>
      </c>
      <c r="F638" s="85" t="b">
        <v>0</v>
      </c>
      <c r="G638" s="85" t="b">
        <v>0</v>
      </c>
    </row>
    <row r="639" spans="1:7" ht="15">
      <c r="A639" s="85" t="s">
        <v>2721</v>
      </c>
      <c r="B639" s="85">
        <v>21</v>
      </c>
      <c r="C639" s="113">
        <v>0.006189193046147579</v>
      </c>
      <c r="D639" s="85" t="s">
        <v>2645</v>
      </c>
      <c r="E639" s="85" t="b">
        <v>0</v>
      </c>
      <c r="F639" s="85" t="b">
        <v>0</v>
      </c>
      <c r="G639" s="85" t="b">
        <v>0</v>
      </c>
    </row>
    <row r="640" spans="1:7" ht="15">
      <c r="A640" s="85" t="s">
        <v>334</v>
      </c>
      <c r="B640" s="85">
        <v>19</v>
      </c>
      <c r="C640" s="113">
        <v>0</v>
      </c>
      <c r="D640" s="85" t="s">
        <v>2645</v>
      </c>
      <c r="E640" s="85" t="b">
        <v>0</v>
      </c>
      <c r="F640" s="85" t="b">
        <v>0</v>
      </c>
      <c r="G640" s="85" t="b">
        <v>0</v>
      </c>
    </row>
    <row r="641" spans="1:7" ht="15">
      <c r="A641" s="85" t="s">
        <v>884</v>
      </c>
      <c r="B641" s="85">
        <v>16</v>
      </c>
      <c r="C641" s="113">
        <v>0.0026536397616677043</v>
      </c>
      <c r="D641" s="85" t="s">
        <v>2645</v>
      </c>
      <c r="E641" s="85" t="b">
        <v>0</v>
      </c>
      <c r="F641" s="85" t="b">
        <v>0</v>
      </c>
      <c r="G641" s="85" t="b">
        <v>0</v>
      </c>
    </row>
    <row r="642" spans="1:7" ht="15">
      <c r="A642" s="85" t="s">
        <v>2724</v>
      </c>
      <c r="B642" s="85">
        <v>15</v>
      </c>
      <c r="C642" s="113">
        <v>0.0034220780632382565</v>
      </c>
      <c r="D642" s="85" t="s">
        <v>2645</v>
      </c>
      <c r="E642" s="85" t="b">
        <v>0</v>
      </c>
      <c r="F642" s="85" t="b">
        <v>0</v>
      </c>
      <c r="G642" s="85" t="b">
        <v>0</v>
      </c>
    </row>
    <row r="643" spans="1:7" ht="15">
      <c r="A643" s="85" t="s">
        <v>2722</v>
      </c>
      <c r="B643" s="85">
        <v>15</v>
      </c>
      <c r="C643" s="113">
        <v>0.0034220780632382565</v>
      </c>
      <c r="D643" s="85" t="s">
        <v>2645</v>
      </c>
      <c r="E643" s="85" t="b">
        <v>0</v>
      </c>
      <c r="F643" s="85" t="b">
        <v>0</v>
      </c>
      <c r="G643" s="85" t="b">
        <v>0</v>
      </c>
    </row>
    <row r="644" spans="1:7" ht="15">
      <c r="A644" s="85" t="s">
        <v>2723</v>
      </c>
      <c r="B644" s="85">
        <v>15</v>
      </c>
      <c r="C644" s="113">
        <v>0.0034220780632382565</v>
      </c>
      <c r="D644" s="85" t="s">
        <v>2645</v>
      </c>
      <c r="E644" s="85" t="b">
        <v>0</v>
      </c>
      <c r="F644" s="85" t="b">
        <v>0</v>
      </c>
      <c r="G644" s="85" t="b">
        <v>0</v>
      </c>
    </row>
    <row r="645" spans="1:7" ht="15">
      <c r="A645" s="85" t="s">
        <v>2726</v>
      </c>
      <c r="B645" s="85">
        <v>14</v>
      </c>
      <c r="C645" s="113">
        <v>0.004126128697431719</v>
      </c>
      <c r="D645" s="85" t="s">
        <v>2645</v>
      </c>
      <c r="E645" s="85" t="b">
        <v>0</v>
      </c>
      <c r="F645" s="85" t="b">
        <v>0</v>
      </c>
      <c r="G645" s="85" t="b">
        <v>0</v>
      </c>
    </row>
    <row r="646" spans="1:7" ht="15">
      <c r="A646" s="85" t="s">
        <v>2725</v>
      </c>
      <c r="B646" s="85">
        <v>14</v>
      </c>
      <c r="C646" s="113">
        <v>0.004126128697431719</v>
      </c>
      <c r="D646" s="85" t="s">
        <v>2645</v>
      </c>
      <c r="E646" s="85" t="b">
        <v>0</v>
      </c>
      <c r="F646" s="85" t="b">
        <v>0</v>
      </c>
      <c r="G646" s="85" t="b">
        <v>0</v>
      </c>
    </row>
    <row r="647" spans="1:7" ht="15">
      <c r="A647" s="85" t="s">
        <v>418</v>
      </c>
      <c r="B647" s="85">
        <v>14</v>
      </c>
      <c r="C647" s="113">
        <v>0.004126128697431719</v>
      </c>
      <c r="D647" s="85" t="s">
        <v>2645</v>
      </c>
      <c r="E647" s="85" t="b">
        <v>0</v>
      </c>
      <c r="F647" s="85" t="b">
        <v>0</v>
      </c>
      <c r="G647" s="85" t="b">
        <v>0</v>
      </c>
    </row>
    <row r="648" spans="1:7" ht="15">
      <c r="A648" s="85" t="s">
        <v>905</v>
      </c>
      <c r="B648" s="85">
        <v>14</v>
      </c>
      <c r="C648" s="113">
        <v>0.004126128697431719</v>
      </c>
      <c r="D648" s="85" t="s">
        <v>2645</v>
      </c>
      <c r="E648" s="85" t="b">
        <v>0</v>
      </c>
      <c r="F648" s="85" t="b">
        <v>0</v>
      </c>
      <c r="G648" s="85" t="b">
        <v>0</v>
      </c>
    </row>
    <row r="649" spans="1:7" ht="15">
      <c r="A649" s="85" t="s">
        <v>2212</v>
      </c>
      <c r="B649" s="85">
        <v>14</v>
      </c>
      <c r="C649" s="113">
        <v>0.004126128697431719</v>
      </c>
      <c r="D649" s="85" t="s">
        <v>2645</v>
      </c>
      <c r="E649" s="85" t="b">
        <v>0</v>
      </c>
      <c r="F649" s="85" t="b">
        <v>0</v>
      </c>
      <c r="G649" s="85" t="b">
        <v>0</v>
      </c>
    </row>
    <row r="650" spans="1:7" ht="15">
      <c r="A650" s="85" t="s">
        <v>2727</v>
      </c>
      <c r="B650" s="85">
        <v>14</v>
      </c>
      <c r="C650" s="113">
        <v>0.004126128697431719</v>
      </c>
      <c r="D650" s="85" t="s">
        <v>2645</v>
      </c>
      <c r="E650" s="85" t="b">
        <v>0</v>
      </c>
      <c r="F650" s="85" t="b">
        <v>0</v>
      </c>
      <c r="G650" s="85" t="b">
        <v>0</v>
      </c>
    </row>
    <row r="651" spans="1:7" ht="15">
      <c r="A651" s="85" t="s">
        <v>2728</v>
      </c>
      <c r="B651" s="85">
        <v>14</v>
      </c>
      <c r="C651" s="113">
        <v>0.004126128697431719</v>
      </c>
      <c r="D651" s="85" t="s">
        <v>2645</v>
      </c>
      <c r="E651" s="85" t="b">
        <v>0</v>
      </c>
      <c r="F651" s="85" t="b">
        <v>0</v>
      </c>
      <c r="G651" s="85" t="b">
        <v>0</v>
      </c>
    </row>
    <row r="652" spans="1:7" ht="15">
      <c r="A652" s="85" t="s">
        <v>304</v>
      </c>
      <c r="B652" s="85">
        <v>11</v>
      </c>
      <c r="C652" s="113">
        <v>0.0058021557194236515</v>
      </c>
      <c r="D652" s="85" t="s">
        <v>2645</v>
      </c>
      <c r="E652" s="85" t="b">
        <v>0</v>
      </c>
      <c r="F652" s="85" t="b">
        <v>0</v>
      </c>
      <c r="G652" s="85" t="b">
        <v>0</v>
      </c>
    </row>
    <row r="653" spans="1:7" ht="15">
      <c r="A653" s="85" t="s">
        <v>888</v>
      </c>
      <c r="B653" s="85">
        <v>10</v>
      </c>
      <c r="C653" s="113">
        <v>0.00619452446561842</v>
      </c>
      <c r="D653" s="85" t="s">
        <v>2645</v>
      </c>
      <c r="E653" s="85" t="b">
        <v>0</v>
      </c>
      <c r="F653" s="85" t="b">
        <v>0</v>
      </c>
      <c r="G653" s="85" t="b">
        <v>0</v>
      </c>
    </row>
    <row r="654" spans="1:7" ht="15">
      <c r="A654" s="85" t="s">
        <v>2731</v>
      </c>
      <c r="B654" s="85">
        <v>10</v>
      </c>
      <c r="C654" s="113">
        <v>0.00721135758918898</v>
      </c>
      <c r="D654" s="85" t="s">
        <v>2645</v>
      </c>
      <c r="E654" s="85" t="b">
        <v>0</v>
      </c>
      <c r="F654" s="85" t="b">
        <v>0</v>
      </c>
      <c r="G654" s="85" t="b">
        <v>0</v>
      </c>
    </row>
    <row r="655" spans="1:7" ht="15">
      <c r="A655" s="85" t="s">
        <v>2734</v>
      </c>
      <c r="B655" s="85">
        <v>9</v>
      </c>
      <c r="C655" s="113">
        <v>0.007513272279217708</v>
      </c>
      <c r="D655" s="85" t="s">
        <v>2645</v>
      </c>
      <c r="E655" s="85" t="b">
        <v>0</v>
      </c>
      <c r="F655" s="85" t="b">
        <v>0</v>
      </c>
      <c r="G655" s="85" t="b">
        <v>0</v>
      </c>
    </row>
    <row r="656" spans="1:7" ht="15">
      <c r="A656" s="85" t="s">
        <v>2735</v>
      </c>
      <c r="B656" s="85">
        <v>8</v>
      </c>
      <c r="C656" s="113">
        <v>0.006678464248193518</v>
      </c>
      <c r="D656" s="85" t="s">
        <v>2645</v>
      </c>
      <c r="E656" s="85" t="b">
        <v>0</v>
      </c>
      <c r="F656" s="85" t="b">
        <v>0</v>
      </c>
      <c r="G656" s="85" t="b">
        <v>0</v>
      </c>
    </row>
    <row r="657" spans="1:7" ht="15">
      <c r="A657" s="85" t="s">
        <v>374</v>
      </c>
      <c r="B657" s="85">
        <v>8</v>
      </c>
      <c r="C657" s="113">
        <v>0.006678464248193518</v>
      </c>
      <c r="D657" s="85" t="s">
        <v>2645</v>
      </c>
      <c r="E657" s="85" t="b">
        <v>0</v>
      </c>
      <c r="F657" s="85" t="b">
        <v>0</v>
      </c>
      <c r="G657" s="85" t="b">
        <v>0</v>
      </c>
    </row>
    <row r="658" spans="1:7" ht="15">
      <c r="A658" s="85" t="s">
        <v>2736</v>
      </c>
      <c r="B658" s="85">
        <v>7</v>
      </c>
      <c r="C658" s="113">
        <v>0.006745753170155567</v>
      </c>
      <c r="D658" s="85" t="s">
        <v>2645</v>
      </c>
      <c r="E658" s="85" t="b">
        <v>0</v>
      </c>
      <c r="F658" s="85" t="b">
        <v>0</v>
      </c>
      <c r="G658" s="85" t="b">
        <v>0</v>
      </c>
    </row>
    <row r="659" spans="1:7" ht="15">
      <c r="A659" s="85" t="s">
        <v>876</v>
      </c>
      <c r="B659" s="85">
        <v>7</v>
      </c>
      <c r="C659" s="113">
        <v>0.006745753170155567</v>
      </c>
      <c r="D659" s="85" t="s">
        <v>2645</v>
      </c>
      <c r="E659" s="85" t="b">
        <v>0</v>
      </c>
      <c r="F659" s="85" t="b">
        <v>0</v>
      </c>
      <c r="G659" s="85" t="b">
        <v>0</v>
      </c>
    </row>
    <row r="660" spans="1:7" ht="15">
      <c r="A660" s="85" t="s">
        <v>2730</v>
      </c>
      <c r="B660" s="85">
        <v>7</v>
      </c>
      <c r="C660" s="113">
        <v>0.006745753170155567</v>
      </c>
      <c r="D660" s="85" t="s">
        <v>2645</v>
      </c>
      <c r="E660" s="85" t="b">
        <v>0</v>
      </c>
      <c r="F660" s="85" t="b">
        <v>0</v>
      </c>
      <c r="G660" s="85" t="b">
        <v>0</v>
      </c>
    </row>
    <row r="661" spans="1:7" ht="15">
      <c r="A661" s="85" t="s">
        <v>2732</v>
      </c>
      <c r="B661" s="85">
        <v>7</v>
      </c>
      <c r="C661" s="113">
        <v>0.006745753170155567</v>
      </c>
      <c r="D661" s="85" t="s">
        <v>2645</v>
      </c>
      <c r="E661" s="85" t="b">
        <v>0</v>
      </c>
      <c r="F661" s="85" t="b">
        <v>0</v>
      </c>
      <c r="G661" s="85" t="b">
        <v>0</v>
      </c>
    </row>
    <row r="662" spans="1:7" ht="15">
      <c r="A662" s="85" t="s">
        <v>375</v>
      </c>
      <c r="B662" s="85">
        <v>7</v>
      </c>
      <c r="C662" s="113">
        <v>0.006745753170155567</v>
      </c>
      <c r="D662" s="85" t="s">
        <v>2645</v>
      </c>
      <c r="E662" s="85" t="b">
        <v>0</v>
      </c>
      <c r="F662" s="85" t="b">
        <v>0</v>
      </c>
      <c r="G662" s="85" t="b">
        <v>0</v>
      </c>
    </row>
    <row r="663" spans="1:7" ht="15">
      <c r="A663" s="85" t="s">
        <v>2733</v>
      </c>
      <c r="B663" s="85">
        <v>7</v>
      </c>
      <c r="C663" s="113">
        <v>0.006745753170155567</v>
      </c>
      <c r="D663" s="85" t="s">
        <v>2645</v>
      </c>
      <c r="E663" s="85" t="b">
        <v>0</v>
      </c>
      <c r="F663" s="85" t="b">
        <v>0</v>
      </c>
      <c r="G663" s="85" t="b">
        <v>0</v>
      </c>
    </row>
    <row r="664" spans="1:7" ht="15">
      <c r="A664" s="85" t="s">
        <v>2729</v>
      </c>
      <c r="B664" s="85">
        <v>6</v>
      </c>
      <c r="C664" s="113">
        <v>0.017050048012704384</v>
      </c>
      <c r="D664" s="85" t="s">
        <v>2645</v>
      </c>
      <c r="E664" s="85" t="b">
        <v>0</v>
      </c>
      <c r="F664" s="85" t="b">
        <v>0</v>
      </c>
      <c r="G664" s="85" t="b">
        <v>0</v>
      </c>
    </row>
    <row r="665" spans="1:7" ht="15">
      <c r="A665" s="85" t="s">
        <v>2738</v>
      </c>
      <c r="B665" s="85">
        <v>5</v>
      </c>
      <c r="C665" s="113">
        <v>0.0064420399624090015</v>
      </c>
      <c r="D665" s="85" t="s">
        <v>2645</v>
      </c>
      <c r="E665" s="85" t="b">
        <v>0</v>
      </c>
      <c r="F665" s="85" t="b">
        <v>0</v>
      </c>
      <c r="G665" s="85" t="b">
        <v>0</v>
      </c>
    </row>
    <row r="666" spans="1:7" ht="15">
      <c r="A666" s="85" t="s">
        <v>2737</v>
      </c>
      <c r="B666" s="85">
        <v>4</v>
      </c>
      <c r="C666" s="113">
        <v>0.007125620855405924</v>
      </c>
      <c r="D666" s="85" t="s">
        <v>2645</v>
      </c>
      <c r="E666" s="85" t="b">
        <v>1</v>
      </c>
      <c r="F666" s="85" t="b">
        <v>0</v>
      </c>
      <c r="G666" s="85" t="b">
        <v>0</v>
      </c>
    </row>
    <row r="667" spans="1:7" ht="15">
      <c r="A667" s="85" t="s">
        <v>2740</v>
      </c>
      <c r="B667" s="85">
        <v>3</v>
      </c>
      <c r="C667" s="113">
        <v>0.0053442156415544435</v>
      </c>
      <c r="D667" s="85" t="s">
        <v>2645</v>
      </c>
      <c r="E667" s="85" t="b">
        <v>0</v>
      </c>
      <c r="F667" s="85" t="b">
        <v>0</v>
      </c>
      <c r="G667" s="85" t="b">
        <v>0</v>
      </c>
    </row>
    <row r="668" spans="1:7" ht="15">
      <c r="A668" s="85" t="s">
        <v>288</v>
      </c>
      <c r="B668" s="85">
        <v>3</v>
      </c>
      <c r="C668" s="113">
        <v>0.0053442156415544435</v>
      </c>
      <c r="D668" s="85" t="s">
        <v>2645</v>
      </c>
      <c r="E668" s="85" t="b">
        <v>0</v>
      </c>
      <c r="F668" s="85" t="b">
        <v>0</v>
      </c>
      <c r="G668" s="85" t="b">
        <v>0</v>
      </c>
    </row>
    <row r="669" spans="1:7" ht="15">
      <c r="A669" s="85" t="s">
        <v>332</v>
      </c>
      <c r="B669" s="85">
        <v>2</v>
      </c>
      <c r="C669" s="113">
        <v>0.004345438245728212</v>
      </c>
      <c r="D669" s="85" t="s">
        <v>2645</v>
      </c>
      <c r="E669" s="85" t="b">
        <v>0</v>
      </c>
      <c r="F669" s="85" t="b">
        <v>0</v>
      </c>
      <c r="G669" s="85" t="b">
        <v>0</v>
      </c>
    </row>
    <row r="670" spans="1:7" ht="15">
      <c r="A670" s="85" t="s">
        <v>361</v>
      </c>
      <c r="B670" s="85">
        <v>2</v>
      </c>
      <c r="C670" s="113">
        <v>0.004345438245728212</v>
      </c>
      <c r="D670" s="85" t="s">
        <v>2645</v>
      </c>
      <c r="E670" s="85" t="b">
        <v>0</v>
      </c>
      <c r="F670" s="85" t="b">
        <v>0</v>
      </c>
      <c r="G670" s="85" t="b">
        <v>0</v>
      </c>
    </row>
    <row r="671" spans="1:7" ht="15">
      <c r="A671" s="85" t="s">
        <v>356</v>
      </c>
      <c r="B671" s="85">
        <v>2</v>
      </c>
      <c r="C671" s="113">
        <v>0.004345438245728212</v>
      </c>
      <c r="D671" s="85" t="s">
        <v>2645</v>
      </c>
      <c r="E671" s="85" t="b">
        <v>0</v>
      </c>
      <c r="F671" s="85" t="b">
        <v>0</v>
      </c>
      <c r="G671" s="85" t="b">
        <v>0</v>
      </c>
    </row>
    <row r="672" spans="1:7" ht="15">
      <c r="A672" s="85" t="s">
        <v>343</v>
      </c>
      <c r="B672" s="85">
        <v>2</v>
      </c>
      <c r="C672" s="113">
        <v>0.004345438245728212</v>
      </c>
      <c r="D672" s="85" t="s">
        <v>2645</v>
      </c>
      <c r="E672" s="85" t="b">
        <v>0</v>
      </c>
      <c r="F672" s="85" t="b">
        <v>0</v>
      </c>
      <c r="G672" s="85" t="b">
        <v>0</v>
      </c>
    </row>
    <row r="673" spans="1:7" ht="15">
      <c r="A673" s="85" t="s">
        <v>328</v>
      </c>
      <c r="B673" s="85">
        <v>2</v>
      </c>
      <c r="C673" s="113">
        <v>0.004345438245728212</v>
      </c>
      <c r="D673" s="85" t="s">
        <v>2645</v>
      </c>
      <c r="E673" s="85" t="b">
        <v>0</v>
      </c>
      <c r="F673" s="85" t="b">
        <v>0</v>
      </c>
      <c r="G673" s="85" t="b">
        <v>0</v>
      </c>
    </row>
    <row r="674" spans="1:7" ht="15">
      <c r="A674" s="85" t="s">
        <v>285</v>
      </c>
      <c r="B674" s="85">
        <v>2</v>
      </c>
      <c r="C674" s="113">
        <v>0.004345438245728212</v>
      </c>
      <c r="D674" s="85" t="s">
        <v>2645</v>
      </c>
      <c r="E674" s="85" t="b">
        <v>0</v>
      </c>
      <c r="F674" s="85" t="b">
        <v>0</v>
      </c>
      <c r="G674" s="85" t="b">
        <v>0</v>
      </c>
    </row>
    <row r="675" spans="1:7" ht="15">
      <c r="A675" s="85" t="s">
        <v>333</v>
      </c>
      <c r="B675" s="85">
        <v>2</v>
      </c>
      <c r="C675" s="113">
        <v>0.005683349337568129</v>
      </c>
      <c r="D675" s="85" t="s">
        <v>2645</v>
      </c>
      <c r="E675" s="85" t="b">
        <v>0</v>
      </c>
      <c r="F675" s="85" t="b">
        <v>0</v>
      </c>
      <c r="G675" s="85" t="b">
        <v>0</v>
      </c>
    </row>
    <row r="676" spans="1:7" ht="15">
      <c r="A676" s="85" t="s">
        <v>867</v>
      </c>
      <c r="B676" s="85">
        <v>2</v>
      </c>
      <c r="C676" s="113">
        <v>0.005683349337568129</v>
      </c>
      <c r="D676" s="85" t="s">
        <v>2645</v>
      </c>
      <c r="E676" s="85" t="b">
        <v>0</v>
      </c>
      <c r="F676" s="85" t="b">
        <v>0</v>
      </c>
      <c r="G676" s="85" t="b">
        <v>0</v>
      </c>
    </row>
    <row r="677" spans="1:7" ht="15">
      <c r="A677" s="85" t="s">
        <v>2721</v>
      </c>
      <c r="B677" s="85">
        <v>26</v>
      </c>
      <c r="C677" s="113">
        <v>0.0014803054514927426</v>
      </c>
      <c r="D677" s="85" t="s">
        <v>2646</v>
      </c>
      <c r="E677" s="85" t="b">
        <v>0</v>
      </c>
      <c r="F677" s="85" t="b">
        <v>0</v>
      </c>
      <c r="G677" s="85" t="b">
        <v>0</v>
      </c>
    </row>
    <row r="678" spans="1:7" ht="15">
      <c r="A678" s="85" t="s">
        <v>273</v>
      </c>
      <c r="B678" s="85">
        <v>25</v>
      </c>
      <c r="C678" s="113">
        <v>0</v>
      </c>
      <c r="D678" s="85" t="s">
        <v>2646</v>
      </c>
      <c r="E678" s="85" t="b">
        <v>0</v>
      </c>
      <c r="F678" s="85" t="b">
        <v>0</v>
      </c>
      <c r="G678" s="85" t="b">
        <v>0</v>
      </c>
    </row>
    <row r="679" spans="1:7" ht="15">
      <c r="A679" s="85" t="s">
        <v>902</v>
      </c>
      <c r="B679" s="85">
        <v>23</v>
      </c>
      <c r="C679" s="113">
        <v>0.001309500976320503</v>
      </c>
      <c r="D679" s="85" t="s">
        <v>2646</v>
      </c>
      <c r="E679" s="85" t="b">
        <v>0</v>
      </c>
      <c r="F679" s="85" t="b">
        <v>0</v>
      </c>
      <c r="G679" s="85" t="b">
        <v>0</v>
      </c>
    </row>
    <row r="680" spans="1:7" ht="15">
      <c r="A680" s="85" t="s">
        <v>869</v>
      </c>
      <c r="B680" s="85">
        <v>22</v>
      </c>
      <c r="C680" s="113">
        <v>0.00125256615126309</v>
      </c>
      <c r="D680" s="85" t="s">
        <v>2646</v>
      </c>
      <c r="E680" s="85" t="b">
        <v>0</v>
      </c>
      <c r="F680" s="85" t="b">
        <v>0</v>
      </c>
      <c r="G680" s="85" t="b">
        <v>0</v>
      </c>
    </row>
    <row r="681" spans="1:7" ht="15">
      <c r="A681" s="85" t="s">
        <v>334</v>
      </c>
      <c r="B681" s="85">
        <v>18</v>
      </c>
      <c r="C681" s="113">
        <v>0</v>
      </c>
      <c r="D681" s="85" t="s">
        <v>2646</v>
      </c>
      <c r="E681" s="85" t="b">
        <v>0</v>
      </c>
      <c r="F681" s="85" t="b">
        <v>0</v>
      </c>
      <c r="G681" s="85" t="b">
        <v>0</v>
      </c>
    </row>
    <row r="682" spans="1:7" ht="15">
      <c r="A682" s="85" t="s">
        <v>2725</v>
      </c>
      <c r="B682" s="85">
        <v>17</v>
      </c>
      <c r="C682" s="113">
        <v>0.0009678920259760241</v>
      </c>
      <c r="D682" s="85" t="s">
        <v>2646</v>
      </c>
      <c r="E682" s="85" t="b">
        <v>0</v>
      </c>
      <c r="F682" s="85" t="b">
        <v>0</v>
      </c>
      <c r="G682" s="85" t="b">
        <v>0</v>
      </c>
    </row>
    <row r="683" spans="1:7" ht="15">
      <c r="A683" s="85" t="s">
        <v>418</v>
      </c>
      <c r="B683" s="85">
        <v>17</v>
      </c>
      <c r="C683" s="113">
        <v>0.0009678920259760241</v>
      </c>
      <c r="D683" s="85" t="s">
        <v>2646</v>
      </c>
      <c r="E683" s="85" t="b">
        <v>0</v>
      </c>
      <c r="F683" s="85" t="b">
        <v>0</v>
      </c>
      <c r="G683" s="85" t="b">
        <v>0</v>
      </c>
    </row>
    <row r="684" spans="1:7" ht="15">
      <c r="A684" s="85" t="s">
        <v>2722</v>
      </c>
      <c r="B684" s="85">
        <v>17</v>
      </c>
      <c r="C684" s="113">
        <v>0.0009678920259760241</v>
      </c>
      <c r="D684" s="85" t="s">
        <v>2646</v>
      </c>
      <c r="E684" s="85" t="b">
        <v>0</v>
      </c>
      <c r="F684" s="85" t="b">
        <v>0</v>
      </c>
      <c r="G684" s="85" t="b">
        <v>0</v>
      </c>
    </row>
    <row r="685" spans="1:7" ht="15">
      <c r="A685" s="85" t="s">
        <v>905</v>
      </c>
      <c r="B685" s="85">
        <v>17</v>
      </c>
      <c r="C685" s="113">
        <v>0.0009678920259760241</v>
      </c>
      <c r="D685" s="85" t="s">
        <v>2646</v>
      </c>
      <c r="E685" s="85" t="b">
        <v>0</v>
      </c>
      <c r="F685" s="85" t="b">
        <v>0</v>
      </c>
      <c r="G685" s="85" t="b">
        <v>0</v>
      </c>
    </row>
    <row r="686" spans="1:7" ht="15">
      <c r="A686" s="85" t="s">
        <v>2724</v>
      </c>
      <c r="B686" s="85">
        <v>17</v>
      </c>
      <c r="C686" s="113">
        <v>0.0009678920259760241</v>
      </c>
      <c r="D686" s="85" t="s">
        <v>2646</v>
      </c>
      <c r="E686" s="85" t="b">
        <v>0</v>
      </c>
      <c r="F686" s="85" t="b">
        <v>0</v>
      </c>
      <c r="G686" s="85" t="b">
        <v>0</v>
      </c>
    </row>
    <row r="687" spans="1:7" ht="15">
      <c r="A687" s="85" t="s">
        <v>2723</v>
      </c>
      <c r="B687" s="85">
        <v>17</v>
      </c>
      <c r="C687" s="113">
        <v>0.0009678920259760241</v>
      </c>
      <c r="D687" s="85" t="s">
        <v>2646</v>
      </c>
      <c r="E687" s="85" t="b">
        <v>0</v>
      </c>
      <c r="F687" s="85" t="b">
        <v>0</v>
      </c>
      <c r="G687" s="85" t="b">
        <v>0</v>
      </c>
    </row>
    <row r="688" spans="1:7" ht="15">
      <c r="A688" s="85" t="s">
        <v>2212</v>
      </c>
      <c r="B688" s="85">
        <v>17</v>
      </c>
      <c r="C688" s="113">
        <v>0.0009678920259760241</v>
      </c>
      <c r="D688" s="85" t="s">
        <v>2646</v>
      </c>
      <c r="E688" s="85" t="b">
        <v>0</v>
      </c>
      <c r="F688" s="85" t="b">
        <v>0</v>
      </c>
      <c r="G688" s="85" t="b">
        <v>0</v>
      </c>
    </row>
    <row r="689" spans="1:7" ht="15">
      <c r="A689" s="85" t="s">
        <v>884</v>
      </c>
      <c r="B689" s="85">
        <v>17</v>
      </c>
      <c r="C689" s="113">
        <v>0.0009678920259760241</v>
      </c>
      <c r="D689" s="85" t="s">
        <v>2646</v>
      </c>
      <c r="E689" s="85" t="b">
        <v>0</v>
      </c>
      <c r="F689" s="85" t="b">
        <v>0</v>
      </c>
      <c r="G689" s="85" t="b">
        <v>0</v>
      </c>
    </row>
    <row r="690" spans="1:7" ht="15">
      <c r="A690" s="85" t="s">
        <v>2727</v>
      </c>
      <c r="B690" s="85">
        <v>17</v>
      </c>
      <c r="C690" s="113">
        <v>0.0009678920259760241</v>
      </c>
      <c r="D690" s="85" t="s">
        <v>2646</v>
      </c>
      <c r="E690" s="85" t="b">
        <v>0</v>
      </c>
      <c r="F690" s="85" t="b">
        <v>0</v>
      </c>
      <c r="G690" s="85" t="b">
        <v>0</v>
      </c>
    </row>
    <row r="691" spans="1:7" ht="15">
      <c r="A691" s="85" t="s">
        <v>2728</v>
      </c>
      <c r="B691" s="85">
        <v>17</v>
      </c>
      <c r="C691" s="113">
        <v>0.0009678920259760241</v>
      </c>
      <c r="D691" s="85" t="s">
        <v>2646</v>
      </c>
      <c r="E691" s="85" t="b">
        <v>0</v>
      </c>
      <c r="F691" s="85" t="b">
        <v>0</v>
      </c>
      <c r="G691" s="85" t="b">
        <v>0</v>
      </c>
    </row>
    <row r="692" spans="1:7" ht="15">
      <c r="A692" s="85" t="s">
        <v>2726</v>
      </c>
      <c r="B692" s="85">
        <v>15</v>
      </c>
      <c r="C692" s="113">
        <v>0.002724125437418285</v>
      </c>
      <c r="D692" s="85" t="s">
        <v>2646</v>
      </c>
      <c r="E692" s="85" t="b">
        <v>0</v>
      </c>
      <c r="F692" s="85" t="b">
        <v>0</v>
      </c>
      <c r="G692" s="85" t="b">
        <v>0</v>
      </c>
    </row>
    <row r="693" spans="1:7" ht="15">
      <c r="A693" s="85" t="s">
        <v>876</v>
      </c>
      <c r="B693" s="85">
        <v>12</v>
      </c>
      <c r="C693" s="113">
        <v>0.004846548414376548</v>
      </c>
      <c r="D693" s="85" t="s">
        <v>2646</v>
      </c>
      <c r="E693" s="85" t="b">
        <v>0</v>
      </c>
      <c r="F693" s="85" t="b">
        <v>0</v>
      </c>
      <c r="G693" s="85" t="b">
        <v>0</v>
      </c>
    </row>
    <row r="694" spans="1:7" ht="15">
      <c r="A694" s="85" t="s">
        <v>2730</v>
      </c>
      <c r="B694" s="85">
        <v>12</v>
      </c>
      <c r="C694" s="113">
        <v>0.004846548414376548</v>
      </c>
      <c r="D694" s="85" t="s">
        <v>2646</v>
      </c>
      <c r="E694" s="85" t="b">
        <v>0</v>
      </c>
      <c r="F694" s="85" t="b">
        <v>0</v>
      </c>
      <c r="G694" s="85" t="b">
        <v>0</v>
      </c>
    </row>
    <row r="695" spans="1:7" ht="15">
      <c r="A695" s="85" t="s">
        <v>2732</v>
      </c>
      <c r="B695" s="85">
        <v>12</v>
      </c>
      <c r="C695" s="113">
        <v>0.004846548414376548</v>
      </c>
      <c r="D695" s="85" t="s">
        <v>2646</v>
      </c>
      <c r="E695" s="85" t="b">
        <v>0</v>
      </c>
      <c r="F695" s="85" t="b">
        <v>0</v>
      </c>
      <c r="G695" s="85" t="b">
        <v>0</v>
      </c>
    </row>
    <row r="696" spans="1:7" ht="15">
      <c r="A696" s="85" t="s">
        <v>375</v>
      </c>
      <c r="B696" s="85">
        <v>12</v>
      </c>
      <c r="C696" s="113">
        <v>0.004846548414376548</v>
      </c>
      <c r="D696" s="85" t="s">
        <v>2646</v>
      </c>
      <c r="E696" s="85" t="b">
        <v>0</v>
      </c>
      <c r="F696" s="85" t="b">
        <v>0</v>
      </c>
      <c r="G696" s="85" t="b">
        <v>0</v>
      </c>
    </row>
    <row r="697" spans="1:7" ht="15">
      <c r="A697" s="85" t="s">
        <v>304</v>
      </c>
      <c r="B697" s="85">
        <v>12</v>
      </c>
      <c r="C697" s="113">
        <v>0.004846548414376548</v>
      </c>
      <c r="D697" s="85" t="s">
        <v>2646</v>
      </c>
      <c r="E697" s="85" t="b">
        <v>0</v>
      </c>
      <c r="F697" s="85" t="b">
        <v>0</v>
      </c>
      <c r="G697" s="85" t="b">
        <v>0</v>
      </c>
    </row>
    <row r="698" spans="1:7" ht="15">
      <c r="A698" s="85" t="s">
        <v>374</v>
      </c>
      <c r="B698" s="85">
        <v>12</v>
      </c>
      <c r="C698" s="113">
        <v>0.004846548414376548</v>
      </c>
      <c r="D698" s="85" t="s">
        <v>2646</v>
      </c>
      <c r="E698" s="85" t="b">
        <v>0</v>
      </c>
      <c r="F698" s="85" t="b">
        <v>0</v>
      </c>
      <c r="G698" s="85" t="b">
        <v>0</v>
      </c>
    </row>
    <row r="699" spans="1:7" ht="15">
      <c r="A699" s="85" t="s">
        <v>2731</v>
      </c>
      <c r="B699" s="85">
        <v>11</v>
      </c>
      <c r="C699" s="113">
        <v>0.005396050503201587</v>
      </c>
      <c r="D699" s="85" t="s">
        <v>2646</v>
      </c>
      <c r="E699" s="85" t="b">
        <v>0</v>
      </c>
      <c r="F699" s="85" t="b">
        <v>0</v>
      </c>
      <c r="G699" s="85" t="b">
        <v>0</v>
      </c>
    </row>
    <row r="700" spans="1:7" ht="15">
      <c r="A700" s="85" t="s">
        <v>2733</v>
      </c>
      <c r="B700" s="85">
        <v>11</v>
      </c>
      <c r="C700" s="113">
        <v>0.005396050503201587</v>
      </c>
      <c r="D700" s="85" t="s">
        <v>2646</v>
      </c>
      <c r="E700" s="85" t="b">
        <v>0</v>
      </c>
      <c r="F700" s="85" t="b">
        <v>0</v>
      </c>
      <c r="G700" s="85" t="b">
        <v>0</v>
      </c>
    </row>
    <row r="701" spans="1:7" ht="15">
      <c r="A701" s="85" t="s">
        <v>2735</v>
      </c>
      <c r="B701" s="85">
        <v>6</v>
      </c>
      <c r="C701" s="113">
        <v>0.0065658888264173735</v>
      </c>
      <c r="D701" s="85" t="s">
        <v>2646</v>
      </c>
      <c r="E701" s="85" t="b">
        <v>0</v>
      </c>
      <c r="F701" s="85" t="b">
        <v>0</v>
      </c>
      <c r="G701" s="85" t="b">
        <v>0</v>
      </c>
    </row>
    <row r="702" spans="1:7" ht="15">
      <c r="A702" s="85" t="s">
        <v>888</v>
      </c>
      <c r="B702" s="85">
        <v>6</v>
      </c>
      <c r="C702" s="113">
        <v>0.0065658888264173735</v>
      </c>
      <c r="D702" s="85" t="s">
        <v>2646</v>
      </c>
      <c r="E702" s="85" t="b">
        <v>0</v>
      </c>
      <c r="F702" s="85" t="b">
        <v>0</v>
      </c>
      <c r="G702" s="85" t="b">
        <v>0</v>
      </c>
    </row>
    <row r="703" spans="1:7" ht="15">
      <c r="A703" s="85" t="s">
        <v>2734</v>
      </c>
      <c r="B703" s="85">
        <v>5</v>
      </c>
      <c r="C703" s="113">
        <v>0.00637961583448724</v>
      </c>
      <c r="D703" s="85" t="s">
        <v>2646</v>
      </c>
      <c r="E703" s="85" t="b">
        <v>0</v>
      </c>
      <c r="F703" s="85" t="b">
        <v>0</v>
      </c>
      <c r="G703" s="85" t="b">
        <v>0</v>
      </c>
    </row>
    <row r="704" spans="1:7" ht="15">
      <c r="A704" s="85" t="s">
        <v>2736</v>
      </c>
      <c r="B704" s="85">
        <v>5</v>
      </c>
      <c r="C704" s="113">
        <v>0.00637961583448724</v>
      </c>
      <c r="D704" s="85" t="s">
        <v>2646</v>
      </c>
      <c r="E704" s="85" t="b">
        <v>0</v>
      </c>
      <c r="F704" s="85" t="b">
        <v>0</v>
      </c>
      <c r="G704" s="85" t="b">
        <v>0</v>
      </c>
    </row>
    <row r="705" spans="1:7" ht="15">
      <c r="A705" s="85" t="s">
        <v>2738</v>
      </c>
      <c r="B705" s="85">
        <v>2</v>
      </c>
      <c r="C705" s="113">
        <v>0.004377259217611582</v>
      </c>
      <c r="D705" s="85" t="s">
        <v>2646</v>
      </c>
      <c r="E705" s="85" t="b">
        <v>0</v>
      </c>
      <c r="F705" s="85" t="b">
        <v>0</v>
      </c>
      <c r="G705" s="85" t="b">
        <v>0</v>
      </c>
    </row>
    <row r="706" spans="1:7" ht="15">
      <c r="A706" s="85" t="s">
        <v>2804</v>
      </c>
      <c r="B706" s="85">
        <v>2</v>
      </c>
      <c r="C706" s="113">
        <v>0.005758130757354615</v>
      </c>
      <c r="D706" s="85" t="s">
        <v>2646</v>
      </c>
      <c r="E706" s="85" t="b">
        <v>0</v>
      </c>
      <c r="F706" s="85" t="b">
        <v>0</v>
      </c>
      <c r="G706" s="85" t="b">
        <v>0</v>
      </c>
    </row>
    <row r="707" spans="1:7" ht="15">
      <c r="A707" s="85" t="s">
        <v>2737</v>
      </c>
      <c r="B707" s="85">
        <v>2</v>
      </c>
      <c r="C707" s="113">
        <v>0.005758130757354615</v>
      </c>
      <c r="D707" s="85" t="s">
        <v>2646</v>
      </c>
      <c r="E707" s="85" t="b">
        <v>1</v>
      </c>
      <c r="F707" s="85" t="b">
        <v>0</v>
      </c>
      <c r="G707" s="85" t="b">
        <v>0</v>
      </c>
    </row>
    <row r="708" spans="1:7" ht="15">
      <c r="A708" s="85" t="s">
        <v>273</v>
      </c>
      <c r="B708" s="85">
        <v>21</v>
      </c>
      <c r="C708" s="113">
        <v>0</v>
      </c>
      <c r="D708" s="85" t="s">
        <v>2647</v>
      </c>
      <c r="E708" s="85" t="b">
        <v>0</v>
      </c>
      <c r="F708" s="85" t="b">
        <v>0</v>
      </c>
      <c r="G708" s="85" t="b">
        <v>0</v>
      </c>
    </row>
    <row r="709" spans="1:7" ht="15">
      <c r="A709" s="85" t="s">
        <v>334</v>
      </c>
      <c r="B709" s="85">
        <v>18</v>
      </c>
      <c r="C709" s="113">
        <v>0</v>
      </c>
      <c r="D709" s="85" t="s">
        <v>2647</v>
      </c>
      <c r="E709" s="85" t="b">
        <v>0</v>
      </c>
      <c r="F709" s="85" t="b">
        <v>0</v>
      </c>
      <c r="G709" s="85" t="b">
        <v>0</v>
      </c>
    </row>
    <row r="710" spans="1:7" ht="15">
      <c r="A710" s="85" t="s">
        <v>902</v>
      </c>
      <c r="B710" s="85">
        <v>18</v>
      </c>
      <c r="C710" s="113">
        <v>0.003393481973469635</v>
      </c>
      <c r="D710" s="85" t="s">
        <v>2647</v>
      </c>
      <c r="E710" s="85" t="b">
        <v>0</v>
      </c>
      <c r="F710" s="85" t="b">
        <v>0</v>
      </c>
      <c r="G710" s="85" t="b">
        <v>0</v>
      </c>
    </row>
    <row r="711" spans="1:7" ht="15">
      <c r="A711" s="85" t="s">
        <v>869</v>
      </c>
      <c r="B711" s="85">
        <v>18</v>
      </c>
      <c r="C711" s="113">
        <v>0.003393481973469635</v>
      </c>
      <c r="D711" s="85" t="s">
        <v>2647</v>
      </c>
      <c r="E711" s="85" t="b">
        <v>0</v>
      </c>
      <c r="F711" s="85" t="b">
        <v>0</v>
      </c>
      <c r="G711" s="85" t="b">
        <v>0</v>
      </c>
    </row>
    <row r="712" spans="1:7" ht="15">
      <c r="A712" s="85" t="s">
        <v>2721</v>
      </c>
      <c r="B712" s="85">
        <v>17</v>
      </c>
      <c r="C712" s="113">
        <v>0.005720465708428519</v>
      </c>
      <c r="D712" s="85" t="s">
        <v>2647</v>
      </c>
      <c r="E712" s="85" t="b">
        <v>0</v>
      </c>
      <c r="F712" s="85" t="b">
        <v>0</v>
      </c>
      <c r="G712" s="85" t="b">
        <v>0</v>
      </c>
    </row>
    <row r="713" spans="1:7" ht="15">
      <c r="A713" s="85" t="s">
        <v>884</v>
      </c>
      <c r="B713" s="85">
        <v>15</v>
      </c>
      <c r="C713" s="113">
        <v>0.002827901644558029</v>
      </c>
      <c r="D713" s="85" t="s">
        <v>2647</v>
      </c>
      <c r="E713" s="85" t="b">
        <v>0</v>
      </c>
      <c r="F713" s="85" t="b">
        <v>0</v>
      </c>
      <c r="G713" s="85" t="b">
        <v>0</v>
      </c>
    </row>
    <row r="714" spans="1:7" ht="15">
      <c r="A714" s="85" t="s">
        <v>2722</v>
      </c>
      <c r="B714" s="85">
        <v>14</v>
      </c>
      <c r="C714" s="113">
        <v>0.0036381489808356023</v>
      </c>
      <c r="D714" s="85" t="s">
        <v>2647</v>
      </c>
      <c r="E714" s="85" t="b">
        <v>0</v>
      </c>
      <c r="F714" s="85" t="b">
        <v>0</v>
      </c>
      <c r="G714" s="85" t="b">
        <v>0</v>
      </c>
    </row>
    <row r="715" spans="1:7" ht="15">
      <c r="A715" s="85" t="s">
        <v>2723</v>
      </c>
      <c r="B715" s="85">
        <v>14</v>
      </c>
      <c r="C715" s="113">
        <v>0.0036381489808356023</v>
      </c>
      <c r="D715" s="85" t="s">
        <v>2647</v>
      </c>
      <c r="E715" s="85" t="b">
        <v>0</v>
      </c>
      <c r="F715" s="85" t="b">
        <v>0</v>
      </c>
      <c r="G715" s="85" t="b">
        <v>0</v>
      </c>
    </row>
    <row r="716" spans="1:7" ht="15">
      <c r="A716" s="85" t="s">
        <v>2726</v>
      </c>
      <c r="B716" s="85">
        <v>13</v>
      </c>
      <c r="C716" s="113">
        <v>0.004374473777033573</v>
      </c>
      <c r="D716" s="85" t="s">
        <v>2647</v>
      </c>
      <c r="E716" s="85" t="b">
        <v>0</v>
      </c>
      <c r="F716" s="85" t="b">
        <v>0</v>
      </c>
      <c r="G716" s="85" t="b">
        <v>0</v>
      </c>
    </row>
    <row r="717" spans="1:7" ht="15">
      <c r="A717" s="85" t="s">
        <v>2725</v>
      </c>
      <c r="B717" s="85">
        <v>12</v>
      </c>
      <c r="C717" s="113">
        <v>0.005031178830162321</v>
      </c>
      <c r="D717" s="85" t="s">
        <v>2647</v>
      </c>
      <c r="E717" s="85" t="b">
        <v>0</v>
      </c>
      <c r="F717" s="85" t="b">
        <v>0</v>
      </c>
      <c r="G717" s="85" t="b">
        <v>0</v>
      </c>
    </row>
    <row r="718" spans="1:7" ht="15">
      <c r="A718" s="85" t="s">
        <v>418</v>
      </c>
      <c r="B718" s="85">
        <v>12</v>
      </c>
      <c r="C718" s="113">
        <v>0.005031178830162321</v>
      </c>
      <c r="D718" s="85" t="s">
        <v>2647</v>
      </c>
      <c r="E718" s="85" t="b">
        <v>0</v>
      </c>
      <c r="F718" s="85" t="b">
        <v>0</v>
      </c>
      <c r="G718" s="85" t="b">
        <v>0</v>
      </c>
    </row>
    <row r="719" spans="1:7" ht="15">
      <c r="A719" s="85" t="s">
        <v>2724</v>
      </c>
      <c r="B719" s="85">
        <v>12</v>
      </c>
      <c r="C719" s="113">
        <v>0.005031178830162321</v>
      </c>
      <c r="D719" s="85" t="s">
        <v>2647</v>
      </c>
      <c r="E719" s="85" t="b">
        <v>0</v>
      </c>
      <c r="F719" s="85" t="b">
        <v>0</v>
      </c>
      <c r="G719" s="85" t="b">
        <v>0</v>
      </c>
    </row>
    <row r="720" spans="1:7" ht="15">
      <c r="A720" s="85" t="s">
        <v>2727</v>
      </c>
      <c r="B720" s="85">
        <v>12</v>
      </c>
      <c r="C720" s="113">
        <v>0.005031178830162321</v>
      </c>
      <c r="D720" s="85" t="s">
        <v>2647</v>
      </c>
      <c r="E720" s="85" t="b">
        <v>0</v>
      </c>
      <c r="F720" s="85" t="b">
        <v>0</v>
      </c>
      <c r="G720" s="85" t="b">
        <v>0</v>
      </c>
    </row>
    <row r="721" spans="1:7" ht="15">
      <c r="A721" s="85" t="s">
        <v>2729</v>
      </c>
      <c r="B721" s="85">
        <v>12</v>
      </c>
      <c r="C721" s="113">
        <v>0.027264071698266425</v>
      </c>
      <c r="D721" s="85" t="s">
        <v>2647</v>
      </c>
      <c r="E721" s="85" t="b">
        <v>0</v>
      </c>
      <c r="F721" s="85" t="b">
        <v>0</v>
      </c>
      <c r="G721" s="85" t="b">
        <v>0</v>
      </c>
    </row>
    <row r="722" spans="1:7" ht="15">
      <c r="A722" s="85" t="s">
        <v>905</v>
      </c>
      <c r="B722" s="85">
        <v>11</v>
      </c>
      <c r="C722" s="113">
        <v>0.005601614331894981</v>
      </c>
      <c r="D722" s="85" t="s">
        <v>2647</v>
      </c>
      <c r="E722" s="85" t="b">
        <v>0</v>
      </c>
      <c r="F722" s="85" t="b">
        <v>0</v>
      </c>
      <c r="G722" s="85" t="b">
        <v>0</v>
      </c>
    </row>
    <row r="723" spans="1:7" ht="15">
      <c r="A723" s="85" t="s">
        <v>2212</v>
      </c>
      <c r="B723" s="85">
        <v>11</v>
      </c>
      <c r="C723" s="113">
        <v>0.005601614331894981</v>
      </c>
      <c r="D723" s="85" t="s">
        <v>2647</v>
      </c>
      <c r="E723" s="85" t="b">
        <v>0</v>
      </c>
      <c r="F723" s="85" t="b">
        <v>0</v>
      </c>
      <c r="G723" s="85" t="b">
        <v>0</v>
      </c>
    </row>
    <row r="724" spans="1:7" ht="15">
      <c r="A724" s="85" t="s">
        <v>2728</v>
      </c>
      <c r="B724" s="85">
        <v>11</v>
      </c>
      <c r="C724" s="113">
        <v>0.005601614331894981</v>
      </c>
      <c r="D724" s="85" t="s">
        <v>2647</v>
      </c>
      <c r="E724" s="85" t="b">
        <v>0</v>
      </c>
      <c r="F724" s="85" t="b">
        <v>0</v>
      </c>
      <c r="G724" s="85" t="b">
        <v>0</v>
      </c>
    </row>
    <row r="725" spans="1:7" ht="15">
      <c r="A725" s="85" t="s">
        <v>2730</v>
      </c>
      <c r="B725" s="85">
        <v>9</v>
      </c>
      <c r="C725" s="113">
        <v>0.006450642764228169</v>
      </c>
      <c r="D725" s="85" t="s">
        <v>2647</v>
      </c>
      <c r="E725" s="85" t="b">
        <v>0</v>
      </c>
      <c r="F725" s="85" t="b">
        <v>0</v>
      </c>
      <c r="G725" s="85" t="b">
        <v>0</v>
      </c>
    </row>
    <row r="726" spans="1:7" ht="15">
      <c r="A726" s="85" t="s">
        <v>876</v>
      </c>
      <c r="B726" s="85">
        <v>9</v>
      </c>
      <c r="C726" s="113">
        <v>0.006450642764228169</v>
      </c>
      <c r="D726" s="85" t="s">
        <v>2647</v>
      </c>
      <c r="E726" s="85" t="b">
        <v>0</v>
      </c>
      <c r="F726" s="85" t="b">
        <v>0</v>
      </c>
      <c r="G726" s="85" t="b">
        <v>0</v>
      </c>
    </row>
    <row r="727" spans="1:7" ht="15">
      <c r="A727" s="85" t="s">
        <v>304</v>
      </c>
      <c r="B727" s="85">
        <v>9</v>
      </c>
      <c r="C727" s="113">
        <v>0.006450642764228169</v>
      </c>
      <c r="D727" s="85" t="s">
        <v>2647</v>
      </c>
      <c r="E727" s="85" t="b">
        <v>0</v>
      </c>
      <c r="F727" s="85" t="b">
        <v>0</v>
      </c>
      <c r="G727" s="85" t="b">
        <v>0</v>
      </c>
    </row>
    <row r="728" spans="1:7" ht="15">
      <c r="A728" s="85" t="s">
        <v>2733</v>
      </c>
      <c r="B728" s="85">
        <v>9</v>
      </c>
      <c r="C728" s="113">
        <v>0.006450642764228169</v>
      </c>
      <c r="D728" s="85" t="s">
        <v>2647</v>
      </c>
      <c r="E728" s="85" t="b">
        <v>0</v>
      </c>
      <c r="F728" s="85" t="b">
        <v>0</v>
      </c>
      <c r="G728" s="85" t="b">
        <v>0</v>
      </c>
    </row>
    <row r="729" spans="1:7" ht="15">
      <c r="A729" s="85" t="s">
        <v>374</v>
      </c>
      <c r="B729" s="85">
        <v>9</v>
      </c>
      <c r="C729" s="113">
        <v>0.006450642764228169</v>
      </c>
      <c r="D729" s="85" t="s">
        <v>2647</v>
      </c>
      <c r="E729" s="85" t="b">
        <v>0</v>
      </c>
      <c r="F729" s="85" t="b">
        <v>0</v>
      </c>
      <c r="G729" s="85" t="b">
        <v>0</v>
      </c>
    </row>
    <row r="730" spans="1:7" ht="15">
      <c r="A730" s="85" t="s">
        <v>2732</v>
      </c>
      <c r="B730" s="85">
        <v>8</v>
      </c>
      <c r="C730" s="113">
        <v>0.0067082384402164285</v>
      </c>
      <c r="D730" s="85" t="s">
        <v>2647</v>
      </c>
      <c r="E730" s="85" t="b">
        <v>0</v>
      </c>
      <c r="F730" s="85" t="b">
        <v>0</v>
      </c>
      <c r="G730" s="85" t="b">
        <v>0</v>
      </c>
    </row>
    <row r="731" spans="1:7" ht="15">
      <c r="A731" s="85" t="s">
        <v>375</v>
      </c>
      <c r="B731" s="85">
        <v>8</v>
      </c>
      <c r="C731" s="113">
        <v>0.0067082384402164285</v>
      </c>
      <c r="D731" s="85" t="s">
        <v>2647</v>
      </c>
      <c r="E731" s="85" t="b">
        <v>0</v>
      </c>
      <c r="F731" s="85" t="b">
        <v>0</v>
      </c>
      <c r="G731" s="85" t="b">
        <v>0</v>
      </c>
    </row>
    <row r="732" spans="1:7" ht="15">
      <c r="A732" s="85" t="s">
        <v>2731</v>
      </c>
      <c r="B732" s="85">
        <v>8</v>
      </c>
      <c r="C732" s="113">
        <v>0.0067082384402164285</v>
      </c>
      <c r="D732" s="85" t="s">
        <v>2647</v>
      </c>
      <c r="E732" s="85" t="b">
        <v>0</v>
      </c>
      <c r="F732" s="85" t="b">
        <v>0</v>
      </c>
      <c r="G732" s="85" t="b">
        <v>0</v>
      </c>
    </row>
    <row r="733" spans="1:7" ht="15">
      <c r="A733" s="85" t="s">
        <v>2734</v>
      </c>
      <c r="B733" s="85">
        <v>7</v>
      </c>
      <c r="C733" s="113">
        <v>0.009271708346121454</v>
      </c>
      <c r="D733" s="85" t="s">
        <v>2647</v>
      </c>
      <c r="E733" s="85" t="b">
        <v>0</v>
      </c>
      <c r="F733" s="85" t="b">
        <v>0</v>
      </c>
      <c r="G733" s="85" t="b">
        <v>0</v>
      </c>
    </row>
    <row r="734" spans="1:7" ht="15">
      <c r="A734" s="85" t="s">
        <v>2737</v>
      </c>
      <c r="B734" s="85">
        <v>5</v>
      </c>
      <c r="C734" s="113">
        <v>0.007776339449706473</v>
      </c>
      <c r="D734" s="85" t="s">
        <v>2647</v>
      </c>
      <c r="E734" s="85" t="b">
        <v>1</v>
      </c>
      <c r="F734" s="85" t="b">
        <v>0</v>
      </c>
      <c r="G734" s="85" t="b">
        <v>0</v>
      </c>
    </row>
    <row r="735" spans="1:7" ht="15">
      <c r="A735" s="85" t="s">
        <v>2735</v>
      </c>
      <c r="B735" s="85">
        <v>4</v>
      </c>
      <c r="C735" s="113">
        <v>0.0062210715597651785</v>
      </c>
      <c r="D735" s="85" t="s">
        <v>2647</v>
      </c>
      <c r="E735" s="85" t="b">
        <v>0</v>
      </c>
      <c r="F735" s="85" t="b">
        <v>0</v>
      </c>
      <c r="G735" s="85" t="b">
        <v>0</v>
      </c>
    </row>
    <row r="736" spans="1:7" ht="15">
      <c r="A736" s="85" t="s">
        <v>888</v>
      </c>
      <c r="B736" s="85">
        <v>4</v>
      </c>
      <c r="C736" s="113">
        <v>0.0062210715597651785</v>
      </c>
      <c r="D736" s="85" t="s">
        <v>2647</v>
      </c>
      <c r="E736" s="85" t="b">
        <v>0</v>
      </c>
      <c r="F736" s="85" t="b">
        <v>0</v>
      </c>
      <c r="G736" s="85" t="b">
        <v>0</v>
      </c>
    </row>
    <row r="737" spans="1:7" ht="15">
      <c r="A737" s="85" t="s">
        <v>2741</v>
      </c>
      <c r="B737" s="85">
        <v>4</v>
      </c>
      <c r="C737" s="113">
        <v>0.0062210715597651785</v>
      </c>
      <c r="D737" s="85" t="s">
        <v>2647</v>
      </c>
      <c r="E737" s="85" t="b">
        <v>0</v>
      </c>
      <c r="F737" s="85" t="b">
        <v>0</v>
      </c>
      <c r="G737" s="85" t="b">
        <v>0</v>
      </c>
    </row>
    <row r="738" spans="1:7" ht="15">
      <c r="A738" s="85" t="s">
        <v>361</v>
      </c>
      <c r="B738" s="85">
        <v>3</v>
      </c>
      <c r="C738" s="113">
        <v>0.005558223217026026</v>
      </c>
      <c r="D738" s="85" t="s">
        <v>2647</v>
      </c>
      <c r="E738" s="85" t="b">
        <v>0</v>
      </c>
      <c r="F738" s="85" t="b">
        <v>0</v>
      </c>
      <c r="G738" s="85" t="b">
        <v>0</v>
      </c>
    </row>
    <row r="739" spans="1:7" ht="15">
      <c r="A739" s="85" t="s">
        <v>2753</v>
      </c>
      <c r="B739" s="85">
        <v>3</v>
      </c>
      <c r="C739" s="113">
        <v>0.005558223217026026</v>
      </c>
      <c r="D739" s="85" t="s">
        <v>2647</v>
      </c>
      <c r="E739" s="85" t="b">
        <v>0</v>
      </c>
      <c r="F739" s="85" t="b">
        <v>0</v>
      </c>
      <c r="G739" s="85" t="b">
        <v>0</v>
      </c>
    </row>
    <row r="740" spans="1:7" ht="15">
      <c r="A740" s="85" t="s">
        <v>2736</v>
      </c>
      <c r="B740" s="85">
        <v>3</v>
      </c>
      <c r="C740" s="113">
        <v>0.005558223217026026</v>
      </c>
      <c r="D740" s="85" t="s">
        <v>2647</v>
      </c>
      <c r="E740" s="85" t="b">
        <v>0</v>
      </c>
      <c r="F740" s="85" t="b">
        <v>0</v>
      </c>
      <c r="G740" s="85" t="b">
        <v>0</v>
      </c>
    </row>
    <row r="741" spans="1:7" ht="15">
      <c r="A741" s="85" t="s">
        <v>2742</v>
      </c>
      <c r="B741" s="85">
        <v>3</v>
      </c>
      <c r="C741" s="113">
        <v>0.005558223217026026</v>
      </c>
      <c r="D741" s="85" t="s">
        <v>2647</v>
      </c>
      <c r="E741" s="85" t="b">
        <v>0</v>
      </c>
      <c r="F741" s="85" t="b">
        <v>0</v>
      </c>
      <c r="G741" s="85" t="b">
        <v>0</v>
      </c>
    </row>
    <row r="742" spans="1:7" ht="15">
      <c r="A742" s="85" t="s">
        <v>2743</v>
      </c>
      <c r="B742" s="85">
        <v>3</v>
      </c>
      <c r="C742" s="113">
        <v>0.005558223217026026</v>
      </c>
      <c r="D742" s="85" t="s">
        <v>2647</v>
      </c>
      <c r="E742" s="85" t="b">
        <v>0</v>
      </c>
      <c r="F742" s="85" t="b">
        <v>0</v>
      </c>
      <c r="G742" s="85" t="b">
        <v>0</v>
      </c>
    </row>
    <row r="743" spans="1:7" ht="15">
      <c r="A743" s="85" t="s">
        <v>917</v>
      </c>
      <c r="B743" s="85">
        <v>2</v>
      </c>
      <c r="C743" s="113">
        <v>0.005977488119539553</v>
      </c>
      <c r="D743" s="85" t="s">
        <v>2647</v>
      </c>
      <c r="E743" s="85" t="b">
        <v>0</v>
      </c>
      <c r="F743" s="85" t="b">
        <v>0</v>
      </c>
      <c r="G743" s="85" t="b">
        <v>0</v>
      </c>
    </row>
    <row r="744" spans="1:7" ht="15">
      <c r="A744" s="85" t="s">
        <v>2740</v>
      </c>
      <c r="B744" s="85">
        <v>2</v>
      </c>
      <c r="C744" s="113">
        <v>0.004544011949711072</v>
      </c>
      <c r="D744" s="85" t="s">
        <v>2647</v>
      </c>
      <c r="E744" s="85" t="b">
        <v>0</v>
      </c>
      <c r="F744" s="85" t="b">
        <v>0</v>
      </c>
      <c r="G744" s="85" t="b">
        <v>0</v>
      </c>
    </row>
    <row r="745" spans="1:7" ht="15">
      <c r="A745" s="85" t="s">
        <v>868</v>
      </c>
      <c r="B745" s="85">
        <v>2</v>
      </c>
      <c r="C745" s="113">
        <v>0.005977488119539553</v>
      </c>
      <c r="D745" s="85" t="s">
        <v>2647</v>
      </c>
      <c r="E745" s="85" t="b">
        <v>0</v>
      </c>
      <c r="F745" s="85" t="b">
        <v>0</v>
      </c>
      <c r="G745" s="85" t="b">
        <v>0</v>
      </c>
    </row>
    <row r="746" spans="1:7" ht="15">
      <c r="A746" s="85" t="s">
        <v>883</v>
      </c>
      <c r="B746" s="85">
        <v>2</v>
      </c>
      <c r="C746" s="113">
        <v>0.004544011949711072</v>
      </c>
      <c r="D746" s="85" t="s">
        <v>2647</v>
      </c>
      <c r="E746" s="85" t="b">
        <v>0</v>
      </c>
      <c r="F746" s="85" t="b">
        <v>0</v>
      </c>
      <c r="G746" s="85" t="b">
        <v>0</v>
      </c>
    </row>
    <row r="747" spans="1:7" ht="15">
      <c r="A747" s="85" t="s">
        <v>320</v>
      </c>
      <c r="B747" s="85">
        <v>2</v>
      </c>
      <c r="C747" s="113">
        <v>0.004544011949711072</v>
      </c>
      <c r="D747" s="85" t="s">
        <v>2647</v>
      </c>
      <c r="E747" s="85" t="b">
        <v>0</v>
      </c>
      <c r="F747" s="85" t="b">
        <v>0</v>
      </c>
      <c r="G747" s="85" t="b">
        <v>0</v>
      </c>
    </row>
    <row r="748" spans="1:7" ht="15">
      <c r="A748" s="85" t="s">
        <v>2738</v>
      </c>
      <c r="B748" s="85">
        <v>2</v>
      </c>
      <c r="C748" s="113">
        <v>0.004544011949711072</v>
      </c>
      <c r="D748" s="85" t="s">
        <v>2647</v>
      </c>
      <c r="E748" s="85" t="b">
        <v>0</v>
      </c>
      <c r="F748" s="85" t="b">
        <v>0</v>
      </c>
      <c r="G748" s="85" t="b">
        <v>0</v>
      </c>
    </row>
    <row r="749" spans="1:7" ht="15">
      <c r="A749" s="85" t="s">
        <v>2744</v>
      </c>
      <c r="B749" s="85">
        <v>2</v>
      </c>
      <c r="C749" s="113">
        <v>0.004544011949711072</v>
      </c>
      <c r="D749" s="85" t="s">
        <v>2647</v>
      </c>
      <c r="E749" s="85" t="b">
        <v>0</v>
      </c>
      <c r="F749" s="85" t="b">
        <v>0</v>
      </c>
      <c r="G749" s="85" t="b">
        <v>0</v>
      </c>
    </row>
    <row r="750" spans="1:7" ht="15">
      <c r="A750" s="85" t="s">
        <v>2739</v>
      </c>
      <c r="B750" s="85">
        <v>2</v>
      </c>
      <c r="C750" s="113">
        <v>0.004544011949711072</v>
      </c>
      <c r="D750" s="85" t="s">
        <v>2647</v>
      </c>
      <c r="E750" s="85" t="b">
        <v>0</v>
      </c>
      <c r="F750" s="85" t="b">
        <v>0</v>
      </c>
      <c r="G750" s="85" t="b">
        <v>0</v>
      </c>
    </row>
    <row r="751" spans="1:7" ht="15">
      <c r="A751" s="85" t="s">
        <v>2747</v>
      </c>
      <c r="B751" s="85">
        <v>2</v>
      </c>
      <c r="C751" s="113">
        <v>0.004544011949711072</v>
      </c>
      <c r="D751" s="85" t="s">
        <v>2647</v>
      </c>
      <c r="E751" s="85" t="b">
        <v>0</v>
      </c>
      <c r="F751" s="85" t="b">
        <v>0</v>
      </c>
      <c r="G751" s="85" t="b">
        <v>0</v>
      </c>
    </row>
    <row r="752" spans="1:7" ht="15">
      <c r="A752" s="85" t="s">
        <v>2748</v>
      </c>
      <c r="B752" s="85">
        <v>2</v>
      </c>
      <c r="C752" s="113">
        <v>0.004544011949711072</v>
      </c>
      <c r="D752" s="85" t="s">
        <v>2647</v>
      </c>
      <c r="E752" s="85" t="b">
        <v>0</v>
      </c>
      <c r="F752" s="85" t="b">
        <v>0</v>
      </c>
      <c r="G752" s="85" t="b">
        <v>0</v>
      </c>
    </row>
    <row r="753" spans="1:7" ht="15">
      <c r="A753" s="85" t="s">
        <v>2749</v>
      </c>
      <c r="B753" s="85">
        <v>2</v>
      </c>
      <c r="C753" s="113">
        <v>0.004544011949711072</v>
      </c>
      <c r="D753" s="85" t="s">
        <v>2647</v>
      </c>
      <c r="E753" s="85" t="b">
        <v>0</v>
      </c>
      <c r="F753" s="85" t="b">
        <v>0</v>
      </c>
      <c r="G753" s="85" t="b">
        <v>0</v>
      </c>
    </row>
    <row r="754" spans="1:7" ht="15">
      <c r="A754" s="85" t="s">
        <v>2750</v>
      </c>
      <c r="B754" s="85">
        <v>2</v>
      </c>
      <c r="C754" s="113">
        <v>0.004544011949711072</v>
      </c>
      <c r="D754" s="85" t="s">
        <v>2647</v>
      </c>
      <c r="E754" s="85" t="b">
        <v>0</v>
      </c>
      <c r="F754" s="85" t="b">
        <v>0</v>
      </c>
      <c r="G754" s="85" t="b">
        <v>0</v>
      </c>
    </row>
    <row r="755" spans="1:7" ht="15">
      <c r="A755" s="85" t="s">
        <v>2745</v>
      </c>
      <c r="B755" s="85">
        <v>2</v>
      </c>
      <c r="C755" s="113">
        <v>0.004544011949711072</v>
      </c>
      <c r="D755" s="85" t="s">
        <v>2647</v>
      </c>
      <c r="E755" s="85" t="b">
        <v>0</v>
      </c>
      <c r="F755" s="85" t="b">
        <v>0</v>
      </c>
      <c r="G755" s="85" t="b">
        <v>0</v>
      </c>
    </row>
    <row r="756" spans="1:7" ht="15">
      <c r="A756" s="85" t="s">
        <v>2746</v>
      </c>
      <c r="B756" s="85">
        <v>2</v>
      </c>
      <c r="C756" s="113">
        <v>0.004544011949711072</v>
      </c>
      <c r="D756" s="85" t="s">
        <v>2647</v>
      </c>
      <c r="E756" s="85" t="b">
        <v>0</v>
      </c>
      <c r="F756" s="85" t="b">
        <v>0</v>
      </c>
      <c r="G756" s="85" t="b">
        <v>0</v>
      </c>
    </row>
    <row r="757" spans="1:7" ht="15">
      <c r="A757" s="85" t="s">
        <v>2751</v>
      </c>
      <c r="B757" s="85">
        <v>2</v>
      </c>
      <c r="C757" s="113">
        <v>0.004544011949711072</v>
      </c>
      <c r="D757" s="85" t="s">
        <v>2647</v>
      </c>
      <c r="E757" s="85" t="b">
        <v>0</v>
      </c>
      <c r="F757" s="85" t="b">
        <v>0</v>
      </c>
      <c r="G757" s="85" t="b">
        <v>0</v>
      </c>
    </row>
    <row r="758" spans="1:7" ht="15">
      <c r="A758" s="85" t="s">
        <v>902</v>
      </c>
      <c r="B758" s="85">
        <v>26</v>
      </c>
      <c r="C758" s="113">
        <v>0</v>
      </c>
      <c r="D758" s="85" t="s">
        <v>2648</v>
      </c>
      <c r="E758" s="85" t="b">
        <v>0</v>
      </c>
      <c r="F758" s="85" t="b">
        <v>0</v>
      </c>
      <c r="G758" s="85" t="b">
        <v>0</v>
      </c>
    </row>
    <row r="759" spans="1:7" ht="15">
      <c r="A759" s="85" t="s">
        <v>869</v>
      </c>
      <c r="B759" s="85">
        <v>26</v>
      </c>
      <c r="C759" s="113">
        <v>0</v>
      </c>
      <c r="D759" s="85" t="s">
        <v>2648</v>
      </c>
      <c r="E759" s="85" t="b">
        <v>0</v>
      </c>
      <c r="F759" s="85" t="b">
        <v>0</v>
      </c>
      <c r="G759" s="85" t="b">
        <v>0</v>
      </c>
    </row>
    <row r="760" spans="1:7" ht="15">
      <c r="A760" s="85" t="s">
        <v>2721</v>
      </c>
      <c r="B760" s="85">
        <v>25</v>
      </c>
      <c r="C760" s="113">
        <v>0.0028229868900320797</v>
      </c>
      <c r="D760" s="85" t="s">
        <v>2648</v>
      </c>
      <c r="E760" s="85" t="b">
        <v>0</v>
      </c>
      <c r="F760" s="85" t="b">
        <v>0</v>
      </c>
      <c r="G760" s="85" t="b">
        <v>0</v>
      </c>
    </row>
    <row r="761" spans="1:7" ht="15">
      <c r="A761" s="85" t="s">
        <v>273</v>
      </c>
      <c r="B761" s="85">
        <v>25</v>
      </c>
      <c r="C761" s="113">
        <v>0</v>
      </c>
      <c r="D761" s="85" t="s">
        <v>2648</v>
      </c>
      <c r="E761" s="85" t="b">
        <v>0</v>
      </c>
      <c r="F761" s="85" t="b">
        <v>0</v>
      </c>
      <c r="G761" s="85" t="b">
        <v>0</v>
      </c>
    </row>
    <row r="762" spans="1:7" ht="15">
      <c r="A762" s="85" t="s">
        <v>2722</v>
      </c>
      <c r="B762" s="85">
        <v>18</v>
      </c>
      <c r="C762" s="113">
        <v>0</v>
      </c>
      <c r="D762" s="85" t="s">
        <v>2648</v>
      </c>
      <c r="E762" s="85" t="b">
        <v>0</v>
      </c>
      <c r="F762" s="85" t="b">
        <v>0</v>
      </c>
      <c r="G762" s="85" t="b">
        <v>0</v>
      </c>
    </row>
    <row r="763" spans="1:7" ht="15">
      <c r="A763" s="85" t="s">
        <v>334</v>
      </c>
      <c r="B763" s="85">
        <v>18</v>
      </c>
      <c r="C763" s="113">
        <v>0</v>
      </c>
      <c r="D763" s="85" t="s">
        <v>2648</v>
      </c>
      <c r="E763" s="85" t="b">
        <v>0</v>
      </c>
      <c r="F763" s="85" t="b">
        <v>0</v>
      </c>
      <c r="G763" s="85" t="b">
        <v>0</v>
      </c>
    </row>
    <row r="764" spans="1:7" ht="15">
      <c r="A764" s="85" t="s">
        <v>2723</v>
      </c>
      <c r="B764" s="85">
        <v>18</v>
      </c>
      <c r="C764" s="113">
        <v>0</v>
      </c>
      <c r="D764" s="85" t="s">
        <v>2648</v>
      </c>
      <c r="E764" s="85" t="b">
        <v>0</v>
      </c>
      <c r="F764" s="85" t="b">
        <v>0</v>
      </c>
      <c r="G764" s="85" t="b">
        <v>0</v>
      </c>
    </row>
    <row r="765" spans="1:7" ht="15">
      <c r="A765" s="85" t="s">
        <v>884</v>
      </c>
      <c r="B765" s="85">
        <v>18</v>
      </c>
      <c r="C765" s="113">
        <v>0</v>
      </c>
      <c r="D765" s="85" t="s">
        <v>2648</v>
      </c>
      <c r="E765" s="85" t="b">
        <v>0</v>
      </c>
      <c r="F765" s="85" t="b">
        <v>0</v>
      </c>
      <c r="G765" s="85" t="b">
        <v>0</v>
      </c>
    </row>
    <row r="766" spans="1:7" ht="15">
      <c r="A766" s="85" t="s">
        <v>2726</v>
      </c>
      <c r="B766" s="85">
        <v>18</v>
      </c>
      <c r="C766" s="113">
        <v>0</v>
      </c>
      <c r="D766" s="85" t="s">
        <v>2648</v>
      </c>
      <c r="E766" s="85" t="b">
        <v>0</v>
      </c>
      <c r="F766" s="85" t="b">
        <v>0</v>
      </c>
      <c r="G766" s="85" t="b">
        <v>0</v>
      </c>
    </row>
    <row r="767" spans="1:7" ht="15">
      <c r="A767" s="85" t="s">
        <v>2725</v>
      </c>
      <c r="B767" s="85">
        <v>16</v>
      </c>
      <c r="C767" s="113">
        <v>0.0018067116096205313</v>
      </c>
      <c r="D767" s="85" t="s">
        <v>2648</v>
      </c>
      <c r="E767" s="85" t="b">
        <v>0</v>
      </c>
      <c r="F767" s="85" t="b">
        <v>0</v>
      </c>
      <c r="G767" s="85" t="b">
        <v>0</v>
      </c>
    </row>
    <row r="768" spans="1:7" ht="15">
      <c r="A768" s="85" t="s">
        <v>418</v>
      </c>
      <c r="B768" s="85">
        <v>16</v>
      </c>
      <c r="C768" s="113">
        <v>0.0018067116096205313</v>
      </c>
      <c r="D768" s="85" t="s">
        <v>2648</v>
      </c>
      <c r="E768" s="85" t="b">
        <v>0</v>
      </c>
      <c r="F768" s="85" t="b">
        <v>0</v>
      </c>
      <c r="G768" s="85" t="b">
        <v>0</v>
      </c>
    </row>
    <row r="769" spans="1:7" ht="15">
      <c r="A769" s="85" t="s">
        <v>905</v>
      </c>
      <c r="B769" s="85">
        <v>16</v>
      </c>
      <c r="C769" s="113">
        <v>0.0018067116096205313</v>
      </c>
      <c r="D769" s="85" t="s">
        <v>2648</v>
      </c>
      <c r="E769" s="85" t="b">
        <v>0</v>
      </c>
      <c r="F769" s="85" t="b">
        <v>0</v>
      </c>
      <c r="G769" s="85" t="b">
        <v>0</v>
      </c>
    </row>
    <row r="770" spans="1:7" ht="15">
      <c r="A770" s="85" t="s">
        <v>2724</v>
      </c>
      <c r="B770" s="85">
        <v>16</v>
      </c>
      <c r="C770" s="113">
        <v>0.0018067116096205313</v>
      </c>
      <c r="D770" s="85" t="s">
        <v>2648</v>
      </c>
      <c r="E770" s="85" t="b">
        <v>0</v>
      </c>
      <c r="F770" s="85" t="b">
        <v>0</v>
      </c>
      <c r="G770" s="85" t="b">
        <v>0</v>
      </c>
    </row>
    <row r="771" spans="1:7" ht="15">
      <c r="A771" s="85" t="s">
        <v>2212</v>
      </c>
      <c r="B771" s="85">
        <v>16</v>
      </c>
      <c r="C771" s="113">
        <v>0.0018067116096205313</v>
      </c>
      <c r="D771" s="85" t="s">
        <v>2648</v>
      </c>
      <c r="E771" s="85" t="b">
        <v>0</v>
      </c>
      <c r="F771" s="85" t="b">
        <v>0</v>
      </c>
      <c r="G771" s="85" t="b">
        <v>0</v>
      </c>
    </row>
    <row r="772" spans="1:7" ht="15">
      <c r="A772" s="85" t="s">
        <v>2727</v>
      </c>
      <c r="B772" s="85">
        <v>16</v>
      </c>
      <c r="C772" s="113">
        <v>0.0018067116096205313</v>
      </c>
      <c r="D772" s="85" t="s">
        <v>2648</v>
      </c>
      <c r="E772" s="85" t="b">
        <v>0</v>
      </c>
      <c r="F772" s="85" t="b">
        <v>0</v>
      </c>
      <c r="G772" s="85" t="b">
        <v>0</v>
      </c>
    </row>
    <row r="773" spans="1:7" ht="15">
      <c r="A773" s="85" t="s">
        <v>2728</v>
      </c>
      <c r="B773" s="85">
        <v>16</v>
      </c>
      <c r="C773" s="113">
        <v>0.0018067116096205313</v>
      </c>
      <c r="D773" s="85" t="s">
        <v>2648</v>
      </c>
      <c r="E773" s="85" t="b">
        <v>0</v>
      </c>
      <c r="F773" s="85" t="b">
        <v>0</v>
      </c>
      <c r="G773" s="85" t="b">
        <v>0</v>
      </c>
    </row>
    <row r="774" spans="1:7" ht="15">
      <c r="A774" s="85" t="s">
        <v>2734</v>
      </c>
      <c r="B774" s="85">
        <v>12</v>
      </c>
      <c r="C774" s="113">
        <v>0.006762185565650492</v>
      </c>
      <c r="D774" s="85" t="s">
        <v>2648</v>
      </c>
      <c r="E774" s="85" t="b">
        <v>0</v>
      </c>
      <c r="F774" s="85" t="b">
        <v>0</v>
      </c>
      <c r="G774" s="85" t="b">
        <v>0</v>
      </c>
    </row>
    <row r="775" spans="1:7" ht="15">
      <c r="A775" s="85" t="s">
        <v>2729</v>
      </c>
      <c r="B775" s="85">
        <v>12</v>
      </c>
      <c r="C775" s="113">
        <v>0.02527794726991589</v>
      </c>
      <c r="D775" s="85" t="s">
        <v>2648</v>
      </c>
      <c r="E775" s="85" t="b">
        <v>0</v>
      </c>
      <c r="F775" s="85" t="b">
        <v>0</v>
      </c>
      <c r="G775" s="85" t="b">
        <v>0</v>
      </c>
    </row>
    <row r="776" spans="1:7" ht="15">
      <c r="A776" s="85" t="s">
        <v>374</v>
      </c>
      <c r="B776" s="85">
        <v>9</v>
      </c>
      <c r="C776" s="113">
        <v>0.005980728390675124</v>
      </c>
      <c r="D776" s="85" t="s">
        <v>2648</v>
      </c>
      <c r="E776" s="85" t="b">
        <v>0</v>
      </c>
      <c r="F776" s="85" t="b">
        <v>0</v>
      </c>
      <c r="G776" s="85" t="b">
        <v>0</v>
      </c>
    </row>
    <row r="777" spans="1:7" ht="15">
      <c r="A777" s="85" t="s">
        <v>876</v>
      </c>
      <c r="B777" s="85">
        <v>8</v>
      </c>
      <c r="C777" s="113">
        <v>0.006219558818743708</v>
      </c>
      <c r="D777" s="85" t="s">
        <v>2648</v>
      </c>
      <c r="E777" s="85" t="b">
        <v>0</v>
      </c>
      <c r="F777" s="85" t="b">
        <v>0</v>
      </c>
      <c r="G777" s="85" t="b">
        <v>0</v>
      </c>
    </row>
    <row r="778" spans="1:7" ht="15">
      <c r="A778" s="85" t="s">
        <v>2730</v>
      </c>
      <c r="B778" s="85">
        <v>8</v>
      </c>
      <c r="C778" s="113">
        <v>0.006219558818743708</v>
      </c>
      <c r="D778" s="85" t="s">
        <v>2648</v>
      </c>
      <c r="E778" s="85" t="b">
        <v>0</v>
      </c>
      <c r="F778" s="85" t="b">
        <v>0</v>
      </c>
      <c r="G778" s="85" t="b">
        <v>0</v>
      </c>
    </row>
    <row r="779" spans="1:7" ht="15">
      <c r="A779" s="85" t="s">
        <v>2732</v>
      </c>
      <c r="B779" s="85">
        <v>8</v>
      </c>
      <c r="C779" s="113">
        <v>0.006219558818743708</v>
      </c>
      <c r="D779" s="85" t="s">
        <v>2648</v>
      </c>
      <c r="E779" s="85" t="b">
        <v>0</v>
      </c>
      <c r="F779" s="85" t="b">
        <v>0</v>
      </c>
      <c r="G779" s="85" t="b">
        <v>0</v>
      </c>
    </row>
    <row r="780" spans="1:7" ht="15">
      <c r="A780" s="85" t="s">
        <v>375</v>
      </c>
      <c r="B780" s="85">
        <v>8</v>
      </c>
      <c r="C780" s="113">
        <v>0.006219558818743708</v>
      </c>
      <c r="D780" s="85" t="s">
        <v>2648</v>
      </c>
      <c r="E780" s="85" t="b">
        <v>0</v>
      </c>
      <c r="F780" s="85" t="b">
        <v>0</v>
      </c>
      <c r="G780" s="85" t="b">
        <v>0</v>
      </c>
    </row>
    <row r="781" spans="1:7" ht="15">
      <c r="A781" s="85" t="s">
        <v>304</v>
      </c>
      <c r="B781" s="85">
        <v>8</v>
      </c>
      <c r="C781" s="113">
        <v>0.006219558818743708</v>
      </c>
      <c r="D781" s="85" t="s">
        <v>2648</v>
      </c>
      <c r="E781" s="85" t="b">
        <v>0</v>
      </c>
      <c r="F781" s="85" t="b">
        <v>0</v>
      </c>
      <c r="G781" s="85" t="b">
        <v>0</v>
      </c>
    </row>
    <row r="782" spans="1:7" ht="15">
      <c r="A782" s="85" t="s">
        <v>2731</v>
      </c>
      <c r="B782" s="85">
        <v>8</v>
      </c>
      <c r="C782" s="113">
        <v>0.006219558818743708</v>
      </c>
      <c r="D782" s="85" t="s">
        <v>2648</v>
      </c>
      <c r="E782" s="85" t="b">
        <v>0</v>
      </c>
      <c r="F782" s="85" t="b">
        <v>0</v>
      </c>
      <c r="G782" s="85" t="b">
        <v>0</v>
      </c>
    </row>
    <row r="783" spans="1:7" ht="15">
      <c r="A783" s="85" t="s">
        <v>2733</v>
      </c>
      <c r="B783" s="85">
        <v>8</v>
      </c>
      <c r="C783" s="113">
        <v>0.006219558818743708</v>
      </c>
      <c r="D783" s="85" t="s">
        <v>2648</v>
      </c>
      <c r="E783" s="85" t="b">
        <v>0</v>
      </c>
      <c r="F783" s="85" t="b">
        <v>0</v>
      </c>
      <c r="G783" s="85" t="b">
        <v>0</v>
      </c>
    </row>
    <row r="784" spans="1:7" ht="15">
      <c r="A784" s="85" t="s">
        <v>2736</v>
      </c>
      <c r="B784" s="85">
        <v>8</v>
      </c>
      <c r="C784" s="113">
        <v>0.006219558818743708</v>
      </c>
      <c r="D784" s="85" t="s">
        <v>2648</v>
      </c>
      <c r="E784" s="85" t="b">
        <v>0</v>
      </c>
      <c r="F784" s="85" t="b">
        <v>0</v>
      </c>
      <c r="G784" s="85" t="b">
        <v>0</v>
      </c>
    </row>
    <row r="785" spans="1:7" ht="15">
      <c r="A785" s="85" t="s">
        <v>2735</v>
      </c>
      <c r="B785" s="85">
        <v>8</v>
      </c>
      <c r="C785" s="113">
        <v>0.006219558818743708</v>
      </c>
      <c r="D785" s="85" t="s">
        <v>2648</v>
      </c>
      <c r="E785" s="85" t="b">
        <v>0</v>
      </c>
      <c r="F785" s="85" t="b">
        <v>0</v>
      </c>
      <c r="G785" s="85" t="b">
        <v>0</v>
      </c>
    </row>
    <row r="786" spans="1:7" ht="15">
      <c r="A786" s="85" t="s">
        <v>888</v>
      </c>
      <c r="B786" s="85">
        <v>8</v>
      </c>
      <c r="C786" s="113">
        <v>0.006219558818743708</v>
      </c>
      <c r="D786" s="85" t="s">
        <v>2648</v>
      </c>
      <c r="E786" s="85" t="b">
        <v>0</v>
      </c>
      <c r="F786" s="85" t="b">
        <v>0</v>
      </c>
      <c r="G786" s="85" t="b">
        <v>0</v>
      </c>
    </row>
    <row r="787" spans="1:7" ht="15">
      <c r="A787" s="85" t="s">
        <v>2738</v>
      </c>
      <c r="B787" s="85">
        <v>6</v>
      </c>
      <c r="C787" s="113">
        <v>0.0063194868174789726</v>
      </c>
      <c r="D787" s="85" t="s">
        <v>2648</v>
      </c>
      <c r="E787" s="85" t="b">
        <v>0</v>
      </c>
      <c r="F787" s="85" t="b">
        <v>0</v>
      </c>
      <c r="G787" s="85" t="b">
        <v>0</v>
      </c>
    </row>
    <row r="788" spans="1:7" ht="15">
      <c r="A788" s="85" t="s">
        <v>2744</v>
      </c>
      <c r="B788" s="85">
        <v>2</v>
      </c>
      <c r="C788" s="113">
        <v>0.004212991211652649</v>
      </c>
      <c r="D788" s="85" t="s">
        <v>2648</v>
      </c>
      <c r="E788" s="85" t="b">
        <v>0</v>
      </c>
      <c r="F788" s="85" t="b">
        <v>0</v>
      </c>
      <c r="G788" s="85" t="b">
        <v>0</v>
      </c>
    </row>
    <row r="789" spans="1:7" ht="15">
      <c r="A789" s="85" t="s">
        <v>2739</v>
      </c>
      <c r="B789" s="85">
        <v>2</v>
      </c>
      <c r="C789" s="113">
        <v>0.004212991211652649</v>
      </c>
      <c r="D789" s="85" t="s">
        <v>2648</v>
      </c>
      <c r="E789" s="85" t="b">
        <v>0</v>
      </c>
      <c r="F789" s="85" t="b">
        <v>0</v>
      </c>
      <c r="G789" s="85" t="b">
        <v>0</v>
      </c>
    </row>
    <row r="790" spans="1:7" ht="15">
      <c r="A790" s="85" t="s">
        <v>2747</v>
      </c>
      <c r="B790" s="85">
        <v>2</v>
      </c>
      <c r="C790" s="113">
        <v>0.004212991211652649</v>
      </c>
      <c r="D790" s="85" t="s">
        <v>2648</v>
      </c>
      <c r="E790" s="85" t="b">
        <v>0</v>
      </c>
      <c r="F790" s="85" t="b">
        <v>0</v>
      </c>
      <c r="G790" s="85" t="b">
        <v>0</v>
      </c>
    </row>
    <row r="791" spans="1:7" ht="15">
      <c r="A791" s="85" t="s">
        <v>2748</v>
      </c>
      <c r="B791" s="85">
        <v>2</v>
      </c>
      <c r="C791" s="113">
        <v>0.004212991211652649</v>
      </c>
      <c r="D791" s="85" t="s">
        <v>2648</v>
      </c>
      <c r="E791" s="85" t="b">
        <v>0</v>
      </c>
      <c r="F791" s="85" t="b">
        <v>0</v>
      </c>
      <c r="G791" s="85" t="b">
        <v>0</v>
      </c>
    </row>
    <row r="792" spans="1:7" ht="15">
      <c r="A792" s="85" t="s">
        <v>2749</v>
      </c>
      <c r="B792" s="85">
        <v>2</v>
      </c>
      <c r="C792" s="113">
        <v>0.004212991211652649</v>
      </c>
      <c r="D792" s="85" t="s">
        <v>2648</v>
      </c>
      <c r="E792" s="85" t="b">
        <v>0</v>
      </c>
      <c r="F792" s="85" t="b">
        <v>0</v>
      </c>
      <c r="G792" s="85" t="b">
        <v>0</v>
      </c>
    </row>
    <row r="793" spans="1:7" ht="15">
      <c r="A793" s="85" t="s">
        <v>2750</v>
      </c>
      <c r="B793" s="85">
        <v>2</v>
      </c>
      <c r="C793" s="113">
        <v>0.004212991211652649</v>
      </c>
      <c r="D793" s="85" t="s">
        <v>2648</v>
      </c>
      <c r="E793" s="85" t="b">
        <v>0</v>
      </c>
      <c r="F793" s="85" t="b">
        <v>0</v>
      </c>
      <c r="G793" s="85" t="b">
        <v>0</v>
      </c>
    </row>
    <row r="794" spans="1:7" ht="15">
      <c r="A794" s="85" t="s">
        <v>2745</v>
      </c>
      <c r="B794" s="85">
        <v>2</v>
      </c>
      <c r="C794" s="113">
        <v>0.004212991211652649</v>
      </c>
      <c r="D794" s="85" t="s">
        <v>2648</v>
      </c>
      <c r="E794" s="85" t="b">
        <v>0</v>
      </c>
      <c r="F794" s="85" t="b">
        <v>0</v>
      </c>
      <c r="G794" s="85" t="b">
        <v>0</v>
      </c>
    </row>
    <row r="795" spans="1:7" ht="15">
      <c r="A795" s="85" t="s">
        <v>2746</v>
      </c>
      <c r="B795" s="85">
        <v>2</v>
      </c>
      <c r="C795" s="113">
        <v>0.004212991211652649</v>
      </c>
      <c r="D795" s="85" t="s">
        <v>2648</v>
      </c>
      <c r="E795" s="85" t="b">
        <v>0</v>
      </c>
      <c r="F795" s="85" t="b">
        <v>0</v>
      </c>
      <c r="G795" s="85" t="b">
        <v>0</v>
      </c>
    </row>
    <row r="796" spans="1:7" ht="15">
      <c r="A796" s="85" t="s">
        <v>2751</v>
      </c>
      <c r="B796" s="85">
        <v>2</v>
      </c>
      <c r="C796" s="113">
        <v>0.004212991211652649</v>
      </c>
      <c r="D796" s="85" t="s">
        <v>2648</v>
      </c>
      <c r="E796" s="85" t="b">
        <v>0</v>
      </c>
      <c r="F796" s="85" t="b">
        <v>0</v>
      </c>
      <c r="G796" s="85" t="b">
        <v>0</v>
      </c>
    </row>
    <row r="797" spans="1:7" ht="15">
      <c r="A797" s="85" t="s">
        <v>2741</v>
      </c>
      <c r="B797" s="85">
        <v>2</v>
      </c>
      <c r="C797" s="113">
        <v>0.004212991211652649</v>
      </c>
      <c r="D797" s="85" t="s">
        <v>2648</v>
      </c>
      <c r="E797" s="85" t="b">
        <v>0</v>
      </c>
      <c r="F797" s="85" t="b">
        <v>0</v>
      </c>
      <c r="G797" s="85" t="b">
        <v>0</v>
      </c>
    </row>
    <row r="798" spans="1:7" ht="15">
      <c r="A798" s="85" t="s">
        <v>2742</v>
      </c>
      <c r="B798" s="85">
        <v>2</v>
      </c>
      <c r="C798" s="113">
        <v>0.004212991211652649</v>
      </c>
      <c r="D798" s="85" t="s">
        <v>2648</v>
      </c>
      <c r="E798" s="85" t="b">
        <v>0</v>
      </c>
      <c r="F798" s="85" t="b">
        <v>0</v>
      </c>
      <c r="G798" s="85" t="b">
        <v>0</v>
      </c>
    </row>
    <row r="799" spans="1:7" ht="15">
      <c r="A799" s="85" t="s">
        <v>2743</v>
      </c>
      <c r="B799" s="85">
        <v>2</v>
      </c>
      <c r="C799" s="113">
        <v>0.004212991211652649</v>
      </c>
      <c r="D799" s="85" t="s">
        <v>2648</v>
      </c>
      <c r="E799" s="85" t="b">
        <v>0</v>
      </c>
      <c r="F799" s="85" t="b">
        <v>0</v>
      </c>
      <c r="G799" s="85" t="b">
        <v>0</v>
      </c>
    </row>
    <row r="800" spans="1:7" ht="15">
      <c r="A800" s="85" t="s">
        <v>273</v>
      </c>
      <c r="B800" s="85">
        <v>16</v>
      </c>
      <c r="C800" s="113">
        <v>0</v>
      </c>
      <c r="D800" s="85" t="s">
        <v>2649</v>
      </c>
      <c r="E800" s="85" t="b">
        <v>0</v>
      </c>
      <c r="F800" s="85" t="b">
        <v>0</v>
      </c>
      <c r="G800" s="85" t="b">
        <v>0</v>
      </c>
    </row>
    <row r="801" spans="1:7" ht="15">
      <c r="A801" s="85" t="s">
        <v>2721</v>
      </c>
      <c r="B801" s="85">
        <v>15</v>
      </c>
      <c r="C801" s="113">
        <v>0.0016929597204161646</v>
      </c>
      <c r="D801" s="85" t="s">
        <v>2649</v>
      </c>
      <c r="E801" s="85" t="b">
        <v>0</v>
      </c>
      <c r="F801" s="85" t="b">
        <v>0</v>
      </c>
      <c r="G801" s="85" t="b">
        <v>0</v>
      </c>
    </row>
    <row r="802" spans="1:7" ht="15">
      <c r="A802" s="85" t="s">
        <v>902</v>
      </c>
      <c r="B802" s="85">
        <v>15</v>
      </c>
      <c r="C802" s="113">
        <v>0</v>
      </c>
      <c r="D802" s="85" t="s">
        <v>2649</v>
      </c>
      <c r="E802" s="85" t="b">
        <v>0</v>
      </c>
      <c r="F802" s="85" t="b">
        <v>0</v>
      </c>
      <c r="G802" s="85" t="b">
        <v>0</v>
      </c>
    </row>
    <row r="803" spans="1:7" ht="15">
      <c r="A803" s="85" t="s">
        <v>334</v>
      </c>
      <c r="B803" s="85">
        <v>13</v>
      </c>
      <c r="C803" s="113">
        <v>0</v>
      </c>
      <c r="D803" s="85" t="s">
        <v>2649</v>
      </c>
      <c r="E803" s="85" t="b">
        <v>0</v>
      </c>
      <c r="F803" s="85" t="b">
        <v>0</v>
      </c>
      <c r="G803" s="85" t="b">
        <v>0</v>
      </c>
    </row>
    <row r="804" spans="1:7" ht="15">
      <c r="A804" s="85" t="s">
        <v>2212</v>
      </c>
      <c r="B804" s="85">
        <v>13</v>
      </c>
      <c r="C804" s="113">
        <v>0</v>
      </c>
      <c r="D804" s="85" t="s">
        <v>2649</v>
      </c>
      <c r="E804" s="85" t="b">
        <v>0</v>
      </c>
      <c r="F804" s="85" t="b">
        <v>0</v>
      </c>
      <c r="G804" s="85" t="b">
        <v>0</v>
      </c>
    </row>
    <row r="805" spans="1:7" ht="15">
      <c r="A805" s="85" t="s">
        <v>869</v>
      </c>
      <c r="B805" s="85">
        <v>13</v>
      </c>
      <c r="C805" s="113">
        <v>0</v>
      </c>
      <c r="D805" s="85" t="s">
        <v>2649</v>
      </c>
      <c r="E805" s="85" t="b">
        <v>0</v>
      </c>
      <c r="F805" s="85" t="b">
        <v>0</v>
      </c>
      <c r="G805" s="85" t="b">
        <v>0</v>
      </c>
    </row>
    <row r="806" spans="1:7" ht="15">
      <c r="A806" s="85" t="s">
        <v>2725</v>
      </c>
      <c r="B806" s="85">
        <v>12</v>
      </c>
      <c r="C806" s="113">
        <v>0.0013543677763329315</v>
      </c>
      <c r="D806" s="85" t="s">
        <v>2649</v>
      </c>
      <c r="E806" s="85" t="b">
        <v>0</v>
      </c>
      <c r="F806" s="85" t="b">
        <v>0</v>
      </c>
      <c r="G806" s="85" t="b">
        <v>0</v>
      </c>
    </row>
    <row r="807" spans="1:7" ht="15">
      <c r="A807" s="85" t="s">
        <v>418</v>
      </c>
      <c r="B807" s="85">
        <v>12</v>
      </c>
      <c r="C807" s="113">
        <v>0.0013543677763329315</v>
      </c>
      <c r="D807" s="85" t="s">
        <v>2649</v>
      </c>
      <c r="E807" s="85" t="b">
        <v>0</v>
      </c>
      <c r="F807" s="85" t="b">
        <v>0</v>
      </c>
      <c r="G807" s="85" t="b">
        <v>0</v>
      </c>
    </row>
    <row r="808" spans="1:7" ht="15">
      <c r="A808" s="85" t="s">
        <v>2722</v>
      </c>
      <c r="B808" s="85">
        <v>12</v>
      </c>
      <c r="C808" s="113">
        <v>0.0013543677763329315</v>
      </c>
      <c r="D808" s="85" t="s">
        <v>2649</v>
      </c>
      <c r="E808" s="85" t="b">
        <v>0</v>
      </c>
      <c r="F808" s="85" t="b">
        <v>0</v>
      </c>
      <c r="G808" s="85" t="b">
        <v>0</v>
      </c>
    </row>
    <row r="809" spans="1:7" ht="15">
      <c r="A809" s="85" t="s">
        <v>905</v>
      </c>
      <c r="B809" s="85">
        <v>12</v>
      </c>
      <c r="C809" s="113">
        <v>0.0013543677763329315</v>
      </c>
      <c r="D809" s="85" t="s">
        <v>2649</v>
      </c>
      <c r="E809" s="85" t="b">
        <v>0</v>
      </c>
      <c r="F809" s="85" t="b">
        <v>0</v>
      </c>
      <c r="G809" s="85" t="b">
        <v>0</v>
      </c>
    </row>
    <row r="810" spans="1:7" ht="15">
      <c r="A810" s="85" t="s">
        <v>2724</v>
      </c>
      <c r="B810" s="85">
        <v>12</v>
      </c>
      <c r="C810" s="113">
        <v>0.0013543677763329315</v>
      </c>
      <c r="D810" s="85" t="s">
        <v>2649</v>
      </c>
      <c r="E810" s="85" t="b">
        <v>0</v>
      </c>
      <c r="F810" s="85" t="b">
        <v>0</v>
      </c>
      <c r="G810" s="85" t="b">
        <v>0</v>
      </c>
    </row>
    <row r="811" spans="1:7" ht="15">
      <c r="A811" s="85" t="s">
        <v>2723</v>
      </c>
      <c r="B811" s="85">
        <v>12</v>
      </c>
      <c r="C811" s="113">
        <v>0.0013543677763329315</v>
      </c>
      <c r="D811" s="85" t="s">
        <v>2649</v>
      </c>
      <c r="E811" s="85" t="b">
        <v>0</v>
      </c>
      <c r="F811" s="85" t="b">
        <v>0</v>
      </c>
      <c r="G811" s="85" t="b">
        <v>0</v>
      </c>
    </row>
    <row r="812" spans="1:7" ht="15">
      <c r="A812" s="85" t="s">
        <v>884</v>
      </c>
      <c r="B812" s="85">
        <v>12</v>
      </c>
      <c r="C812" s="113">
        <v>0.0013543677763329315</v>
      </c>
      <c r="D812" s="85" t="s">
        <v>2649</v>
      </c>
      <c r="E812" s="85" t="b">
        <v>0</v>
      </c>
      <c r="F812" s="85" t="b">
        <v>0</v>
      </c>
      <c r="G812" s="85" t="b">
        <v>0</v>
      </c>
    </row>
    <row r="813" spans="1:7" ht="15">
      <c r="A813" s="85" t="s">
        <v>2727</v>
      </c>
      <c r="B813" s="85">
        <v>12</v>
      </c>
      <c r="C813" s="113">
        <v>0.0013543677763329315</v>
      </c>
      <c r="D813" s="85" t="s">
        <v>2649</v>
      </c>
      <c r="E813" s="85" t="b">
        <v>0</v>
      </c>
      <c r="F813" s="85" t="b">
        <v>0</v>
      </c>
      <c r="G813" s="85" t="b">
        <v>0</v>
      </c>
    </row>
    <row r="814" spans="1:7" ht="15">
      <c r="A814" s="85" t="s">
        <v>2728</v>
      </c>
      <c r="B814" s="85">
        <v>12</v>
      </c>
      <c r="C814" s="113">
        <v>0.0013543677763329315</v>
      </c>
      <c r="D814" s="85" t="s">
        <v>2649</v>
      </c>
      <c r="E814" s="85" t="b">
        <v>0</v>
      </c>
      <c r="F814" s="85" t="b">
        <v>0</v>
      </c>
      <c r="G814" s="85" t="b">
        <v>0</v>
      </c>
    </row>
    <row r="815" spans="1:7" ht="15">
      <c r="A815" s="85" t="s">
        <v>876</v>
      </c>
      <c r="B815" s="85">
        <v>10</v>
      </c>
      <c r="C815" s="113">
        <v>0.0036994594904817134</v>
      </c>
      <c r="D815" s="85" t="s">
        <v>2649</v>
      </c>
      <c r="E815" s="85" t="b">
        <v>0</v>
      </c>
      <c r="F815" s="85" t="b">
        <v>0</v>
      </c>
      <c r="G815" s="85" t="b">
        <v>0</v>
      </c>
    </row>
    <row r="816" spans="1:7" ht="15">
      <c r="A816" s="85" t="s">
        <v>304</v>
      </c>
      <c r="B816" s="85">
        <v>10</v>
      </c>
      <c r="C816" s="113">
        <v>0.0036994594904817134</v>
      </c>
      <c r="D816" s="85" t="s">
        <v>2649</v>
      </c>
      <c r="E816" s="85" t="b">
        <v>0</v>
      </c>
      <c r="F816" s="85" t="b">
        <v>0</v>
      </c>
      <c r="G816" s="85" t="b">
        <v>0</v>
      </c>
    </row>
    <row r="817" spans="1:7" ht="15">
      <c r="A817" s="85" t="s">
        <v>2731</v>
      </c>
      <c r="B817" s="85">
        <v>10</v>
      </c>
      <c r="C817" s="113">
        <v>0.0036994594904817134</v>
      </c>
      <c r="D817" s="85" t="s">
        <v>2649</v>
      </c>
      <c r="E817" s="85" t="b">
        <v>0</v>
      </c>
      <c r="F817" s="85" t="b">
        <v>0</v>
      </c>
      <c r="G817" s="85" t="b">
        <v>0</v>
      </c>
    </row>
    <row r="818" spans="1:7" ht="15">
      <c r="A818" s="85" t="s">
        <v>2726</v>
      </c>
      <c r="B818" s="85">
        <v>10</v>
      </c>
      <c r="C818" s="113">
        <v>0.0036994594904817134</v>
      </c>
      <c r="D818" s="85" t="s">
        <v>2649</v>
      </c>
      <c r="E818" s="85" t="b">
        <v>0</v>
      </c>
      <c r="F818" s="85" t="b">
        <v>0</v>
      </c>
      <c r="G818" s="85" t="b">
        <v>0</v>
      </c>
    </row>
    <row r="819" spans="1:7" ht="15">
      <c r="A819" s="85" t="s">
        <v>2733</v>
      </c>
      <c r="B819" s="85">
        <v>9</v>
      </c>
      <c r="C819" s="113">
        <v>0.0046665830708039185</v>
      </c>
      <c r="D819" s="85" t="s">
        <v>2649</v>
      </c>
      <c r="E819" s="85" t="b">
        <v>0</v>
      </c>
      <c r="F819" s="85" t="b">
        <v>0</v>
      </c>
      <c r="G819" s="85" t="b">
        <v>0</v>
      </c>
    </row>
    <row r="820" spans="1:7" ht="15">
      <c r="A820" s="85" t="s">
        <v>374</v>
      </c>
      <c r="B820" s="85">
        <v>9</v>
      </c>
      <c r="C820" s="113">
        <v>0.0061612996358248</v>
      </c>
      <c r="D820" s="85" t="s">
        <v>2649</v>
      </c>
      <c r="E820" s="85" t="b">
        <v>0</v>
      </c>
      <c r="F820" s="85" t="b">
        <v>0</v>
      </c>
      <c r="G820" s="85" t="b">
        <v>0</v>
      </c>
    </row>
    <row r="821" spans="1:7" ht="15">
      <c r="A821" s="85" t="s">
        <v>2730</v>
      </c>
      <c r="B821" s="85">
        <v>8</v>
      </c>
      <c r="C821" s="113">
        <v>0.005476710787399823</v>
      </c>
      <c r="D821" s="85" t="s">
        <v>2649</v>
      </c>
      <c r="E821" s="85" t="b">
        <v>0</v>
      </c>
      <c r="F821" s="85" t="b">
        <v>0</v>
      </c>
      <c r="G821" s="85" t="b">
        <v>0</v>
      </c>
    </row>
    <row r="822" spans="1:7" ht="15">
      <c r="A822" s="85" t="s">
        <v>2732</v>
      </c>
      <c r="B822" s="85">
        <v>8</v>
      </c>
      <c r="C822" s="113">
        <v>0.005476710787399823</v>
      </c>
      <c r="D822" s="85" t="s">
        <v>2649</v>
      </c>
      <c r="E822" s="85" t="b">
        <v>0</v>
      </c>
      <c r="F822" s="85" t="b">
        <v>0</v>
      </c>
      <c r="G822" s="85" t="b">
        <v>0</v>
      </c>
    </row>
    <row r="823" spans="1:7" ht="15">
      <c r="A823" s="85" t="s">
        <v>375</v>
      </c>
      <c r="B823" s="85">
        <v>8</v>
      </c>
      <c r="C823" s="113">
        <v>0.005476710787399823</v>
      </c>
      <c r="D823" s="85" t="s">
        <v>2649</v>
      </c>
      <c r="E823" s="85" t="b">
        <v>0</v>
      </c>
      <c r="F823" s="85" t="b">
        <v>0</v>
      </c>
      <c r="G823" s="85" t="b">
        <v>0</v>
      </c>
    </row>
    <row r="824" spans="1:7" ht="15">
      <c r="A824" s="85" t="s">
        <v>888</v>
      </c>
      <c r="B824" s="85">
        <v>3</v>
      </c>
      <c r="C824" s="113">
        <v>0.006202812638836114</v>
      </c>
      <c r="D824" s="85" t="s">
        <v>2649</v>
      </c>
      <c r="E824" s="85" t="b">
        <v>0</v>
      </c>
      <c r="F824" s="85" t="b">
        <v>0</v>
      </c>
      <c r="G824" s="85" t="b">
        <v>0</v>
      </c>
    </row>
    <row r="825" spans="1:7" ht="15">
      <c r="A825" s="85" t="s">
        <v>315</v>
      </c>
      <c r="B825" s="85">
        <v>2</v>
      </c>
      <c r="C825" s="113">
        <v>0.005278658160018543</v>
      </c>
      <c r="D825" s="85" t="s">
        <v>2649</v>
      </c>
      <c r="E825" s="85" t="b">
        <v>0</v>
      </c>
      <c r="F825" s="85" t="b">
        <v>0</v>
      </c>
      <c r="G825" s="85" t="b">
        <v>0</v>
      </c>
    </row>
    <row r="826" spans="1:7" ht="15">
      <c r="A826" s="85" t="s">
        <v>2734</v>
      </c>
      <c r="B826" s="85">
        <v>2</v>
      </c>
      <c r="C826" s="113">
        <v>0.005278658160018543</v>
      </c>
      <c r="D826" s="85" t="s">
        <v>2649</v>
      </c>
      <c r="E826" s="85" t="b">
        <v>0</v>
      </c>
      <c r="F826" s="85" t="b">
        <v>0</v>
      </c>
      <c r="G826" s="85" t="b">
        <v>0</v>
      </c>
    </row>
    <row r="827" spans="1:7" ht="15">
      <c r="A827" s="85" t="s">
        <v>2736</v>
      </c>
      <c r="B827" s="85">
        <v>2</v>
      </c>
      <c r="C827" s="113">
        <v>0.005278658160018543</v>
      </c>
      <c r="D827" s="85" t="s">
        <v>2649</v>
      </c>
      <c r="E827" s="85" t="b">
        <v>0</v>
      </c>
      <c r="F827" s="85" t="b">
        <v>0</v>
      </c>
      <c r="G827" s="85" t="b">
        <v>0</v>
      </c>
    </row>
    <row r="828" spans="1:7" ht="15">
      <c r="A828" s="85" t="s">
        <v>2735</v>
      </c>
      <c r="B828" s="85">
        <v>2</v>
      </c>
      <c r="C828" s="113">
        <v>0.005278658160018543</v>
      </c>
      <c r="D828" s="85" t="s">
        <v>2649</v>
      </c>
      <c r="E828" s="85" t="b">
        <v>0</v>
      </c>
      <c r="F828" s="85" t="b">
        <v>0</v>
      </c>
      <c r="G828" s="85" t="b">
        <v>0</v>
      </c>
    </row>
    <row r="829" spans="1:7" ht="15">
      <c r="A829" s="85" t="s">
        <v>425</v>
      </c>
      <c r="B829" s="85">
        <v>2</v>
      </c>
      <c r="C829" s="113">
        <v>0.005278658160018543</v>
      </c>
      <c r="D829" s="85" t="s">
        <v>2649</v>
      </c>
      <c r="E829" s="85" t="b">
        <v>0</v>
      </c>
      <c r="F829" s="85" t="b">
        <v>0</v>
      </c>
      <c r="G829" s="85" t="b">
        <v>0</v>
      </c>
    </row>
    <row r="830" spans="1:7" ht="15">
      <c r="A830" s="85" t="s">
        <v>895</v>
      </c>
      <c r="B830" s="85">
        <v>2</v>
      </c>
      <c r="C830" s="113">
        <v>0.007233398391602836</v>
      </c>
      <c r="D830" s="85" t="s">
        <v>2649</v>
      </c>
      <c r="E830" s="85" t="b">
        <v>0</v>
      </c>
      <c r="F830" s="85" t="b">
        <v>0</v>
      </c>
      <c r="G830" s="85" t="b">
        <v>0</v>
      </c>
    </row>
    <row r="831" spans="1:7" ht="15">
      <c r="A831" s="85" t="s">
        <v>273</v>
      </c>
      <c r="B831" s="85">
        <v>18</v>
      </c>
      <c r="C831" s="113">
        <v>0</v>
      </c>
      <c r="D831" s="85" t="s">
        <v>2650</v>
      </c>
      <c r="E831" s="85" t="b">
        <v>0</v>
      </c>
      <c r="F831" s="85" t="b">
        <v>0</v>
      </c>
      <c r="G831" s="85" t="b">
        <v>0</v>
      </c>
    </row>
    <row r="832" spans="1:7" ht="15">
      <c r="A832" s="85" t="s">
        <v>902</v>
      </c>
      <c r="B832" s="85">
        <v>14</v>
      </c>
      <c r="C832" s="113">
        <v>0.0015548545930637915</v>
      </c>
      <c r="D832" s="85" t="s">
        <v>2650</v>
      </c>
      <c r="E832" s="85" t="b">
        <v>0</v>
      </c>
      <c r="F832" s="85" t="b">
        <v>0</v>
      </c>
      <c r="G832" s="85" t="b">
        <v>0</v>
      </c>
    </row>
    <row r="833" spans="1:7" ht="15">
      <c r="A833" s="85" t="s">
        <v>869</v>
      </c>
      <c r="B833" s="85">
        <v>14</v>
      </c>
      <c r="C833" s="113">
        <v>0.0015548545930637915</v>
      </c>
      <c r="D833" s="85" t="s">
        <v>2650</v>
      </c>
      <c r="E833" s="85" t="b">
        <v>0</v>
      </c>
      <c r="F833" s="85" t="b">
        <v>0</v>
      </c>
      <c r="G833" s="85" t="b">
        <v>0</v>
      </c>
    </row>
    <row r="834" spans="1:7" ht="15">
      <c r="A834" s="85" t="s">
        <v>334</v>
      </c>
      <c r="B834" s="85">
        <v>13</v>
      </c>
      <c r="C834" s="113">
        <v>0</v>
      </c>
      <c r="D834" s="85" t="s">
        <v>2650</v>
      </c>
      <c r="E834" s="85" t="b">
        <v>0</v>
      </c>
      <c r="F834" s="85" t="b">
        <v>0</v>
      </c>
      <c r="G834" s="85" t="b">
        <v>0</v>
      </c>
    </row>
    <row r="835" spans="1:7" ht="15">
      <c r="A835" s="85" t="s">
        <v>884</v>
      </c>
      <c r="B835" s="85">
        <v>11</v>
      </c>
      <c r="C835" s="113">
        <v>0.002549703957299454</v>
      </c>
      <c r="D835" s="85" t="s">
        <v>2650</v>
      </c>
      <c r="E835" s="85" t="b">
        <v>0</v>
      </c>
      <c r="F835" s="85" t="b">
        <v>0</v>
      </c>
      <c r="G835" s="85" t="b">
        <v>0</v>
      </c>
    </row>
    <row r="836" spans="1:7" ht="15">
      <c r="A836" s="85" t="s">
        <v>2721</v>
      </c>
      <c r="B836" s="85">
        <v>11</v>
      </c>
      <c r="C836" s="113">
        <v>0.007410182167616054</v>
      </c>
      <c r="D836" s="85" t="s">
        <v>2650</v>
      </c>
      <c r="E836" s="85" t="b">
        <v>0</v>
      </c>
      <c r="F836" s="85" t="b">
        <v>0</v>
      </c>
      <c r="G836" s="85" t="b">
        <v>0</v>
      </c>
    </row>
    <row r="837" spans="1:7" ht="15">
      <c r="A837" s="85" t="s">
        <v>2729</v>
      </c>
      <c r="B837" s="85">
        <v>10</v>
      </c>
      <c r="C837" s="113">
        <v>0.02597167273619347</v>
      </c>
      <c r="D837" s="85" t="s">
        <v>2650</v>
      </c>
      <c r="E837" s="85" t="b">
        <v>0</v>
      </c>
      <c r="F837" s="85" t="b">
        <v>0</v>
      </c>
      <c r="G837" s="85" t="b">
        <v>0</v>
      </c>
    </row>
    <row r="838" spans="1:7" ht="15">
      <c r="A838" s="85" t="s">
        <v>2722</v>
      </c>
      <c r="B838" s="85">
        <v>9</v>
      </c>
      <c r="C838" s="113">
        <v>0.004592037015359767</v>
      </c>
      <c r="D838" s="85" t="s">
        <v>2650</v>
      </c>
      <c r="E838" s="85" t="b">
        <v>0</v>
      </c>
      <c r="F838" s="85" t="b">
        <v>0</v>
      </c>
      <c r="G838" s="85" t="b">
        <v>0</v>
      </c>
    </row>
    <row r="839" spans="1:7" ht="15">
      <c r="A839" s="85" t="s">
        <v>2723</v>
      </c>
      <c r="B839" s="85">
        <v>9</v>
      </c>
      <c r="C839" s="113">
        <v>0.004592037015359767</v>
      </c>
      <c r="D839" s="85" t="s">
        <v>2650</v>
      </c>
      <c r="E839" s="85" t="b">
        <v>0</v>
      </c>
      <c r="F839" s="85" t="b">
        <v>0</v>
      </c>
      <c r="G839" s="85" t="b">
        <v>0</v>
      </c>
    </row>
    <row r="840" spans="1:7" ht="15">
      <c r="A840" s="85" t="s">
        <v>2727</v>
      </c>
      <c r="B840" s="85">
        <v>8</v>
      </c>
      <c r="C840" s="113">
        <v>0.005389223394629858</v>
      </c>
      <c r="D840" s="85" t="s">
        <v>2650</v>
      </c>
      <c r="E840" s="85" t="b">
        <v>0</v>
      </c>
      <c r="F840" s="85" t="b">
        <v>0</v>
      </c>
      <c r="G840" s="85" t="b">
        <v>0</v>
      </c>
    </row>
    <row r="841" spans="1:7" ht="15">
      <c r="A841" s="85" t="s">
        <v>2726</v>
      </c>
      <c r="B841" s="85">
        <v>8</v>
      </c>
      <c r="C841" s="113">
        <v>0.005389223394629858</v>
      </c>
      <c r="D841" s="85" t="s">
        <v>2650</v>
      </c>
      <c r="E841" s="85" t="b">
        <v>0</v>
      </c>
      <c r="F841" s="85" t="b">
        <v>0</v>
      </c>
      <c r="G841" s="85" t="b">
        <v>0</v>
      </c>
    </row>
    <row r="842" spans="1:7" ht="15">
      <c r="A842" s="85" t="s">
        <v>888</v>
      </c>
      <c r="B842" s="85">
        <v>7</v>
      </c>
      <c r="C842" s="113">
        <v>0.007509727519049047</v>
      </c>
      <c r="D842" s="85" t="s">
        <v>2650</v>
      </c>
      <c r="E842" s="85" t="b">
        <v>0</v>
      </c>
      <c r="F842" s="85" t="b">
        <v>0</v>
      </c>
      <c r="G842" s="85" t="b">
        <v>0</v>
      </c>
    </row>
    <row r="843" spans="1:7" ht="15">
      <c r="A843" s="85" t="s">
        <v>2725</v>
      </c>
      <c r="B843" s="85">
        <v>7</v>
      </c>
      <c r="C843" s="113">
        <v>0.006012514971399552</v>
      </c>
      <c r="D843" s="85" t="s">
        <v>2650</v>
      </c>
      <c r="E843" s="85" t="b">
        <v>0</v>
      </c>
      <c r="F843" s="85" t="b">
        <v>0</v>
      </c>
      <c r="G843" s="85" t="b">
        <v>0</v>
      </c>
    </row>
    <row r="844" spans="1:7" ht="15">
      <c r="A844" s="85" t="s">
        <v>418</v>
      </c>
      <c r="B844" s="85">
        <v>7</v>
      </c>
      <c r="C844" s="113">
        <v>0.006012514971399552</v>
      </c>
      <c r="D844" s="85" t="s">
        <v>2650</v>
      </c>
      <c r="E844" s="85" t="b">
        <v>0</v>
      </c>
      <c r="F844" s="85" t="b">
        <v>0</v>
      </c>
      <c r="G844" s="85" t="b">
        <v>0</v>
      </c>
    </row>
    <row r="845" spans="1:7" ht="15">
      <c r="A845" s="85" t="s">
        <v>905</v>
      </c>
      <c r="B845" s="85">
        <v>7</v>
      </c>
      <c r="C845" s="113">
        <v>0.006012514971399552</v>
      </c>
      <c r="D845" s="85" t="s">
        <v>2650</v>
      </c>
      <c r="E845" s="85" t="b">
        <v>0</v>
      </c>
      <c r="F845" s="85" t="b">
        <v>0</v>
      </c>
      <c r="G845" s="85" t="b">
        <v>0</v>
      </c>
    </row>
    <row r="846" spans="1:7" ht="15">
      <c r="A846" s="85" t="s">
        <v>2724</v>
      </c>
      <c r="B846" s="85">
        <v>7</v>
      </c>
      <c r="C846" s="113">
        <v>0.006012514971399552</v>
      </c>
      <c r="D846" s="85" t="s">
        <v>2650</v>
      </c>
      <c r="E846" s="85" t="b">
        <v>0</v>
      </c>
      <c r="F846" s="85" t="b">
        <v>0</v>
      </c>
      <c r="G846" s="85" t="b">
        <v>0</v>
      </c>
    </row>
    <row r="847" spans="1:7" ht="15">
      <c r="A847" s="85" t="s">
        <v>2212</v>
      </c>
      <c r="B847" s="85">
        <v>7</v>
      </c>
      <c r="C847" s="113">
        <v>0.006012514971399552</v>
      </c>
      <c r="D847" s="85" t="s">
        <v>2650</v>
      </c>
      <c r="E847" s="85" t="b">
        <v>0</v>
      </c>
      <c r="F847" s="85" t="b">
        <v>0</v>
      </c>
      <c r="G847" s="85" t="b">
        <v>0</v>
      </c>
    </row>
    <row r="848" spans="1:7" ht="15">
      <c r="A848" s="85" t="s">
        <v>2728</v>
      </c>
      <c r="B848" s="85">
        <v>7</v>
      </c>
      <c r="C848" s="113">
        <v>0.006012514971399552</v>
      </c>
      <c r="D848" s="85" t="s">
        <v>2650</v>
      </c>
      <c r="E848" s="85" t="b">
        <v>0</v>
      </c>
      <c r="F848" s="85" t="b">
        <v>0</v>
      </c>
      <c r="G848" s="85" t="b">
        <v>0</v>
      </c>
    </row>
    <row r="849" spans="1:7" ht="15">
      <c r="A849" s="85" t="s">
        <v>304</v>
      </c>
      <c r="B849" s="85">
        <v>6</v>
      </c>
      <c r="C849" s="113">
        <v>0.00643690930204204</v>
      </c>
      <c r="D849" s="85" t="s">
        <v>2650</v>
      </c>
      <c r="E849" s="85" t="b">
        <v>0</v>
      </c>
      <c r="F849" s="85" t="b">
        <v>0</v>
      </c>
      <c r="G849" s="85" t="b">
        <v>0</v>
      </c>
    </row>
    <row r="850" spans="1:7" ht="15">
      <c r="A850" s="85" t="s">
        <v>2734</v>
      </c>
      <c r="B850" s="85">
        <v>6</v>
      </c>
      <c r="C850" s="113">
        <v>0.009812460593844236</v>
      </c>
      <c r="D850" s="85" t="s">
        <v>2650</v>
      </c>
      <c r="E850" s="85" t="b">
        <v>0</v>
      </c>
      <c r="F850" s="85" t="b">
        <v>0</v>
      </c>
      <c r="G850" s="85" t="b">
        <v>0</v>
      </c>
    </row>
    <row r="851" spans="1:7" ht="15">
      <c r="A851" s="85" t="s">
        <v>2737</v>
      </c>
      <c r="B851" s="85">
        <v>5</v>
      </c>
      <c r="C851" s="113">
        <v>0.008177050494870197</v>
      </c>
      <c r="D851" s="85" t="s">
        <v>2650</v>
      </c>
      <c r="E851" s="85" t="b">
        <v>1</v>
      </c>
      <c r="F851" s="85" t="b">
        <v>0</v>
      </c>
      <c r="G851" s="85" t="b">
        <v>0</v>
      </c>
    </row>
    <row r="852" spans="1:7" ht="15">
      <c r="A852" s="85" t="s">
        <v>2735</v>
      </c>
      <c r="B852" s="85">
        <v>5</v>
      </c>
      <c r="C852" s="113">
        <v>0.006628967219981118</v>
      </c>
      <c r="D852" s="85" t="s">
        <v>2650</v>
      </c>
      <c r="E852" s="85" t="b">
        <v>0</v>
      </c>
      <c r="F852" s="85" t="b">
        <v>0</v>
      </c>
      <c r="G852" s="85" t="b">
        <v>0</v>
      </c>
    </row>
    <row r="853" spans="1:7" ht="15">
      <c r="A853" s="85" t="s">
        <v>876</v>
      </c>
      <c r="B853" s="85">
        <v>5</v>
      </c>
      <c r="C853" s="113">
        <v>0.006628967219981118</v>
      </c>
      <c r="D853" s="85" t="s">
        <v>2650</v>
      </c>
      <c r="E853" s="85" t="b">
        <v>0</v>
      </c>
      <c r="F853" s="85" t="b">
        <v>0</v>
      </c>
      <c r="G853" s="85" t="b">
        <v>0</v>
      </c>
    </row>
    <row r="854" spans="1:7" ht="15">
      <c r="A854" s="85" t="s">
        <v>2731</v>
      </c>
      <c r="B854" s="85">
        <v>5</v>
      </c>
      <c r="C854" s="113">
        <v>0.006628967219981118</v>
      </c>
      <c r="D854" s="85" t="s">
        <v>2650</v>
      </c>
      <c r="E854" s="85" t="b">
        <v>0</v>
      </c>
      <c r="F854" s="85" t="b">
        <v>0</v>
      </c>
      <c r="G854" s="85" t="b">
        <v>0</v>
      </c>
    </row>
    <row r="855" spans="1:7" ht="15">
      <c r="A855" s="85" t="s">
        <v>2730</v>
      </c>
      <c r="B855" s="85">
        <v>4</v>
      </c>
      <c r="C855" s="113">
        <v>0.0065416403958961575</v>
      </c>
      <c r="D855" s="85" t="s">
        <v>2650</v>
      </c>
      <c r="E855" s="85" t="b">
        <v>0</v>
      </c>
      <c r="F855" s="85" t="b">
        <v>0</v>
      </c>
      <c r="G855" s="85" t="b">
        <v>0</v>
      </c>
    </row>
    <row r="856" spans="1:7" ht="15">
      <c r="A856" s="85" t="s">
        <v>2732</v>
      </c>
      <c r="B856" s="85">
        <v>4</v>
      </c>
      <c r="C856" s="113">
        <v>0.0065416403958961575</v>
      </c>
      <c r="D856" s="85" t="s">
        <v>2650</v>
      </c>
      <c r="E856" s="85" t="b">
        <v>0</v>
      </c>
      <c r="F856" s="85" t="b">
        <v>0</v>
      </c>
      <c r="G856" s="85" t="b">
        <v>0</v>
      </c>
    </row>
    <row r="857" spans="1:7" ht="15">
      <c r="A857" s="85" t="s">
        <v>375</v>
      </c>
      <c r="B857" s="85">
        <v>4</v>
      </c>
      <c r="C857" s="113">
        <v>0.0065416403958961575</v>
      </c>
      <c r="D857" s="85" t="s">
        <v>2650</v>
      </c>
      <c r="E857" s="85" t="b">
        <v>0</v>
      </c>
      <c r="F857" s="85" t="b">
        <v>0</v>
      </c>
      <c r="G857" s="85" t="b">
        <v>0</v>
      </c>
    </row>
    <row r="858" spans="1:7" ht="15">
      <c r="A858" s="85" t="s">
        <v>2733</v>
      </c>
      <c r="B858" s="85">
        <v>4</v>
      </c>
      <c r="C858" s="113">
        <v>0.0065416403958961575</v>
      </c>
      <c r="D858" s="85" t="s">
        <v>2650</v>
      </c>
      <c r="E858" s="85" t="b">
        <v>0</v>
      </c>
      <c r="F858" s="85" t="b">
        <v>0</v>
      </c>
      <c r="G858" s="85" t="b">
        <v>0</v>
      </c>
    </row>
    <row r="859" spans="1:7" ht="15">
      <c r="A859" s="85" t="s">
        <v>374</v>
      </c>
      <c r="B859" s="85">
        <v>4</v>
      </c>
      <c r="C859" s="113">
        <v>0.0065416403958961575</v>
      </c>
      <c r="D859" s="85" t="s">
        <v>2650</v>
      </c>
      <c r="E859" s="85" t="b">
        <v>0</v>
      </c>
      <c r="F859" s="85" t="b">
        <v>0</v>
      </c>
      <c r="G859" s="85" t="b">
        <v>0</v>
      </c>
    </row>
    <row r="860" spans="1:7" ht="15">
      <c r="A860" s="85" t="s">
        <v>356</v>
      </c>
      <c r="B860" s="85">
        <v>3</v>
      </c>
      <c r="C860" s="113">
        <v>0.0061037261749569425</v>
      </c>
      <c r="D860" s="85" t="s">
        <v>2650</v>
      </c>
      <c r="E860" s="85" t="b">
        <v>0</v>
      </c>
      <c r="F860" s="85" t="b">
        <v>0</v>
      </c>
      <c r="G860" s="85" t="b">
        <v>0</v>
      </c>
    </row>
    <row r="861" spans="1:7" ht="15">
      <c r="A861" s="85" t="s">
        <v>2740</v>
      </c>
      <c r="B861" s="85">
        <v>3</v>
      </c>
      <c r="C861" s="113">
        <v>0.0061037261749569425</v>
      </c>
      <c r="D861" s="85" t="s">
        <v>2650</v>
      </c>
      <c r="E861" s="85" t="b">
        <v>0</v>
      </c>
      <c r="F861" s="85" t="b">
        <v>0</v>
      </c>
      <c r="G861" s="85" t="b">
        <v>0</v>
      </c>
    </row>
    <row r="862" spans="1:7" ht="15">
      <c r="A862" s="85" t="s">
        <v>2753</v>
      </c>
      <c r="B862" s="85">
        <v>2</v>
      </c>
      <c r="C862" s="113">
        <v>0.005194334547238694</v>
      </c>
      <c r="D862" s="85" t="s">
        <v>2650</v>
      </c>
      <c r="E862" s="85" t="b">
        <v>0</v>
      </c>
      <c r="F862" s="85" t="b">
        <v>0</v>
      </c>
      <c r="G862" s="85" t="b">
        <v>0</v>
      </c>
    </row>
    <row r="863" spans="1:7" ht="15">
      <c r="A863" s="85" t="s">
        <v>288</v>
      </c>
      <c r="B863" s="85">
        <v>2</v>
      </c>
      <c r="C863" s="113">
        <v>0.005194334547238694</v>
      </c>
      <c r="D863" s="85" t="s">
        <v>2650</v>
      </c>
      <c r="E863" s="85" t="b">
        <v>0</v>
      </c>
      <c r="F863" s="85" t="b">
        <v>0</v>
      </c>
      <c r="G863" s="85" t="b">
        <v>0</v>
      </c>
    </row>
    <row r="864" spans="1:7" ht="15">
      <c r="A864" s="85" t="s">
        <v>361</v>
      </c>
      <c r="B864" s="85">
        <v>2</v>
      </c>
      <c r="C864" s="113">
        <v>0.005194334547238694</v>
      </c>
      <c r="D864" s="85" t="s">
        <v>2650</v>
      </c>
      <c r="E864" s="85" t="b">
        <v>0</v>
      </c>
      <c r="F864" s="85" t="b">
        <v>0</v>
      </c>
      <c r="G864" s="85" t="b">
        <v>0</v>
      </c>
    </row>
    <row r="865" spans="1:7" ht="15">
      <c r="A865" s="85" t="s">
        <v>305</v>
      </c>
      <c r="B865" s="85">
        <v>2</v>
      </c>
      <c r="C865" s="113">
        <v>0.005194334547238694</v>
      </c>
      <c r="D865" s="85" t="s">
        <v>2650</v>
      </c>
      <c r="E865" s="85" t="b">
        <v>0</v>
      </c>
      <c r="F865" s="85" t="b">
        <v>0</v>
      </c>
      <c r="G865" s="85" t="b">
        <v>0</v>
      </c>
    </row>
    <row r="866" spans="1:7" ht="15">
      <c r="A866" s="85" t="s">
        <v>2744</v>
      </c>
      <c r="B866" s="85">
        <v>2</v>
      </c>
      <c r="C866" s="113">
        <v>0.005194334547238694</v>
      </c>
      <c r="D866" s="85" t="s">
        <v>2650</v>
      </c>
      <c r="E866" s="85" t="b">
        <v>0</v>
      </c>
      <c r="F866" s="85" t="b">
        <v>0</v>
      </c>
      <c r="G866" s="85" t="b">
        <v>0</v>
      </c>
    </row>
    <row r="867" spans="1:7" ht="15">
      <c r="A867" s="85" t="s">
        <v>2739</v>
      </c>
      <c r="B867" s="85">
        <v>2</v>
      </c>
      <c r="C867" s="113">
        <v>0.005194334547238694</v>
      </c>
      <c r="D867" s="85" t="s">
        <v>2650</v>
      </c>
      <c r="E867" s="85" t="b">
        <v>0</v>
      </c>
      <c r="F867" s="85" t="b">
        <v>0</v>
      </c>
      <c r="G867" s="85" t="b">
        <v>0</v>
      </c>
    </row>
    <row r="868" spans="1:7" ht="15">
      <c r="A868" s="85" t="s">
        <v>2747</v>
      </c>
      <c r="B868" s="85">
        <v>2</v>
      </c>
      <c r="C868" s="113">
        <v>0.005194334547238694</v>
      </c>
      <c r="D868" s="85" t="s">
        <v>2650</v>
      </c>
      <c r="E868" s="85" t="b">
        <v>0</v>
      </c>
      <c r="F868" s="85" t="b">
        <v>0</v>
      </c>
      <c r="G868" s="85" t="b">
        <v>0</v>
      </c>
    </row>
    <row r="869" spans="1:7" ht="15">
      <c r="A869" s="85" t="s">
        <v>2748</v>
      </c>
      <c r="B869" s="85">
        <v>2</v>
      </c>
      <c r="C869" s="113">
        <v>0.005194334547238694</v>
      </c>
      <c r="D869" s="85" t="s">
        <v>2650</v>
      </c>
      <c r="E869" s="85" t="b">
        <v>0</v>
      </c>
      <c r="F869" s="85" t="b">
        <v>0</v>
      </c>
      <c r="G869" s="85" t="b">
        <v>0</v>
      </c>
    </row>
    <row r="870" spans="1:7" ht="15">
      <c r="A870" s="85" t="s">
        <v>2749</v>
      </c>
      <c r="B870" s="85">
        <v>2</v>
      </c>
      <c r="C870" s="113">
        <v>0.005194334547238694</v>
      </c>
      <c r="D870" s="85" t="s">
        <v>2650</v>
      </c>
      <c r="E870" s="85" t="b">
        <v>0</v>
      </c>
      <c r="F870" s="85" t="b">
        <v>0</v>
      </c>
      <c r="G870" s="85" t="b">
        <v>0</v>
      </c>
    </row>
    <row r="871" spans="1:7" ht="15">
      <c r="A871" s="85" t="s">
        <v>2750</v>
      </c>
      <c r="B871" s="85">
        <v>2</v>
      </c>
      <c r="C871" s="113">
        <v>0.005194334547238694</v>
      </c>
      <c r="D871" s="85" t="s">
        <v>2650</v>
      </c>
      <c r="E871" s="85" t="b">
        <v>0</v>
      </c>
      <c r="F871" s="85" t="b">
        <v>0</v>
      </c>
      <c r="G871" s="85" t="b">
        <v>0</v>
      </c>
    </row>
    <row r="872" spans="1:7" ht="15">
      <c r="A872" s="85" t="s">
        <v>2745</v>
      </c>
      <c r="B872" s="85">
        <v>2</v>
      </c>
      <c r="C872" s="113">
        <v>0.005194334547238694</v>
      </c>
      <c r="D872" s="85" t="s">
        <v>2650</v>
      </c>
      <c r="E872" s="85" t="b">
        <v>0</v>
      </c>
      <c r="F872" s="85" t="b">
        <v>0</v>
      </c>
      <c r="G872" s="85" t="b">
        <v>0</v>
      </c>
    </row>
    <row r="873" spans="1:7" ht="15">
      <c r="A873" s="85" t="s">
        <v>2746</v>
      </c>
      <c r="B873" s="85">
        <v>2</v>
      </c>
      <c r="C873" s="113">
        <v>0.005194334547238694</v>
      </c>
      <c r="D873" s="85" t="s">
        <v>2650</v>
      </c>
      <c r="E873" s="85" t="b">
        <v>0</v>
      </c>
      <c r="F873" s="85" t="b">
        <v>0</v>
      </c>
      <c r="G873" s="85" t="b">
        <v>0</v>
      </c>
    </row>
    <row r="874" spans="1:7" ht="15">
      <c r="A874" s="85" t="s">
        <v>2751</v>
      </c>
      <c r="B874" s="85">
        <v>2</v>
      </c>
      <c r="C874" s="113">
        <v>0.005194334547238694</v>
      </c>
      <c r="D874" s="85" t="s">
        <v>2650</v>
      </c>
      <c r="E874" s="85" t="b">
        <v>0</v>
      </c>
      <c r="F874" s="85" t="b">
        <v>0</v>
      </c>
      <c r="G874" s="85" t="b">
        <v>0</v>
      </c>
    </row>
    <row r="875" spans="1:7" ht="15">
      <c r="A875" s="85" t="s">
        <v>2741</v>
      </c>
      <c r="B875" s="85">
        <v>2</v>
      </c>
      <c r="C875" s="113">
        <v>0.005194334547238694</v>
      </c>
      <c r="D875" s="85" t="s">
        <v>2650</v>
      </c>
      <c r="E875" s="85" t="b">
        <v>0</v>
      </c>
      <c r="F875" s="85" t="b">
        <v>0</v>
      </c>
      <c r="G875" s="85" t="b">
        <v>0</v>
      </c>
    </row>
    <row r="876" spans="1:7" ht="15">
      <c r="A876" s="85" t="s">
        <v>2742</v>
      </c>
      <c r="B876" s="85">
        <v>2</v>
      </c>
      <c r="C876" s="113">
        <v>0.005194334547238694</v>
      </c>
      <c r="D876" s="85" t="s">
        <v>2650</v>
      </c>
      <c r="E876" s="85" t="b">
        <v>0</v>
      </c>
      <c r="F876" s="85" t="b">
        <v>0</v>
      </c>
      <c r="G876" s="85" t="b">
        <v>0</v>
      </c>
    </row>
    <row r="877" spans="1:7" ht="15">
      <c r="A877" s="85" t="s">
        <v>2743</v>
      </c>
      <c r="B877" s="85">
        <v>2</v>
      </c>
      <c r="C877" s="113">
        <v>0.005194334547238694</v>
      </c>
      <c r="D877" s="85" t="s">
        <v>2650</v>
      </c>
      <c r="E877" s="85" t="b">
        <v>0</v>
      </c>
      <c r="F877" s="85" t="b">
        <v>0</v>
      </c>
      <c r="G877" s="85" t="b">
        <v>0</v>
      </c>
    </row>
    <row r="878" spans="1:7" ht="15">
      <c r="A878" s="85" t="s">
        <v>2752</v>
      </c>
      <c r="B878" s="85">
        <v>2</v>
      </c>
      <c r="C878" s="113">
        <v>0.005194334547238694</v>
      </c>
      <c r="D878" s="85" t="s">
        <v>2650</v>
      </c>
      <c r="E878" s="85" t="b">
        <v>0</v>
      </c>
      <c r="F878" s="85" t="b">
        <v>0</v>
      </c>
      <c r="G878" s="85" t="b">
        <v>0</v>
      </c>
    </row>
    <row r="879" spans="1:7" ht="15">
      <c r="A879" s="85" t="s">
        <v>2800</v>
      </c>
      <c r="B879" s="85">
        <v>2</v>
      </c>
      <c r="C879" s="113">
        <v>0.005194334547238694</v>
      </c>
      <c r="D879" s="85" t="s">
        <v>2650</v>
      </c>
      <c r="E879" s="85" t="b">
        <v>0</v>
      </c>
      <c r="F879" s="85" t="b">
        <v>0</v>
      </c>
      <c r="G879" s="85" t="b">
        <v>0</v>
      </c>
    </row>
    <row r="880" spans="1:7" ht="15">
      <c r="A880" s="85" t="s">
        <v>347</v>
      </c>
      <c r="B880" s="85">
        <v>2</v>
      </c>
      <c r="C880" s="113">
        <v>0.005194334547238694</v>
      </c>
      <c r="D880" s="85" t="s">
        <v>2650</v>
      </c>
      <c r="E880" s="85" t="b">
        <v>0</v>
      </c>
      <c r="F880" s="85" t="b">
        <v>0</v>
      </c>
      <c r="G880" s="85" t="b">
        <v>0</v>
      </c>
    </row>
    <row r="881" spans="1:7" ht="15">
      <c r="A881" s="85" t="s">
        <v>295</v>
      </c>
      <c r="B881" s="85">
        <v>2</v>
      </c>
      <c r="C881" s="113">
        <v>0.005194334547238694</v>
      </c>
      <c r="D881" s="85" t="s">
        <v>2650</v>
      </c>
      <c r="E881" s="85" t="b">
        <v>0</v>
      </c>
      <c r="F881" s="85" t="b">
        <v>0</v>
      </c>
      <c r="G881" s="85" t="b">
        <v>0</v>
      </c>
    </row>
    <row r="882" spans="1:7" ht="15">
      <c r="A882" s="85" t="s">
        <v>2776</v>
      </c>
      <c r="B882" s="85">
        <v>2</v>
      </c>
      <c r="C882" s="113">
        <v>0.005194334547238694</v>
      </c>
      <c r="D882" s="85" t="s">
        <v>2650</v>
      </c>
      <c r="E882" s="85" t="b">
        <v>0</v>
      </c>
      <c r="F882" s="85" t="b">
        <v>0</v>
      </c>
      <c r="G882" s="85" t="b">
        <v>0</v>
      </c>
    </row>
    <row r="883" spans="1:7" ht="15">
      <c r="A883" s="85" t="s">
        <v>2736</v>
      </c>
      <c r="B883" s="85">
        <v>2</v>
      </c>
      <c r="C883" s="113">
        <v>0.005194334547238694</v>
      </c>
      <c r="D883" s="85" t="s">
        <v>2650</v>
      </c>
      <c r="E883" s="85" t="b">
        <v>0</v>
      </c>
      <c r="F883" s="85" t="b">
        <v>0</v>
      </c>
      <c r="G883" s="85" t="b">
        <v>0</v>
      </c>
    </row>
    <row r="884" spans="1:7" ht="15">
      <c r="A884" s="85" t="s">
        <v>883</v>
      </c>
      <c r="B884" s="85">
        <v>2</v>
      </c>
      <c r="C884" s="113">
        <v>0.005194334547238694</v>
      </c>
      <c r="D884" s="85" t="s">
        <v>2650</v>
      </c>
      <c r="E884" s="85" t="b">
        <v>0</v>
      </c>
      <c r="F884" s="85" t="b">
        <v>0</v>
      </c>
      <c r="G884" s="85" t="b">
        <v>0</v>
      </c>
    </row>
    <row r="885" spans="1:7" ht="15">
      <c r="A885" s="85" t="s">
        <v>343</v>
      </c>
      <c r="B885" s="85">
        <v>2</v>
      </c>
      <c r="C885" s="113">
        <v>0.005194334547238694</v>
      </c>
      <c r="D885" s="85" t="s">
        <v>2650</v>
      </c>
      <c r="E885" s="85" t="b">
        <v>0</v>
      </c>
      <c r="F885" s="85" t="b">
        <v>0</v>
      </c>
      <c r="G885" s="85" t="b">
        <v>0</v>
      </c>
    </row>
    <row r="886" spans="1:7" ht="15">
      <c r="A886" s="85" t="s">
        <v>273</v>
      </c>
      <c r="B886" s="85">
        <v>15</v>
      </c>
      <c r="C886" s="113">
        <v>0</v>
      </c>
      <c r="D886" s="85" t="s">
        <v>2651</v>
      </c>
      <c r="E886" s="85" t="b">
        <v>0</v>
      </c>
      <c r="F886" s="85" t="b">
        <v>0</v>
      </c>
      <c r="G886" s="85" t="b">
        <v>0</v>
      </c>
    </row>
    <row r="887" spans="1:7" ht="15">
      <c r="A887" s="85" t="s">
        <v>334</v>
      </c>
      <c r="B887" s="85">
        <v>12</v>
      </c>
      <c r="C887" s="113">
        <v>0</v>
      </c>
      <c r="D887" s="85" t="s">
        <v>2651</v>
      </c>
      <c r="E887" s="85" t="b">
        <v>0</v>
      </c>
      <c r="F887" s="85" t="b">
        <v>0</v>
      </c>
      <c r="G887" s="85" t="b">
        <v>0</v>
      </c>
    </row>
    <row r="888" spans="1:7" ht="15">
      <c r="A888" s="85" t="s">
        <v>902</v>
      </c>
      <c r="B888" s="85">
        <v>11</v>
      </c>
      <c r="C888" s="113">
        <v>0.007842120848633578</v>
      </c>
      <c r="D888" s="85" t="s">
        <v>2651</v>
      </c>
      <c r="E888" s="85" t="b">
        <v>0</v>
      </c>
      <c r="F888" s="85" t="b">
        <v>0</v>
      </c>
      <c r="G888" s="85" t="b">
        <v>0</v>
      </c>
    </row>
    <row r="889" spans="1:7" ht="15">
      <c r="A889" s="85" t="s">
        <v>869</v>
      </c>
      <c r="B889" s="85">
        <v>11</v>
      </c>
      <c r="C889" s="113">
        <v>0.007842120848633578</v>
      </c>
      <c r="D889" s="85" t="s">
        <v>2651</v>
      </c>
      <c r="E889" s="85" t="b">
        <v>0</v>
      </c>
      <c r="F889" s="85" t="b">
        <v>0</v>
      </c>
      <c r="G889" s="85" t="b">
        <v>0</v>
      </c>
    </row>
    <row r="890" spans="1:7" ht="15">
      <c r="A890" s="85" t="s">
        <v>2721</v>
      </c>
      <c r="B890" s="85">
        <v>11</v>
      </c>
      <c r="C890" s="113">
        <v>0.010424758163429342</v>
      </c>
      <c r="D890" s="85" t="s">
        <v>2651</v>
      </c>
      <c r="E890" s="85" t="b">
        <v>0</v>
      </c>
      <c r="F890" s="85" t="b">
        <v>0</v>
      </c>
      <c r="G890" s="85" t="b">
        <v>0</v>
      </c>
    </row>
    <row r="891" spans="1:7" ht="15">
      <c r="A891" s="85" t="s">
        <v>884</v>
      </c>
      <c r="B891" s="85">
        <v>8</v>
      </c>
      <c r="C891" s="113">
        <v>0.005703360617188056</v>
      </c>
      <c r="D891" s="85" t="s">
        <v>2651</v>
      </c>
      <c r="E891" s="85" t="b">
        <v>0</v>
      </c>
      <c r="F891" s="85" t="b">
        <v>0</v>
      </c>
      <c r="G891" s="85" t="b">
        <v>0</v>
      </c>
    </row>
    <row r="892" spans="1:7" ht="15">
      <c r="A892" s="85" t="s">
        <v>2722</v>
      </c>
      <c r="B892" s="85">
        <v>7</v>
      </c>
      <c r="C892" s="113">
        <v>0.0066339370130914</v>
      </c>
      <c r="D892" s="85" t="s">
        <v>2651</v>
      </c>
      <c r="E892" s="85" t="b">
        <v>0</v>
      </c>
      <c r="F892" s="85" t="b">
        <v>0</v>
      </c>
      <c r="G892" s="85" t="b">
        <v>0</v>
      </c>
    </row>
    <row r="893" spans="1:7" ht="15">
      <c r="A893" s="85" t="s">
        <v>2723</v>
      </c>
      <c r="B893" s="85">
        <v>7</v>
      </c>
      <c r="C893" s="113">
        <v>0.0066339370130914</v>
      </c>
      <c r="D893" s="85" t="s">
        <v>2651</v>
      </c>
      <c r="E893" s="85" t="b">
        <v>0</v>
      </c>
      <c r="F893" s="85" t="b">
        <v>0</v>
      </c>
      <c r="G893" s="85" t="b">
        <v>0</v>
      </c>
    </row>
    <row r="894" spans="1:7" ht="15">
      <c r="A894" s="85" t="s">
        <v>2726</v>
      </c>
      <c r="B894" s="85">
        <v>7</v>
      </c>
      <c r="C894" s="113">
        <v>0.0066339370130914</v>
      </c>
      <c r="D894" s="85" t="s">
        <v>2651</v>
      </c>
      <c r="E894" s="85" t="b">
        <v>0</v>
      </c>
      <c r="F894" s="85" t="b">
        <v>0</v>
      </c>
      <c r="G894" s="85" t="b">
        <v>0</v>
      </c>
    </row>
    <row r="895" spans="1:7" ht="15">
      <c r="A895" s="85" t="s">
        <v>2729</v>
      </c>
      <c r="B895" s="85">
        <v>6</v>
      </c>
      <c r="C895" s="113">
        <v>0.026214929053788458</v>
      </c>
      <c r="D895" s="85" t="s">
        <v>2651</v>
      </c>
      <c r="E895" s="85" t="b">
        <v>0</v>
      </c>
      <c r="F895" s="85" t="b">
        <v>0</v>
      </c>
      <c r="G895" s="85" t="b">
        <v>0</v>
      </c>
    </row>
    <row r="896" spans="1:7" ht="15">
      <c r="A896" s="85" t="s">
        <v>888</v>
      </c>
      <c r="B896" s="85">
        <v>6</v>
      </c>
      <c r="C896" s="113">
        <v>0.007312469530299138</v>
      </c>
      <c r="D896" s="85" t="s">
        <v>2651</v>
      </c>
      <c r="E896" s="85" t="b">
        <v>0</v>
      </c>
      <c r="F896" s="85" t="b">
        <v>0</v>
      </c>
      <c r="G896" s="85" t="b">
        <v>0</v>
      </c>
    </row>
    <row r="897" spans="1:7" ht="15">
      <c r="A897" s="85" t="s">
        <v>2725</v>
      </c>
      <c r="B897" s="85">
        <v>6</v>
      </c>
      <c r="C897" s="113">
        <v>0.007312469530299138</v>
      </c>
      <c r="D897" s="85" t="s">
        <v>2651</v>
      </c>
      <c r="E897" s="85" t="b">
        <v>0</v>
      </c>
      <c r="F897" s="85" t="b">
        <v>0</v>
      </c>
      <c r="G897" s="85" t="b">
        <v>0</v>
      </c>
    </row>
    <row r="898" spans="1:7" ht="15">
      <c r="A898" s="85" t="s">
        <v>418</v>
      </c>
      <c r="B898" s="85">
        <v>6</v>
      </c>
      <c r="C898" s="113">
        <v>0.007312469530299138</v>
      </c>
      <c r="D898" s="85" t="s">
        <v>2651</v>
      </c>
      <c r="E898" s="85" t="b">
        <v>0</v>
      </c>
      <c r="F898" s="85" t="b">
        <v>0</v>
      </c>
      <c r="G898" s="85" t="b">
        <v>0</v>
      </c>
    </row>
    <row r="899" spans="1:7" ht="15">
      <c r="A899" s="85" t="s">
        <v>905</v>
      </c>
      <c r="B899" s="85">
        <v>6</v>
      </c>
      <c r="C899" s="113">
        <v>0.007312469530299138</v>
      </c>
      <c r="D899" s="85" t="s">
        <v>2651</v>
      </c>
      <c r="E899" s="85" t="b">
        <v>0</v>
      </c>
      <c r="F899" s="85" t="b">
        <v>0</v>
      </c>
      <c r="G899" s="85" t="b">
        <v>0</v>
      </c>
    </row>
    <row r="900" spans="1:7" ht="15">
      <c r="A900" s="85" t="s">
        <v>2724</v>
      </c>
      <c r="B900" s="85">
        <v>6</v>
      </c>
      <c r="C900" s="113">
        <v>0.007312469530299138</v>
      </c>
      <c r="D900" s="85" t="s">
        <v>2651</v>
      </c>
      <c r="E900" s="85" t="b">
        <v>0</v>
      </c>
      <c r="F900" s="85" t="b">
        <v>0</v>
      </c>
      <c r="G900" s="85" t="b">
        <v>0</v>
      </c>
    </row>
    <row r="901" spans="1:7" ht="15">
      <c r="A901" s="85" t="s">
        <v>2212</v>
      </c>
      <c r="B901" s="85">
        <v>6</v>
      </c>
      <c r="C901" s="113">
        <v>0.007312469530299138</v>
      </c>
      <c r="D901" s="85" t="s">
        <v>2651</v>
      </c>
      <c r="E901" s="85" t="b">
        <v>0</v>
      </c>
      <c r="F901" s="85" t="b">
        <v>0</v>
      </c>
      <c r="G901" s="85" t="b">
        <v>0</v>
      </c>
    </row>
    <row r="902" spans="1:7" ht="15">
      <c r="A902" s="85" t="s">
        <v>2727</v>
      </c>
      <c r="B902" s="85">
        <v>6</v>
      </c>
      <c r="C902" s="113">
        <v>0.007312469530299138</v>
      </c>
      <c r="D902" s="85" t="s">
        <v>2651</v>
      </c>
      <c r="E902" s="85" t="b">
        <v>0</v>
      </c>
      <c r="F902" s="85" t="b">
        <v>0</v>
      </c>
      <c r="G902" s="85" t="b">
        <v>0</v>
      </c>
    </row>
    <row r="903" spans="1:7" ht="15">
      <c r="A903" s="85" t="s">
        <v>2728</v>
      </c>
      <c r="B903" s="85">
        <v>6</v>
      </c>
      <c r="C903" s="113">
        <v>0.007312469530299138</v>
      </c>
      <c r="D903" s="85" t="s">
        <v>2651</v>
      </c>
      <c r="E903" s="85" t="b">
        <v>0</v>
      </c>
      <c r="F903" s="85" t="b">
        <v>0</v>
      </c>
      <c r="G903" s="85" t="b">
        <v>0</v>
      </c>
    </row>
    <row r="904" spans="1:7" ht="15">
      <c r="A904" s="85" t="s">
        <v>2734</v>
      </c>
      <c r="B904" s="85">
        <v>5</v>
      </c>
      <c r="C904" s="113">
        <v>0.009658324994325151</v>
      </c>
      <c r="D904" s="85" t="s">
        <v>2651</v>
      </c>
      <c r="E904" s="85" t="b">
        <v>0</v>
      </c>
      <c r="F904" s="85" t="b">
        <v>0</v>
      </c>
      <c r="G904" s="85" t="b">
        <v>0</v>
      </c>
    </row>
    <row r="905" spans="1:7" ht="15">
      <c r="A905" s="85" t="s">
        <v>304</v>
      </c>
      <c r="B905" s="85">
        <v>4</v>
      </c>
      <c r="C905" s="113">
        <v>0.007726659995460121</v>
      </c>
      <c r="D905" s="85" t="s">
        <v>2651</v>
      </c>
      <c r="E905" s="85" t="b">
        <v>0</v>
      </c>
      <c r="F905" s="85" t="b">
        <v>0</v>
      </c>
      <c r="G905" s="85" t="b">
        <v>0</v>
      </c>
    </row>
    <row r="906" spans="1:7" ht="15">
      <c r="A906" s="85" t="s">
        <v>2730</v>
      </c>
      <c r="B906" s="85">
        <v>4</v>
      </c>
      <c r="C906" s="113">
        <v>0.007726659995460121</v>
      </c>
      <c r="D906" s="85" t="s">
        <v>2651</v>
      </c>
      <c r="E906" s="85" t="b">
        <v>0</v>
      </c>
      <c r="F906" s="85" t="b">
        <v>0</v>
      </c>
      <c r="G906" s="85" t="b">
        <v>0</v>
      </c>
    </row>
    <row r="907" spans="1:7" ht="15">
      <c r="A907" s="85" t="s">
        <v>2732</v>
      </c>
      <c r="B907" s="85">
        <v>4</v>
      </c>
      <c r="C907" s="113">
        <v>0.007726659995460121</v>
      </c>
      <c r="D907" s="85" t="s">
        <v>2651</v>
      </c>
      <c r="E907" s="85" t="b">
        <v>0</v>
      </c>
      <c r="F907" s="85" t="b">
        <v>0</v>
      </c>
      <c r="G907" s="85" t="b">
        <v>0</v>
      </c>
    </row>
    <row r="908" spans="1:7" ht="15">
      <c r="A908" s="85" t="s">
        <v>374</v>
      </c>
      <c r="B908" s="85">
        <v>4</v>
      </c>
      <c r="C908" s="113">
        <v>0.007726659995460121</v>
      </c>
      <c r="D908" s="85" t="s">
        <v>2651</v>
      </c>
      <c r="E908" s="85" t="b">
        <v>0</v>
      </c>
      <c r="F908" s="85" t="b">
        <v>0</v>
      </c>
      <c r="G908" s="85" t="b">
        <v>0</v>
      </c>
    </row>
    <row r="909" spans="1:7" ht="15">
      <c r="A909" s="85" t="s">
        <v>876</v>
      </c>
      <c r="B909" s="85">
        <v>3</v>
      </c>
      <c r="C909" s="113">
        <v>0.007312469530299138</v>
      </c>
      <c r="D909" s="85" t="s">
        <v>2651</v>
      </c>
      <c r="E909" s="85" t="b">
        <v>0</v>
      </c>
      <c r="F909" s="85" t="b">
        <v>0</v>
      </c>
      <c r="G909" s="85" t="b">
        <v>0</v>
      </c>
    </row>
    <row r="910" spans="1:7" ht="15">
      <c r="A910" s="85" t="s">
        <v>375</v>
      </c>
      <c r="B910" s="85">
        <v>3</v>
      </c>
      <c r="C910" s="113">
        <v>0.007312469530299138</v>
      </c>
      <c r="D910" s="85" t="s">
        <v>2651</v>
      </c>
      <c r="E910" s="85" t="b">
        <v>0</v>
      </c>
      <c r="F910" s="85" t="b">
        <v>0</v>
      </c>
      <c r="G910" s="85" t="b">
        <v>0</v>
      </c>
    </row>
    <row r="911" spans="1:7" ht="15">
      <c r="A911" s="85" t="s">
        <v>2731</v>
      </c>
      <c r="B911" s="85">
        <v>3</v>
      </c>
      <c r="C911" s="113">
        <v>0.007312469530299138</v>
      </c>
      <c r="D911" s="85" t="s">
        <v>2651</v>
      </c>
      <c r="E911" s="85" t="b">
        <v>0</v>
      </c>
      <c r="F911" s="85" t="b">
        <v>0</v>
      </c>
      <c r="G911" s="85" t="b">
        <v>0</v>
      </c>
    </row>
    <row r="912" spans="1:7" ht="15">
      <c r="A912" s="85" t="s">
        <v>2733</v>
      </c>
      <c r="B912" s="85">
        <v>3</v>
      </c>
      <c r="C912" s="113">
        <v>0.007312469530299138</v>
      </c>
      <c r="D912" s="85" t="s">
        <v>2651</v>
      </c>
      <c r="E912" s="85" t="b">
        <v>0</v>
      </c>
      <c r="F912" s="85" t="b">
        <v>0</v>
      </c>
      <c r="G912" s="85" t="b">
        <v>0</v>
      </c>
    </row>
    <row r="913" spans="1:7" ht="15">
      <c r="A913" s="85" t="s">
        <v>2736</v>
      </c>
      <c r="B913" s="85">
        <v>3</v>
      </c>
      <c r="C913" s="113">
        <v>0.007312469530299138</v>
      </c>
      <c r="D913" s="85" t="s">
        <v>2651</v>
      </c>
      <c r="E913" s="85" t="b">
        <v>0</v>
      </c>
      <c r="F913" s="85" t="b">
        <v>0</v>
      </c>
      <c r="G913" s="85" t="b">
        <v>0</v>
      </c>
    </row>
    <row r="914" spans="1:7" ht="15">
      <c r="A914" s="85" t="s">
        <v>2735</v>
      </c>
      <c r="B914" s="85">
        <v>3</v>
      </c>
      <c r="C914" s="113">
        <v>0.007312469530299138</v>
      </c>
      <c r="D914" s="85" t="s">
        <v>2651</v>
      </c>
      <c r="E914" s="85" t="b">
        <v>0</v>
      </c>
      <c r="F914" s="85" t="b">
        <v>0</v>
      </c>
      <c r="G914" s="85" t="b">
        <v>0</v>
      </c>
    </row>
    <row r="915" spans="1:7" ht="15">
      <c r="A915" s="85" t="s">
        <v>288</v>
      </c>
      <c r="B915" s="85">
        <v>2</v>
      </c>
      <c r="C915" s="113">
        <v>0.006300819841163106</v>
      </c>
      <c r="D915" s="85" t="s">
        <v>2651</v>
      </c>
      <c r="E915" s="85" t="b">
        <v>0</v>
      </c>
      <c r="F915" s="85" t="b">
        <v>0</v>
      </c>
      <c r="G915" s="85" t="b">
        <v>0</v>
      </c>
    </row>
    <row r="916" spans="1:7" ht="15">
      <c r="A916" s="85" t="s">
        <v>356</v>
      </c>
      <c r="B916" s="85">
        <v>2</v>
      </c>
      <c r="C916" s="113">
        <v>0.006300819841163106</v>
      </c>
      <c r="D916" s="85" t="s">
        <v>2651</v>
      </c>
      <c r="E916" s="85" t="b">
        <v>0</v>
      </c>
      <c r="F916" s="85" t="b">
        <v>0</v>
      </c>
      <c r="G916" s="85" t="b">
        <v>0</v>
      </c>
    </row>
    <row r="917" spans="1:7" ht="15">
      <c r="A917" s="85" t="s">
        <v>285</v>
      </c>
      <c r="B917" s="85">
        <v>2</v>
      </c>
      <c r="C917" s="113">
        <v>0.006300819841163106</v>
      </c>
      <c r="D917" s="85" t="s">
        <v>2651</v>
      </c>
      <c r="E917" s="85" t="b">
        <v>0</v>
      </c>
      <c r="F917" s="85" t="b">
        <v>0</v>
      </c>
      <c r="G917" s="85" t="b">
        <v>0</v>
      </c>
    </row>
    <row r="918" spans="1:7" ht="15">
      <c r="A918" s="85" t="s">
        <v>2738</v>
      </c>
      <c r="B918" s="85">
        <v>2</v>
      </c>
      <c r="C918" s="113">
        <v>0.006300819841163106</v>
      </c>
      <c r="D918" s="85" t="s">
        <v>2651</v>
      </c>
      <c r="E918" s="85" t="b">
        <v>0</v>
      </c>
      <c r="F918" s="85" t="b">
        <v>0</v>
      </c>
      <c r="G918" s="85" t="b">
        <v>0</v>
      </c>
    </row>
    <row r="919" spans="1:7" ht="15">
      <c r="A919" s="85" t="s">
        <v>874</v>
      </c>
      <c r="B919" s="85">
        <v>2</v>
      </c>
      <c r="C919" s="113">
        <v>0.008738309684596154</v>
      </c>
      <c r="D919" s="85" t="s">
        <v>2651</v>
      </c>
      <c r="E919" s="85" t="b">
        <v>0</v>
      </c>
      <c r="F919" s="85" t="b">
        <v>0</v>
      </c>
      <c r="G919" s="85" t="b">
        <v>0</v>
      </c>
    </row>
    <row r="920" spans="1:7" ht="15">
      <c r="A920" s="85" t="s">
        <v>2737</v>
      </c>
      <c r="B920" s="85">
        <v>2</v>
      </c>
      <c r="C920" s="113">
        <v>0.006300819841163106</v>
      </c>
      <c r="D920" s="85" t="s">
        <v>2651</v>
      </c>
      <c r="E920" s="85" t="b">
        <v>1</v>
      </c>
      <c r="F920" s="85" t="b">
        <v>0</v>
      </c>
      <c r="G920" s="85" t="b">
        <v>0</v>
      </c>
    </row>
    <row r="921" spans="1:7" ht="15">
      <c r="A921" s="85" t="s">
        <v>2740</v>
      </c>
      <c r="B921" s="85">
        <v>2</v>
      </c>
      <c r="C921" s="113">
        <v>0.006300819841163106</v>
      </c>
      <c r="D921" s="85" t="s">
        <v>2651</v>
      </c>
      <c r="E921" s="85" t="b">
        <v>0</v>
      </c>
      <c r="F921" s="85" t="b">
        <v>0</v>
      </c>
      <c r="G921" s="85" t="b">
        <v>0</v>
      </c>
    </row>
    <row r="922" spans="1:7" ht="15">
      <c r="A922" s="85" t="s">
        <v>334</v>
      </c>
      <c r="B922" s="85">
        <v>14</v>
      </c>
      <c r="C922" s="113">
        <v>0</v>
      </c>
      <c r="D922" s="85" t="s">
        <v>2652</v>
      </c>
      <c r="E922" s="85" t="b">
        <v>0</v>
      </c>
      <c r="F922" s="85" t="b">
        <v>0</v>
      </c>
      <c r="G922" s="85" t="b">
        <v>0</v>
      </c>
    </row>
    <row r="923" spans="1:7" ht="15">
      <c r="A923" s="85" t="s">
        <v>2762</v>
      </c>
      <c r="B923" s="85">
        <v>7</v>
      </c>
      <c r="C923" s="113">
        <v>0.014373530195031365</v>
      </c>
      <c r="D923" s="85" t="s">
        <v>2652</v>
      </c>
      <c r="E923" s="85" t="b">
        <v>0</v>
      </c>
      <c r="F923" s="85" t="b">
        <v>0</v>
      </c>
      <c r="G923" s="85" t="b">
        <v>0</v>
      </c>
    </row>
    <row r="924" spans="1:7" ht="15">
      <c r="A924" s="85" t="s">
        <v>2739</v>
      </c>
      <c r="B924" s="85">
        <v>7</v>
      </c>
      <c r="C924" s="113">
        <v>0.014373530195031365</v>
      </c>
      <c r="D924" s="85" t="s">
        <v>2652</v>
      </c>
      <c r="E924" s="85" t="b">
        <v>0</v>
      </c>
      <c r="F924" s="85" t="b">
        <v>0</v>
      </c>
      <c r="G924" s="85" t="b">
        <v>0</v>
      </c>
    </row>
    <row r="925" spans="1:7" ht="15">
      <c r="A925" s="85" t="s">
        <v>2763</v>
      </c>
      <c r="B925" s="85">
        <v>7</v>
      </c>
      <c r="C925" s="113">
        <v>0.014373530195031365</v>
      </c>
      <c r="D925" s="85" t="s">
        <v>2652</v>
      </c>
      <c r="E925" s="85" t="b">
        <v>1</v>
      </c>
      <c r="F925" s="85" t="b">
        <v>0</v>
      </c>
      <c r="G925" s="85" t="b">
        <v>0</v>
      </c>
    </row>
    <row r="926" spans="1:7" ht="15">
      <c r="A926" s="85" t="s">
        <v>2764</v>
      </c>
      <c r="B926" s="85">
        <v>7</v>
      </c>
      <c r="C926" s="113">
        <v>0.014373530195031365</v>
      </c>
      <c r="D926" s="85" t="s">
        <v>2652</v>
      </c>
      <c r="E926" s="85" t="b">
        <v>0</v>
      </c>
      <c r="F926" s="85" t="b">
        <v>0</v>
      </c>
      <c r="G926" s="85" t="b">
        <v>0</v>
      </c>
    </row>
    <row r="927" spans="1:7" ht="15">
      <c r="A927" s="85" t="s">
        <v>2765</v>
      </c>
      <c r="B927" s="85">
        <v>7</v>
      </c>
      <c r="C927" s="113">
        <v>0.014373530195031365</v>
      </c>
      <c r="D927" s="85" t="s">
        <v>2652</v>
      </c>
      <c r="E927" s="85" t="b">
        <v>0</v>
      </c>
      <c r="F927" s="85" t="b">
        <v>0</v>
      </c>
      <c r="G927" s="85" t="b">
        <v>0</v>
      </c>
    </row>
    <row r="928" spans="1:7" ht="15">
      <c r="A928" s="85" t="s">
        <v>348</v>
      </c>
      <c r="B928" s="85">
        <v>6</v>
      </c>
      <c r="C928" s="113">
        <v>0.0158436839823148</v>
      </c>
      <c r="D928" s="85" t="s">
        <v>2652</v>
      </c>
      <c r="E928" s="85" t="b">
        <v>0</v>
      </c>
      <c r="F928" s="85" t="b">
        <v>0</v>
      </c>
      <c r="G928" s="85" t="b">
        <v>0</v>
      </c>
    </row>
    <row r="929" spans="1:7" ht="15">
      <c r="A929" s="85" t="s">
        <v>2752</v>
      </c>
      <c r="B929" s="85">
        <v>3</v>
      </c>
      <c r="C929" s="113">
        <v>0.028399506474937497</v>
      </c>
      <c r="D929" s="85" t="s">
        <v>2652</v>
      </c>
      <c r="E929" s="85" t="b">
        <v>0</v>
      </c>
      <c r="F929" s="85" t="b">
        <v>0</v>
      </c>
      <c r="G929" s="85" t="b">
        <v>0</v>
      </c>
    </row>
    <row r="930" spans="1:7" ht="15">
      <c r="A930" s="85" t="s">
        <v>2809</v>
      </c>
      <c r="B930" s="85">
        <v>3</v>
      </c>
      <c r="C930" s="113">
        <v>0.0158436839823148</v>
      </c>
      <c r="D930" s="85" t="s">
        <v>2652</v>
      </c>
      <c r="E930" s="85" t="b">
        <v>0</v>
      </c>
      <c r="F930" s="85" t="b">
        <v>0</v>
      </c>
      <c r="G930" s="85" t="b">
        <v>0</v>
      </c>
    </row>
    <row r="931" spans="1:7" ht="15">
      <c r="A931" s="85" t="s">
        <v>2744</v>
      </c>
      <c r="B931" s="85">
        <v>2</v>
      </c>
      <c r="C931" s="113">
        <v>0.013651776322520064</v>
      </c>
      <c r="D931" s="85" t="s">
        <v>2652</v>
      </c>
      <c r="E931" s="85" t="b">
        <v>0</v>
      </c>
      <c r="F931" s="85" t="b">
        <v>0</v>
      </c>
      <c r="G931" s="85" t="b">
        <v>0</v>
      </c>
    </row>
    <row r="932" spans="1:7" ht="15">
      <c r="A932" s="85" t="s">
        <v>903</v>
      </c>
      <c r="B932" s="85">
        <v>2</v>
      </c>
      <c r="C932" s="113">
        <v>0.013651776322520064</v>
      </c>
      <c r="D932" s="85" t="s">
        <v>2652</v>
      </c>
      <c r="E932" s="85" t="b">
        <v>0</v>
      </c>
      <c r="F932" s="85" t="b">
        <v>0</v>
      </c>
      <c r="G932" s="85" t="b">
        <v>0</v>
      </c>
    </row>
    <row r="933" spans="1:7" ht="15">
      <c r="A933" s="85" t="s">
        <v>339</v>
      </c>
      <c r="B933" s="85">
        <v>2</v>
      </c>
      <c r="C933" s="113">
        <v>0.018933004316624997</v>
      </c>
      <c r="D933" s="85" t="s">
        <v>2652</v>
      </c>
      <c r="E933" s="85" t="b">
        <v>0</v>
      </c>
      <c r="F933" s="85" t="b">
        <v>0</v>
      </c>
      <c r="G933" s="85" t="b">
        <v>0</v>
      </c>
    </row>
    <row r="934" spans="1:7" ht="15">
      <c r="A934" s="85" t="s">
        <v>297</v>
      </c>
      <c r="B934" s="85">
        <v>2</v>
      </c>
      <c r="C934" s="113">
        <v>0.013651776322520064</v>
      </c>
      <c r="D934" s="85" t="s">
        <v>2652</v>
      </c>
      <c r="E934" s="85" t="b">
        <v>0</v>
      </c>
      <c r="F934" s="85" t="b">
        <v>0</v>
      </c>
      <c r="G934" s="85" t="b">
        <v>0</v>
      </c>
    </row>
    <row r="935" spans="1:7" ht="15">
      <c r="A935" s="85" t="s">
        <v>392</v>
      </c>
      <c r="B935" s="85">
        <v>2</v>
      </c>
      <c r="C935" s="113">
        <v>0.013651776322520064</v>
      </c>
      <c r="D935" s="85" t="s">
        <v>2652</v>
      </c>
      <c r="E935" s="85" t="b">
        <v>0</v>
      </c>
      <c r="F935" s="85" t="b">
        <v>0</v>
      </c>
      <c r="G935" s="85" t="b">
        <v>0</v>
      </c>
    </row>
    <row r="936" spans="1:7" ht="15">
      <c r="A936" s="85" t="s">
        <v>2329</v>
      </c>
      <c r="B936" s="85">
        <v>2</v>
      </c>
      <c r="C936" s="113">
        <v>0.013651776322520064</v>
      </c>
      <c r="D936" s="85" t="s">
        <v>2652</v>
      </c>
      <c r="E936" s="85" t="b">
        <v>0</v>
      </c>
      <c r="F936" s="85" t="b">
        <v>0</v>
      </c>
      <c r="G936" s="85" t="b">
        <v>0</v>
      </c>
    </row>
    <row r="937" spans="1:7" ht="15">
      <c r="A937" s="85" t="s">
        <v>2859</v>
      </c>
      <c r="B937" s="85">
        <v>2</v>
      </c>
      <c r="C937" s="113">
        <v>0.013651776322520064</v>
      </c>
      <c r="D937" s="85" t="s">
        <v>2652</v>
      </c>
      <c r="E937" s="85" t="b">
        <v>0</v>
      </c>
      <c r="F937" s="85" t="b">
        <v>0</v>
      </c>
      <c r="G937" s="85" t="b">
        <v>0</v>
      </c>
    </row>
    <row r="938" spans="1:7" ht="15">
      <c r="A938" s="85" t="s">
        <v>273</v>
      </c>
      <c r="B938" s="85">
        <v>11</v>
      </c>
      <c r="C938" s="113">
        <v>0</v>
      </c>
      <c r="D938" s="85" t="s">
        <v>2653</v>
      </c>
      <c r="E938" s="85" t="b">
        <v>0</v>
      </c>
      <c r="F938" s="85" t="b">
        <v>0</v>
      </c>
      <c r="G938" s="85" t="b">
        <v>0</v>
      </c>
    </row>
    <row r="939" spans="1:7" ht="15">
      <c r="A939" s="85" t="s">
        <v>2729</v>
      </c>
      <c r="B939" s="85">
        <v>10</v>
      </c>
      <c r="C939" s="113">
        <v>0.03126827841093538</v>
      </c>
      <c r="D939" s="85" t="s">
        <v>2653</v>
      </c>
      <c r="E939" s="85" t="b">
        <v>0</v>
      </c>
      <c r="F939" s="85" t="b">
        <v>0</v>
      </c>
      <c r="G939" s="85" t="b">
        <v>0</v>
      </c>
    </row>
    <row r="940" spans="1:7" ht="15">
      <c r="A940" s="85" t="s">
        <v>902</v>
      </c>
      <c r="B940" s="85">
        <v>10</v>
      </c>
      <c r="C940" s="113">
        <v>0</v>
      </c>
      <c r="D940" s="85" t="s">
        <v>2653</v>
      </c>
      <c r="E940" s="85" t="b">
        <v>0</v>
      </c>
      <c r="F940" s="85" t="b">
        <v>0</v>
      </c>
      <c r="G940" s="85" t="b">
        <v>0</v>
      </c>
    </row>
    <row r="941" spans="1:7" ht="15">
      <c r="A941" s="85" t="s">
        <v>869</v>
      </c>
      <c r="B941" s="85">
        <v>9</v>
      </c>
      <c r="C941" s="113">
        <v>0</v>
      </c>
      <c r="D941" s="85" t="s">
        <v>2653</v>
      </c>
      <c r="E941" s="85" t="b">
        <v>0</v>
      </c>
      <c r="F941" s="85" t="b">
        <v>0</v>
      </c>
      <c r="G941" s="85" t="b">
        <v>0</v>
      </c>
    </row>
    <row r="942" spans="1:7" ht="15">
      <c r="A942" s="85" t="s">
        <v>2721</v>
      </c>
      <c r="B942" s="85">
        <v>9</v>
      </c>
      <c r="C942" s="113">
        <v>0.0075583466730123105</v>
      </c>
      <c r="D942" s="85" t="s">
        <v>2653</v>
      </c>
      <c r="E942" s="85" t="b">
        <v>0</v>
      </c>
      <c r="F942" s="85" t="b">
        <v>0</v>
      </c>
      <c r="G942" s="85" t="b">
        <v>0</v>
      </c>
    </row>
    <row r="943" spans="1:7" ht="15">
      <c r="A943" s="85" t="s">
        <v>2722</v>
      </c>
      <c r="B943" s="85">
        <v>7</v>
      </c>
      <c r="C943" s="113">
        <v>0</v>
      </c>
      <c r="D943" s="85" t="s">
        <v>2653</v>
      </c>
      <c r="E943" s="85" t="b">
        <v>0</v>
      </c>
      <c r="F943" s="85" t="b">
        <v>0</v>
      </c>
      <c r="G943" s="85" t="b">
        <v>0</v>
      </c>
    </row>
    <row r="944" spans="1:7" ht="15">
      <c r="A944" s="85" t="s">
        <v>334</v>
      </c>
      <c r="B944" s="85">
        <v>7</v>
      </c>
      <c r="C944" s="113">
        <v>0</v>
      </c>
      <c r="D944" s="85" t="s">
        <v>2653</v>
      </c>
      <c r="E944" s="85" t="b">
        <v>0</v>
      </c>
      <c r="F944" s="85" t="b">
        <v>0</v>
      </c>
      <c r="G944" s="85" t="b">
        <v>0</v>
      </c>
    </row>
    <row r="945" spans="1:7" ht="15">
      <c r="A945" s="85" t="s">
        <v>2723</v>
      </c>
      <c r="B945" s="85">
        <v>7</v>
      </c>
      <c r="C945" s="113">
        <v>0</v>
      </c>
      <c r="D945" s="85" t="s">
        <v>2653</v>
      </c>
      <c r="E945" s="85" t="b">
        <v>0</v>
      </c>
      <c r="F945" s="85" t="b">
        <v>0</v>
      </c>
      <c r="G945" s="85" t="b">
        <v>0</v>
      </c>
    </row>
    <row r="946" spans="1:7" ht="15">
      <c r="A946" s="85" t="s">
        <v>884</v>
      </c>
      <c r="B946" s="85">
        <v>7</v>
      </c>
      <c r="C946" s="113">
        <v>0</v>
      </c>
      <c r="D946" s="85" t="s">
        <v>2653</v>
      </c>
      <c r="E946" s="85" t="b">
        <v>0</v>
      </c>
      <c r="F946" s="85" t="b">
        <v>0</v>
      </c>
      <c r="G946" s="85" t="b">
        <v>0</v>
      </c>
    </row>
    <row r="947" spans="1:7" ht="15">
      <c r="A947" s="85" t="s">
        <v>418</v>
      </c>
      <c r="B947" s="85">
        <v>6</v>
      </c>
      <c r="C947" s="113">
        <v>0.002308509987262525</v>
      </c>
      <c r="D947" s="85" t="s">
        <v>2653</v>
      </c>
      <c r="E947" s="85" t="b">
        <v>0</v>
      </c>
      <c r="F947" s="85" t="b">
        <v>0</v>
      </c>
      <c r="G947" s="85" t="b">
        <v>0</v>
      </c>
    </row>
    <row r="948" spans="1:7" ht="15">
      <c r="A948" s="85" t="s">
        <v>2725</v>
      </c>
      <c r="B948" s="85">
        <v>5</v>
      </c>
      <c r="C948" s="113">
        <v>0.00419908148500684</v>
      </c>
      <c r="D948" s="85" t="s">
        <v>2653</v>
      </c>
      <c r="E948" s="85" t="b">
        <v>0</v>
      </c>
      <c r="F948" s="85" t="b">
        <v>0</v>
      </c>
      <c r="G948" s="85" t="b">
        <v>0</v>
      </c>
    </row>
    <row r="949" spans="1:7" ht="15">
      <c r="A949" s="85" t="s">
        <v>2734</v>
      </c>
      <c r="B949" s="85">
        <v>5</v>
      </c>
      <c r="C949" s="113">
        <v>0.006983851973744093</v>
      </c>
      <c r="D949" s="85" t="s">
        <v>2653</v>
      </c>
      <c r="E949" s="85" t="b">
        <v>0</v>
      </c>
      <c r="F949" s="85" t="b">
        <v>0</v>
      </c>
      <c r="G949" s="85" t="b">
        <v>0</v>
      </c>
    </row>
    <row r="950" spans="1:7" ht="15">
      <c r="A950" s="85" t="s">
        <v>905</v>
      </c>
      <c r="B950" s="85">
        <v>5</v>
      </c>
      <c r="C950" s="113">
        <v>0.00419908148500684</v>
      </c>
      <c r="D950" s="85" t="s">
        <v>2653</v>
      </c>
      <c r="E950" s="85" t="b">
        <v>0</v>
      </c>
      <c r="F950" s="85" t="b">
        <v>0</v>
      </c>
      <c r="G950" s="85" t="b">
        <v>0</v>
      </c>
    </row>
    <row r="951" spans="1:7" ht="15">
      <c r="A951" s="85" t="s">
        <v>2724</v>
      </c>
      <c r="B951" s="85">
        <v>5</v>
      </c>
      <c r="C951" s="113">
        <v>0.00419908148500684</v>
      </c>
      <c r="D951" s="85" t="s">
        <v>2653</v>
      </c>
      <c r="E951" s="85" t="b">
        <v>0</v>
      </c>
      <c r="F951" s="85" t="b">
        <v>0</v>
      </c>
      <c r="G951" s="85" t="b">
        <v>0</v>
      </c>
    </row>
    <row r="952" spans="1:7" ht="15">
      <c r="A952" s="85" t="s">
        <v>2212</v>
      </c>
      <c r="B952" s="85">
        <v>5</v>
      </c>
      <c r="C952" s="113">
        <v>0.00419908148500684</v>
      </c>
      <c r="D952" s="85" t="s">
        <v>2653</v>
      </c>
      <c r="E952" s="85" t="b">
        <v>0</v>
      </c>
      <c r="F952" s="85" t="b">
        <v>0</v>
      </c>
      <c r="G952" s="85" t="b">
        <v>0</v>
      </c>
    </row>
    <row r="953" spans="1:7" ht="15">
      <c r="A953" s="85" t="s">
        <v>2727</v>
      </c>
      <c r="B953" s="85">
        <v>5</v>
      </c>
      <c r="C953" s="113">
        <v>0.00419908148500684</v>
      </c>
      <c r="D953" s="85" t="s">
        <v>2653</v>
      </c>
      <c r="E953" s="85" t="b">
        <v>0</v>
      </c>
      <c r="F953" s="85" t="b">
        <v>0</v>
      </c>
      <c r="G953" s="85" t="b">
        <v>0</v>
      </c>
    </row>
    <row r="954" spans="1:7" ht="15">
      <c r="A954" s="85" t="s">
        <v>2728</v>
      </c>
      <c r="B954" s="85">
        <v>5</v>
      </c>
      <c r="C954" s="113">
        <v>0.00419908148500684</v>
      </c>
      <c r="D954" s="85" t="s">
        <v>2653</v>
      </c>
      <c r="E954" s="85" t="b">
        <v>0</v>
      </c>
      <c r="F954" s="85" t="b">
        <v>0</v>
      </c>
      <c r="G954" s="85" t="b">
        <v>0</v>
      </c>
    </row>
    <row r="955" spans="1:7" ht="15">
      <c r="A955" s="85" t="s">
        <v>2726</v>
      </c>
      <c r="B955" s="85">
        <v>5</v>
      </c>
      <c r="C955" s="113">
        <v>0.00419908148500684</v>
      </c>
      <c r="D955" s="85" t="s">
        <v>2653</v>
      </c>
      <c r="E955" s="85" t="b">
        <v>0</v>
      </c>
      <c r="F955" s="85" t="b">
        <v>0</v>
      </c>
      <c r="G955" s="85" t="b">
        <v>0</v>
      </c>
    </row>
    <row r="956" spans="1:7" ht="15">
      <c r="A956" s="85" t="s">
        <v>888</v>
      </c>
      <c r="B956" s="85">
        <v>4</v>
      </c>
      <c r="C956" s="113">
        <v>0.008459236443553895</v>
      </c>
      <c r="D956" s="85" t="s">
        <v>2653</v>
      </c>
      <c r="E956" s="85" t="b">
        <v>0</v>
      </c>
      <c r="F956" s="85" t="b">
        <v>0</v>
      </c>
      <c r="G956" s="85" t="b">
        <v>0</v>
      </c>
    </row>
    <row r="957" spans="1:7" ht="15">
      <c r="A957" s="85" t="s">
        <v>876</v>
      </c>
      <c r="B957" s="85">
        <v>3</v>
      </c>
      <c r="C957" s="113">
        <v>0.006344427332665421</v>
      </c>
      <c r="D957" s="85" t="s">
        <v>2653</v>
      </c>
      <c r="E957" s="85" t="b">
        <v>0</v>
      </c>
      <c r="F957" s="85" t="b">
        <v>0</v>
      </c>
      <c r="G957" s="85" t="b">
        <v>0</v>
      </c>
    </row>
    <row r="958" spans="1:7" ht="15">
      <c r="A958" s="85" t="s">
        <v>2736</v>
      </c>
      <c r="B958" s="85">
        <v>3</v>
      </c>
      <c r="C958" s="113">
        <v>0.006344427332665421</v>
      </c>
      <c r="D958" s="85" t="s">
        <v>2653</v>
      </c>
      <c r="E958" s="85" t="b">
        <v>0</v>
      </c>
      <c r="F958" s="85" t="b">
        <v>0</v>
      </c>
      <c r="G958" s="85" t="b">
        <v>0</v>
      </c>
    </row>
    <row r="959" spans="1:7" ht="15">
      <c r="A959" s="85" t="s">
        <v>304</v>
      </c>
      <c r="B959" s="85">
        <v>3</v>
      </c>
      <c r="C959" s="113">
        <v>0.006344427332665421</v>
      </c>
      <c r="D959" s="85" t="s">
        <v>2653</v>
      </c>
      <c r="E959" s="85" t="b">
        <v>0</v>
      </c>
      <c r="F959" s="85" t="b">
        <v>0</v>
      </c>
      <c r="G959" s="85" t="b">
        <v>0</v>
      </c>
    </row>
    <row r="960" spans="1:7" ht="15">
      <c r="A960" s="85" t="s">
        <v>2741</v>
      </c>
      <c r="B960" s="85">
        <v>2</v>
      </c>
      <c r="C960" s="113">
        <v>0.006253655682187076</v>
      </c>
      <c r="D960" s="85" t="s">
        <v>2653</v>
      </c>
      <c r="E960" s="85" t="b">
        <v>0</v>
      </c>
      <c r="F960" s="85" t="b">
        <v>0</v>
      </c>
      <c r="G960" s="85" t="b">
        <v>0</v>
      </c>
    </row>
    <row r="961" spans="1:7" ht="15">
      <c r="A961" s="85" t="s">
        <v>2742</v>
      </c>
      <c r="B961" s="85">
        <v>2</v>
      </c>
      <c r="C961" s="113">
        <v>0.006253655682187076</v>
      </c>
      <c r="D961" s="85" t="s">
        <v>2653</v>
      </c>
      <c r="E961" s="85" t="b">
        <v>0</v>
      </c>
      <c r="F961" s="85" t="b">
        <v>0</v>
      </c>
      <c r="G961" s="85" t="b">
        <v>0</v>
      </c>
    </row>
    <row r="962" spans="1:7" ht="15">
      <c r="A962" s="85" t="s">
        <v>2759</v>
      </c>
      <c r="B962" s="85">
        <v>2</v>
      </c>
      <c r="C962" s="113">
        <v>0.006253655682187076</v>
      </c>
      <c r="D962" s="85" t="s">
        <v>2653</v>
      </c>
      <c r="E962" s="85" t="b">
        <v>0</v>
      </c>
      <c r="F962" s="85" t="b">
        <v>0</v>
      </c>
      <c r="G962" s="85" t="b">
        <v>0</v>
      </c>
    </row>
    <row r="963" spans="1:7" ht="15">
      <c r="A963" s="85" t="s">
        <v>2735</v>
      </c>
      <c r="B963" s="85">
        <v>2</v>
      </c>
      <c r="C963" s="113">
        <v>0.006253655682187076</v>
      </c>
      <c r="D963" s="85" t="s">
        <v>2653</v>
      </c>
      <c r="E963" s="85" t="b">
        <v>0</v>
      </c>
      <c r="F963" s="85" t="b">
        <v>0</v>
      </c>
      <c r="G963" s="85" t="b">
        <v>0</v>
      </c>
    </row>
    <row r="964" spans="1:7" ht="15">
      <c r="A964" s="85" t="s">
        <v>2738</v>
      </c>
      <c r="B964" s="85">
        <v>2</v>
      </c>
      <c r="C964" s="113">
        <v>0.006253655682187076</v>
      </c>
      <c r="D964" s="85" t="s">
        <v>2653</v>
      </c>
      <c r="E964" s="85" t="b">
        <v>0</v>
      </c>
      <c r="F964" s="85" t="b">
        <v>0</v>
      </c>
      <c r="G964" s="85" t="b">
        <v>0</v>
      </c>
    </row>
    <row r="965" spans="1:7" ht="15">
      <c r="A965" s="85" t="s">
        <v>2730</v>
      </c>
      <c r="B965" s="85">
        <v>2</v>
      </c>
      <c r="C965" s="113">
        <v>0.006253655682187076</v>
      </c>
      <c r="D965" s="85" t="s">
        <v>2653</v>
      </c>
      <c r="E965" s="85" t="b">
        <v>0</v>
      </c>
      <c r="F965" s="85" t="b">
        <v>0</v>
      </c>
      <c r="G965" s="85" t="b">
        <v>0</v>
      </c>
    </row>
    <row r="966" spans="1:7" ht="15">
      <c r="A966" s="85" t="s">
        <v>2732</v>
      </c>
      <c r="B966" s="85">
        <v>2</v>
      </c>
      <c r="C966" s="113">
        <v>0.006253655682187076</v>
      </c>
      <c r="D966" s="85" t="s">
        <v>2653</v>
      </c>
      <c r="E966" s="85" t="b">
        <v>0</v>
      </c>
      <c r="F966" s="85" t="b">
        <v>0</v>
      </c>
      <c r="G966" s="85" t="b">
        <v>0</v>
      </c>
    </row>
    <row r="967" spans="1:7" ht="15">
      <c r="A967" s="85" t="s">
        <v>375</v>
      </c>
      <c r="B967" s="85">
        <v>2</v>
      </c>
      <c r="C967" s="113">
        <v>0.006253655682187076</v>
      </c>
      <c r="D967" s="85" t="s">
        <v>2653</v>
      </c>
      <c r="E967" s="85" t="b">
        <v>0</v>
      </c>
      <c r="F967" s="85" t="b">
        <v>0</v>
      </c>
      <c r="G967" s="85" t="b">
        <v>0</v>
      </c>
    </row>
    <row r="968" spans="1:7" ht="15">
      <c r="A968" s="85" t="s">
        <v>2731</v>
      </c>
      <c r="B968" s="85">
        <v>2</v>
      </c>
      <c r="C968" s="113">
        <v>0.006253655682187076</v>
      </c>
      <c r="D968" s="85" t="s">
        <v>2653</v>
      </c>
      <c r="E968" s="85" t="b">
        <v>0</v>
      </c>
      <c r="F968" s="85" t="b">
        <v>0</v>
      </c>
      <c r="G968" s="85" t="b">
        <v>0</v>
      </c>
    </row>
    <row r="969" spans="1:7" ht="15">
      <c r="A969" s="85" t="s">
        <v>2755</v>
      </c>
      <c r="B969" s="85">
        <v>2</v>
      </c>
      <c r="C969" s="113">
        <v>0.009713770574876514</v>
      </c>
      <c r="D969" s="85" t="s">
        <v>2653</v>
      </c>
      <c r="E969" s="85" t="b">
        <v>0</v>
      </c>
      <c r="F969" s="85" t="b">
        <v>0</v>
      </c>
      <c r="G969" s="85" t="b">
        <v>0</v>
      </c>
    </row>
    <row r="970" spans="1:7" ht="15">
      <c r="A970" s="85" t="s">
        <v>2737</v>
      </c>
      <c r="B970" s="85">
        <v>6</v>
      </c>
      <c r="C970" s="113">
        <v>0.009735485969477917</v>
      </c>
      <c r="D970" s="85" t="s">
        <v>2654</v>
      </c>
      <c r="E970" s="85" t="b">
        <v>1</v>
      </c>
      <c r="F970" s="85" t="b">
        <v>0</v>
      </c>
      <c r="G970" s="85" t="b">
        <v>0</v>
      </c>
    </row>
    <row r="971" spans="1:7" ht="15">
      <c r="A971" s="85" t="s">
        <v>326</v>
      </c>
      <c r="B971" s="85">
        <v>6</v>
      </c>
      <c r="C971" s="113">
        <v>0.009735485969477917</v>
      </c>
      <c r="D971" s="85" t="s">
        <v>2654</v>
      </c>
      <c r="E971" s="85" t="b">
        <v>0</v>
      </c>
      <c r="F971" s="85" t="b">
        <v>0</v>
      </c>
      <c r="G971" s="85" t="b">
        <v>0</v>
      </c>
    </row>
    <row r="972" spans="1:7" ht="15">
      <c r="A972" s="85" t="s">
        <v>334</v>
      </c>
      <c r="B972" s="85">
        <v>4</v>
      </c>
      <c r="C972" s="113">
        <v>0</v>
      </c>
      <c r="D972" s="85" t="s">
        <v>2654</v>
      </c>
      <c r="E972" s="85" t="b">
        <v>0</v>
      </c>
      <c r="F972" s="85" t="b">
        <v>0</v>
      </c>
      <c r="G972" s="85" t="b">
        <v>0</v>
      </c>
    </row>
    <row r="973" spans="1:7" ht="15">
      <c r="A973" s="85" t="s">
        <v>2803</v>
      </c>
      <c r="B973" s="85">
        <v>3</v>
      </c>
      <c r="C973" s="113">
        <v>0.004867742984738958</v>
      </c>
      <c r="D973" s="85" t="s">
        <v>2654</v>
      </c>
      <c r="E973" s="85" t="b">
        <v>0</v>
      </c>
      <c r="F973" s="85" t="b">
        <v>0</v>
      </c>
      <c r="G973" s="85" t="b">
        <v>0</v>
      </c>
    </row>
    <row r="974" spans="1:7" ht="15">
      <c r="A974" s="85" t="s">
        <v>901</v>
      </c>
      <c r="B974" s="85">
        <v>3</v>
      </c>
      <c r="C974" s="113">
        <v>0.01172844138950576</v>
      </c>
      <c r="D974" s="85" t="s">
        <v>2654</v>
      </c>
      <c r="E974" s="85" t="b">
        <v>0</v>
      </c>
      <c r="F974" s="85" t="b">
        <v>0</v>
      </c>
      <c r="G974" s="85" t="b">
        <v>0</v>
      </c>
    </row>
    <row r="975" spans="1:7" ht="15">
      <c r="A975" s="85" t="s">
        <v>372</v>
      </c>
      <c r="B975" s="85">
        <v>2</v>
      </c>
      <c r="C975" s="113">
        <v>0.01563792185267435</v>
      </c>
      <c r="D975" s="85" t="s">
        <v>2654</v>
      </c>
      <c r="E975" s="85" t="b">
        <v>0</v>
      </c>
      <c r="F975" s="85" t="b">
        <v>0</v>
      </c>
      <c r="G975" s="85" t="b">
        <v>0</v>
      </c>
    </row>
    <row r="976" spans="1:7" ht="15">
      <c r="A976" s="85" t="s">
        <v>2774</v>
      </c>
      <c r="B976" s="85">
        <v>2</v>
      </c>
      <c r="C976" s="113">
        <v>0.007818960926337175</v>
      </c>
      <c r="D976" s="85" t="s">
        <v>2654</v>
      </c>
      <c r="E976" s="85" t="b">
        <v>0</v>
      </c>
      <c r="F976" s="85" t="b">
        <v>0</v>
      </c>
      <c r="G976" s="85" t="b">
        <v>0</v>
      </c>
    </row>
    <row r="977" spans="1:7" ht="15">
      <c r="A977" s="85" t="s">
        <v>2783</v>
      </c>
      <c r="B977" s="85">
        <v>2</v>
      </c>
      <c r="C977" s="113">
        <v>0.007818960926337175</v>
      </c>
      <c r="D977" s="85" t="s">
        <v>2654</v>
      </c>
      <c r="E977" s="85" t="b">
        <v>0</v>
      </c>
      <c r="F977" s="85" t="b">
        <v>0</v>
      </c>
      <c r="G977" s="85" t="b">
        <v>0</v>
      </c>
    </row>
    <row r="978" spans="1:7" ht="15">
      <c r="A978" s="85" t="s">
        <v>316</v>
      </c>
      <c r="B978" s="85">
        <v>2</v>
      </c>
      <c r="C978" s="113">
        <v>0.007818960926337175</v>
      </c>
      <c r="D978" s="85" t="s">
        <v>2654</v>
      </c>
      <c r="E978" s="85" t="b">
        <v>0</v>
      </c>
      <c r="F978" s="85" t="b">
        <v>0</v>
      </c>
      <c r="G978" s="85" t="b">
        <v>0</v>
      </c>
    </row>
    <row r="979" spans="1:7" ht="15">
      <c r="A979" s="85" t="s">
        <v>401</v>
      </c>
      <c r="B979" s="85">
        <v>2</v>
      </c>
      <c r="C979" s="113">
        <v>0.007818960926337175</v>
      </c>
      <c r="D979" s="85" t="s">
        <v>2654</v>
      </c>
      <c r="E979" s="85" t="b">
        <v>0</v>
      </c>
      <c r="F979" s="85" t="b">
        <v>0</v>
      </c>
      <c r="G979" s="85" t="b">
        <v>0</v>
      </c>
    </row>
    <row r="980" spans="1:7" ht="15">
      <c r="A980" s="85" t="s">
        <v>291</v>
      </c>
      <c r="B980" s="85">
        <v>2</v>
      </c>
      <c r="C980" s="113">
        <v>0.007818960926337175</v>
      </c>
      <c r="D980" s="85" t="s">
        <v>2654</v>
      </c>
      <c r="E980" s="85" t="b">
        <v>0</v>
      </c>
      <c r="F980" s="85" t="b">
        <v>0</v>
      </c>
      <c r="G980" s="85" t="b">
        <v>0</v>
      </c>
    </row>
    <row r="981" spans="1:7" ht="15">
      <c r="A981" s="85" t="s">
        <v>400</v>
      </c>
      <c r="B981" s="85">
        <v>2</v>
      </c>
      <c r="C981" s="113">
        <v>0.007818960926337175</v>
      </c>
      <c r="D981" s="85" t="s">
        <v>2654</v>
      </c>
      <c r="E981" s="85" t="b">
        <v>0</v>
      </c>
      <c r="F981" s="85" t="b">
        <v>0</v>
      </c>
      <c r="G981" s="85" t="b">
        <v>0</v>
      </c>
    </row>
    <row r="982" spans="1:7" ht="15">
      <c r="A982" s="85" t="s">
        <v>399</v>
      </c>
      <c r="B982" s="85">
        <v>2</v>
      </c>
      <c r="C982" s="113">
        <v>0.007818960926337175</v>
      </c>
      <c r="D982" s="85" t="s">
        <v>2654</v>
      </c>
      <c r="E982" s="85" t="b">
        <v>0</v>
      </c>
      <c r="F982" s="85" t="b">
        <v>0</v>
      </c>
      <c r="G982" s="85" t="b">
        <v>0</v>
      </c>
    </row>
    <row r="983" spans="1:7" ht="15">
      <c r="A983" s="85" t="s">
        <v>398</v>
      </c>
      <c r="B983" s="85">
        <v>2</v>
      </c>
      <c r="C983" s="113">
        <v>0.007818960926337175</v>
      </c>
      <c r="D983" s="85" t="s">
        <v>2654</v>
      </c>
      <c r="E983" s="85" t="b">
        <v>0</v>
      </c>
      <c r="F983" s="85" t="b">
        <v>0</v>
      </c>
      <c r="G983" s="85" t="b">
        <v>0</v>
      </c>
    </row>
    <row r="984" spans="1:7" ht="15">
      <c r="A984" s="85" t="s">
        <v>290</v>
      </c>
      <c r="B984" s="85">
        <v>2</v>
      </c>
      <c r="C984" s="113">
        <v>0.007818960926337175</v>
      </c>
      <c r="D984" s="85" t="s">
        <v>2654</v>
      </c>
      <c r="E984" s="85" t="b">
        <v>0</v>
      </c>
      <c r="F984" s="85" t="b">
        <v>0</v>
      </c>
      <c r="G984" s="85" t="b">
        <v>0</v>
      </c>
    </row>
    <row r="985" spans="1:7" ht="15">
      <c r="A985" s="85" t="s">
        <v>414</v>
      </c>
      <c r="B985" s="85">
        <v>2</v>
      </c>
      <c r="C985" s="113">
        <v>0.007818960926337175</v>
      </c>
      <c r="D985" s="85" t="s">
        <v>2654</v>
      </c>
      <c r="E985" s="85" t="b">
        <v>0</v>
      </c>
      <c r="F985" s="85" t="b">
        <v>0</v>
      </c>
      <c r="G985" s="85" t="b">
        <v>0</v>
      </c>
    </row>
    <row r="986" spans="1:7" ht="15">
      <c r="A986" s="85" t="s">
        <v>275</v>
      </c>
      <c r="B986" s="85">
        <v>2</v>
      </c>
      <c r="C986" s="113">
        <v>0.007818960926337175</v>
      </c>
      <c r="D986" s="85" t="s">
        <v>2654</v>
      </c>
      <c r="E986" s="85" t="b">
        <v>0</v>
      </c>
      <c r="F986" s="85" t="b">
        <v>0</v>
      </c>
      <c r="G986" s="85" t="b">
        <v>0</v>
      </c>
    </row>
    <row r="987" spans="1:7" ht="15">
      <c r="A987" s="85" t="s">
        <v>2740</v>
      </c>
      <c r="B987" s="85">
        <v>2</v>
      </c>
      <c r="C987" s="113">
        <v>0.007818960926337175</v>
      </c>
      <c r="D987" s="85" t="s">
        <v>2654</v>
      </c>
      <c r="E987" s="85" t="b">
        <v>0</v>
      </c>
      <c r="F987" s="85" t="b">
        <v>0</v>
      </c>
      <c r="G987" s="85" t="b">
        <v>0</v>
      </c>
    </row>
    <row r="988" spans="1:7" ht="15">
      <c r="A988" s="85" t="s">
        <v>888</v>
      </c>
      <c r="B988" s="85">
        <v>4</v>
      </c>
      <c r="C988" s="113">
        <v>0</v>
      </c>
      <c r="D988" s="85" t="s">
        <v>2655</v>
      </c>
      <c r="E988" s="85" t="b">
        <v>0</v>
      </c>
      <c r="F988" s="85" t="b">
        <v>0</v>
      </c>
      <c r="G988" s="85" t="b">
        <v>0</v>
      </c>
    </row>
    <row r="989" spans="1:7" ht="15">
      <c r="A989" s="85" t="s">
        <v>2777</v>
      </c>
      <c r="B989" s="85">
        <v>4</v>
      </c>
      <c r="C989" s="113">
        <v>0</v>
      </c>
      <c r="D989" s="85" t="s">
        <v>2655</v>
      </c>
      <c r="E989" s="85" t="b">
        <v>0</v>
      </c>
      <c r="F989" s="85" t="b">
        <v>0</v>
      </c>
      <c r="G989" s="85" t="b">
        <v>0</v>
      </c>
    </row>
    <row r="990" spans="1:7" ht="15">
      <c r="A990" s="85" t="s">
        <v>869</v>
      </c>
      <c r="B990" s="85">
        <v>4</v>
      </c>
      <c r="C990" s="113">
        <v>0</v>
      </c>
      <c r="D990" s="85" t="s">
        <v>2655</v>
      </c>
      <c r="E990" s="85" t="b">
        <v>0</v>
      </c>
      <c r="F990" s="85" t="b">
        <v>0</v>
      </c>
      <c r="G990" s="85" t="b">
        <v>0</v>
      </c>
    </row>
    <row r="991" spans="1:7" ht="15">
      <c r="A991" s="85" t="s">
        <v>2755</v>
      </c>
      <c r="B991" s="85">
        <v>4</v>
      </c>
      <c r="C991" s="113">
        <v>0</v>
      </c>
      <c r="D991" s="85" t="s">
        <v>2655</v>
      </c>
      <c r="E991" s="85" t="b">
        <v>0</v>
      </c>
      <c r="F991" s="85" t="b">
        <v>0</v>
      </c>
      <c r="G991" s="85" t="b">
        <v>0</v>
      </c>
    </row>
    <row r="992" spans="1:7" ht="15">
      <c r="A992" s="85" t="s">
        <v>2778</v>
      </c>
      <c r="B992" s="85">
        <v>4</v>
      </c>
      <c r="C992" s="113">
        <v>0</v>
      </c>
      <c r="D992" s="85" t="s">
        <v>2655</v>
      </c>
      <c r="E992" s="85" t="b">
        <v>0</v>
      </c>
      <c r="F992" s="85" t="b">
        <v>0</v>
      </c>
      <c r="G992" s="85" t="b">
        <v>0</v>
      </c>
    </row>
    <row r="993" spans="1:7" ht="15">
      <c r="A993" s="85" t="s">
        <v>902</v>
      </c>
      <c r="B993" s="85">
        <v>4</v>
      </c>
      <c r="C993" s="113">
        <v>0</v>
      </c>
      <c r="D993" s="85" t="s">
        <v>2655</v>
      </c>
      <c r="E993" s="85" t="b">
        <v>0</v>
      </c>
      <c r="F993" s="85" t="b">
        <v>0</v>
      </c>
      <c r="G993" s="85" t="b">
        <v>0</v>
      </c>
    </row>
    <row r="994" spans="1:7" ht="15">
      <c r="A994" s="85" t="s">
        <v>2721</v>
      </c>
      <c r="B994" s="85">
        <v>4</v>
      </c>
      <c r="C994" s="113">
        <v>0</v>
      </c>
      <c r="D994" s="85" t="s">
        <v>2655</v>
      </c>
      <c r="E994" s="85" t="b">
        <v>0</v>
      </c>
      <c r="F994" s="85" t="b">
        <v>0</v>
      </c>
      <c r="G994" s="85" t="b">
        <v>0</v>
      </c>
    </row>
    <row r="995" spans="1:7" ht="15">
      <c r="A995" s="85" t="s">
        <v>334</v>
      </c>
      <c r="B995" s="85">
        <v>4</v>
      </c>
      <c r="C995" s="113">
        <v>0</v>
      </c>
      <c r="D995" s="85" t="s">
        <v>2655</v>
      </c>
      <c r="E995" s="85" t="b">
        <v>0</v>
      </c>
      <c r="F995" s="85" t="b">
        <v>0</v>
      </c>
      <c r="G995" s="85" t="b">
        <v>0</v>
      </c>
    </row>
    <row r="996" spans="1:7" ht="15">
      <c r="A996" s="85" t="s">
        <v>421</v>
      </c>
      <c r="B996" s="85">
        <v>4</v>
      </c>
      <c r="C996" s="113">
        <v>0</v>
      </c>
      <c r="D996" s="85" t="s">
        <v>2655</v>
      </c>
      <c r="E996" s="85" t="b">
        <v>0</v>
      </c>
      <c r="F996" s="85" t="b">
        <v>0</v>
      </c>
      <c r="G996" s="85" t="b">
        <v>0</v>
      </c>
    </row>
    <row r="997" spans="1:7" ht="15">
      <c r="A997" s="85" t="s">
        <v>420</v>
      </c>
      <c r="B997" s="85">
        <v>4</v>
      </c>
      <c r="C997" s="113">
        <v>0</v>
      </c>
      <c r="D997" s="85" t="s">
        <v>2655</v>
      </c>
      <c r="E997" s="85" t="b">
        <v>0</v>
      </c>
      <c r="F997" s="85" t="b">
        <v>0</v>
      </c>
      <c r="G997" s="85" t="b">
        <v>0</v>
      </c>
    </row>
    <row r="998" spans="1:7" ht="15">
      <c r="A998" s="85" t="s">
        <v>419</v>
      </c>
      <c r="B998" s="85">
        <v>4</v>
      </c>
      <c r="C998" s="113">
        <v>0</v>
      </c>
      <c r="D998" s="85" t="s">
        <v>2655</v>
      </c>
      <c r="E998" s="85" t="b">
        <v>0</v>
      </c>
      <c r="F998" s="85" t="b">
        <v>0</v>
      </c>
      <c r="G998" s="85" t="b">
        <v>0</v>
      </c>
    </row>
    <row r="999" spans="1:7" ht="15">
      <c r="A999" s="85" t="s">
        <v>289</v>
      </c>
      <c r="B999" s="85">
        <v>4</v>
      </c>
      <c r="C999" s="113">
        <v>0</v>
      </c>
      <c r="D999" s="85" t="s">
        <v>2655</v>
      </c>
      <c r="E999" s="85" t="b">
        <v>0</v>
      </c>
      <c r="F999" s="85" t="b">
        <v>0</v>
      </c>
      <c r="G999" s="85" t="b">
        <v>0</v>
      </c>
    </row>
    <row r="1000" spans="1:7" ht="15">
      <c r="A1000" s="85" t="s">
        <v>435</v>
      </c>
      <c r="B1000" s="85">
        <v>4</v>
      </c>
      <c r="C1000" s="113">
        <v>0</v>
      </c>
      <c r="D1000" s="85" t="s">
        <v>2655</v>
      </c>
      <c r="E1000" s="85" t="b">
        <v>0</v>
      </c>
      <c r="F1000" s="85" t="b">
        <v>0</v>
      </c>
      <c r="G1000" s="85" t="b">
        <v>0</v>
      </c>
    </row>
    <row r="1001" spans="1:7" ht="15">
      <c r="A1001" s="85" t="s">
        <v>271</v>
      </c>
      <c r="B1001" s="85">
        <v>4</v>
      </c>
      <c r="C1001" s="113">
        <v>0</v>
      </c>
      <c r="D1001" s="85" t="s">
        <v>2655</v>
      </c>
      <c r="E1001" s="85" t="b">
        <v>0</v>
      </c>
      <c r="F1001" s="85" t="b">
        <v>0</v>
      </c>
      <c r="G1001" s="85" t="b">
        <v>0</v>
      </c>
    </row>
    <row r="1002" spans="1:7" ht="15">
      <c r="A1002" s="85" t="s">
        <v>334</v>
      </c>
      <c r="B1002" s="85">
        <v>3</v>
      </c>
      <c r="C1002" s="113">
        <v>0</v>
      </c>
      <c r="D1002" s="85" t="s">
        <v>2656</v>
      </c>
      <c r="E1002" s="85" t="b">
        <v>0</v>
      </c>
      <c r="F1002" s="85" t="b">
        <v>0</v>
      </c>
      <c r="G1002" s="85" t="b">
        <v>0</v>
      </c>
    </row>
    <row r="1003" spans="1:7" ht="15">
      <c r="A1003" s="85" t="s">
        <v>907</v>
      </c>
      <c r="B1003" s="85">
        <v>3</v>
      </c>
      <c r="C1003" s="113">
        <v>0</v>
      </c>
      <c r="D1003" s="85" t="s">
        <v>2656</v>
      </c>
      <c r="E1003" s="85" t="b">
        <v>0</v>
      </c>
      <c r="F1003" s="85" t="b">
        <v>0</v>
      </c>
      <c r="G1003" s="85" t="b">
        <v>0</v>
      </c>
    </row>
    <row r="1004" spans="1:7" ht="15">
      <c r="A1004" s="85" t="s">
        <v>2814</v>
      </c>
      <c r="B1004" s="85">
        <v>2</v>
      </c>
      <c r="C1004" s="113">
        <v>0.008804562952784062</v>
      </c>
      <c r="D1004" s="85" t="s">
        <v>2656</v>
      </c>
      <c r="E1004" s="85" t="b">
        <v>0</v>
      </c>
      <c r="F1004" s="85" t="b">
        <v>0</v>
      </c>
      <c r="G1004" s="85" t="b">
        <v>0</v>
      </c>
    </row>
    <row r="1005" spans="1:7" ht="15">
      <c r="A1005" s="85" t="s">
        <v>2756</v>
      </c>
      <c r="B1005" s="85">
        <v>2</v>
      </c>
      <c r="C1005" s="113">
        <v>0.008804562952784062</v>
      </c>
      <c r="D1005" s="85" t="s">
        <v>2656</v>
      </c>
      <c r="E1005" s="85" t="b">
        <v>0</v>
      </c>
      <c r="F1005" s="85" t="b">
        <v>0</v>
      </c>
      <c r="G1005" s="85" t="b">
        <v>0</v>
      </c>
    </row>
    <row r="1006" spans="1:7" ht="15">
      <c r="A1006" s="85" t="s">
        <v>2815</v>
      </c>
      <c r="B1006" s="85">
        <v>2</v>
      </c>
      <c r="C1006" s="113">
        <v>0.008804562952784062</v>
      </c>
      <c r="D1006" s="85" t="s">
        <v>2656</v>
      </c>
      <c r="E1006" s="85" t="b">
        <v>0</v>
      </c>
      <c r="F1006" s="85" t="b">
        <v>0</v>
      </c>
      <c r="G1006" s="85" t="b">
        <v>0</v>
      </c>
    </row>
    <row r="1007" spans="1:7" ht="15">
      <c r="A1007" s="85" t="s">
        <v>2816</v>
      </c>
      <c r="B1007" s="85">
        <v>2</v>
      </c>
      <c r="C1007" s="113">
        <v>0.008804562952784062</v>
      </c>
      <c r="D1007" s="85" t="s">
        <v>2656</v>
      </c>
      <c r="E1007" s="85" t="b">
        <v>1</v>
      </c>
      <c r="F1007" s="85" t="b">
        <v>0</v>
      </c>
      <c r="G1007" s="85" t="b">
        <v>0</v>
      </c>
    </row>
    <row r="1008" spans="1:7" ht="15">
      <c r="A1008" s="85" t="s">
        <v>2817</v>
      </c>
      <c r="B1008" s="85">
        <v>2</v>
      </c>
      <c r="C1008" s="113">
        <v>0.008804562952784062</v>
      </c>
      <c r="D1008" s="85" t="s">
        <v>2656</v>
      </c>
      <c r="E1008" s="85" t="b">
        <v>0</v>
      </c>
      <c r="F1008" s="85" t="b">
        <v>0</v>
      </c>
      <c r="G1008" s="85" t="b">
        <v>0</v>
      </c>
    </row>
    <row r="1009" spans="1:7" ht="15">
      <c r="A1009" s="85" t="s">
        <v>452</v>
      </c>
      <c r="B1009" s="85">
        <v>2</v>
      </c>
      <c r="C1009" s="113">
        <v>0.008804562952784062</v>
      </c>
      <c r="D1009" s="85" t="s">
        <v>2656</v>
      </c>
      <c r="E1009" s="85" t="b">
        <v>0</v>
      </c>
      <c r="F1009" s="85" t="b">
        <v>0</v>
      </c>
      <c r="G1009" s="85" t="b">
        <v>0</v>
      </c>
    </row>
    <row r="1010" spans="1:7" ht="15">
      <c r="A1010" s="85" t="s">
        <v>2818</v>
      </c>
      <c r="B1010" s="85">
        <v>2</v>
      </c>
      <c r="C1010" s="113">
        <v>0.008804562952784062</v>
      </c>
      <c r="D1010" s="85" t="s">
        <v>2656</v>
      </c>
      <c r="E1010" s="85" t="b">
        <v>0</v>
      </c>
      <c r="F1010" s="85" t="b">
        <v>0</v>
      </c>
      <c r="G1010" s="85" t="b">
        <v>0</v>
      </c>
    </row>
    <row r="1011" spans="1:7" ht="15">
      <c r="A1011" s="85" t="s">
        <v>2819</v>
      </c>
      <c r="B1011" s="85">
        <v>2</v>
      </c>
      <c r="C1011" s="113">
        <v>0.008804562952784062</v>
      </c>
      <c r="D1011" s="85" t="s">
        <v>2656</v>
      </c>
      <c r="E1011" s="85" t="b">
        <v>0</v>
      </c>
      <c r="F1011" s="85" t="b">
        <v>0</v>
      </c>
      <c r="G1011" s="85" t="b">
        <v>0</v>
      </c>
    </row>
    <row r="1012" spans="1:7" ht="15">
      <c r="A1012" s="85" t="s">
        <v>2752</v>
      </c>
      <c r="B1012" s="85">
        <v>2</v>
      </c>
      <c r="C1012" s="113">
        <v>0.023856062735983122</v>
      </c>
      <c r="D1012" s="85" t="s">
        <v>2656</v>
      </c>
      <c r="E1012" s="85" t="b">
        <v>0</v>
      </c>
      <c r="F1012" s="85" t="b">
        <v>0</v>
      </c>
      <c r="G1012" s="85" t="b">
        <v>0</v>
      </c>
    </row>
    <row r="1013" spans="1:7" ht="15">
      <c r="A1013" s="85" t="s">
        <v>2798</v>
      </c>
      <c r="B1013" s="85">
        <v>3</v>
      </c>
      <c r="C1013" s="113">
        <v>0</v>
      </c>
      <c r="D1013" s="85" t="s">
        <v>2657</v>
      </c>
      <c r="E1013" s="85" t="b">
        <v>0</v>
      </c>
      <c r="F1013" s="85" t="b">
        <v>0</v>
      </c>
      <c r="G1013" s="85" t="b">
        <v>0</v>
      </c>
    </row>
    <row r="1014" spans="1:7" ht="15">
      <c r="A1014" s="85" t="s">
        <v>2734</v>
      </c>
      <c r="B1014" s="85">
        <v>3</v>
      </c>
      <c r="C1014" s="113">
        <v>0</v>
      </c>
      <c r="D1014" s="85" t="s">
        <v>2657</v>
      </c>
      <c r="E1014" s="85" t="b">
        <v>0</v>
      </c>
      <c r="F1014" s="85" t="b">
        <v>0</v>
      </c>
      <c r="G1014" s="85" t="b">
        <v>0</v>
      </c>
    </row>
    <row r="1015" spans="1:7" ht="15">
      <c r="A1015" s="85" t="s">
        <v>2736</v>
      </c>
      <c r="B1015" s="85">
        <v>3</v>
      </c>
      <c r="C1015" s="113">
        <v>0</v>
      </c>
      <c r="D1015" s="85" t="s">
        <v>2657</v>
      </c>
      <c r="E1015" s="85" t="b">
        <v>0</v>
      </c>
      <c r="F1015" s="85" t="b">
        <v>0</v>
      </c>
      <c r="G1015" s="85" t="b">
        <v>0</v>
      </c>
    </row>
    <row r="1016" spans="1:7" ht="15">
      <c r="A1016" s="85" t="s">
        <v>2722</v>
      </c>
      <c r="B1016" s="85">
        <v>3</v>
      </c>
      <c r="C1016" s="113">
        <v>0</v>
      </c>
      <c r="D1016" s="85" t="s">
        <v>2657</v>
      </c>
      <c r="E1016" s="85" t="b">
        <v>0</v>
      </c>
      <c r="F1016" s="85" t="b">
        <v>0</v>
      </c>
      <c r="G1016" s="85" t="b">
        <v>0</v>
      </c>
    </row>
    <row r="1017" spans="1:7" ht="15">
      <c r="A1017" s="85" t="s">
        <v>334</v>
      </c>
      <c r="B1017" s="85">
        <v>3</v>
      </c>
      <c r="C1017" s="113">
        <v>0</v>
      </c>
      <c r="D1017" s="85" t="s">
        <v>2657</v>
      </c>
      <c r="E1017" s="85" t="b">
        <v>0</v>
      </c>
      <c r="F1017" s="85" t="b">
        <v>0</v>
      </c>
      <c r="G1017" s="85" t="b">
        <v>0</v>
      </c>
    </row>
    <row r="1018" spans="1:7" ht="15">
      <c r="A1018" s="85" t="s">
        <v>2775</v>
      </c>
      <c r="B1018" s="85">
        <v>3</v>
      </c>
      <c r="C1018" s="113">
        <v>0</v>
      </c>
      <c r="D1018" s="85" t="s">
        <v>2657</v>
      </c>
      <c r="E1018" s="85" t="b">
        <v>0</v>
      </c>
      <c r="F1018" s="85" t="b">
        <v>0</v>
      </c>
      <c r="G1018" s="85" t="b">
        <v>0</v>
      </c>
    </row>
    <row r="1019" spans="1:7" ht="15">
      <c r="A1019" s="85" t="s">
        <v>2799</v>
      </c>
      <c r="B1019" s="85">
        <v>3</v>
      </c>
      <c r="C1019" s="113">
        <v>0</v>
      </c>
      <c r="D1019" s="85" t="s">
        <v>2657</v>
      </c>
      <c r="E1019" s="85" t="b">
        <v>0</v>
      </c>
      <c r="F1019" s="85" t="b">
        <v>0</v>
      </c>
      <c r="G1019" s="85" t="b">
        <v>0</v>
      </c>
    </row>
    <row r="1020" spans="1:7" ht="15">
      <c r="A1020" s="85" t="s">
        <v>2327</v>
      </c>
      <c r="B1020" s="85">
        <v>3</v>
      </c>
      <c r="C1020" s="113">
        <v>0</v>
      </c>
      <c r="D1020" s="85" t="s">
        <v>2657</v>
      </c>
      <c r="E1020" s="85" t="b">
        <v>0</v>
      </c>
      <c r="F1020" s="85" t="b">
        <v>0</v>
      </c>
      <c r="G1020" s="85" t="b">
        <v>0</v>
      </c>
    </row>
    <row r="1021" spans="1:7" ht="15">
      <c r="A1021" s="85" t="s">
        <v>876</v>
      </c>
      <c r="B1021" s="85">
        <v>3</v>
      </c>
      <c r="C1021" s="113">
        <v>0</v>
      </c>
      <c r="D1021" s="85" t="s">
        <v>2657</v>
      </c>
      <c r="E1021" s="85" t="b">
        <v>0</v>
      </c>
      <c r="F1021" s="85" t="b">
        <v>0</v>
      </c>
      <c r="G1021" s="85" t="b">
        <v>0</v>
      </c>
    </row>
    <row r="1022" spans="1:7" ht="15">
      <c r="A1022" s="85" t="s">
        <v>2759</v>
      </c>
      <c r="B1022" s="85">
        <v>3</v>
      </c>
      <c r="C1022" s="113">
        <v>0</v>
      </c>
      <c r="D1022" s="85" t="s">
        <v>2657</v>
      </c>
      <c r="E1022" s="85" t="b">
        <v>0</v>
      </c>
      <c r="F1022" s="85" t="b">
        <v>0</v>
      </c>
      <c r="G1022" s="85" t="b">
        <v>0</v>
      </c>
    </row>
    <row r="1023" spans="1:7" ht="15">
      <c r="A1023" s="85" t="s">
        <v>2820</v>
      </c>
      <c r="B1023" s="85">
        <v>2</v>
      </c>
      <c r="C1023" s="113">
        <v>0.010358309356216544</v>
      </c>
      <c r="D1023" s="85" t="s">
        <v>2657</v>
      </c>
      <c r="E1023" s="85" t="b">
        <v>0</v>
      </c>
      <c r="F1023" s="85" t="b">
        <v>0</v>
      </c>
      <c r="G1023" s="85" t="b">
        <v>0</v>
      </c>
    </row>
    <row r="1024" spans="1:7" ht="15">
      <c r="A1024" s="85" t="s">
        <v>2821</v>
      </c>
      <c r="B1024" s="85">
        <v>2</v>
      </c>
      <c r="C1024" s="113">
        <v>0.010358309356216544</v>
      </c>
      <c r="D1024" s="85" t="s">
        <v>2657</v>
      </c>
      <c r="E1024" s="85" t="b">
        <v>0</v>
      </c>
      <c r="F1024" s="85" t="b">
        <v>0</v>
      </c>
      <c r="G1024" s="85" t="b">
        <v>0</v>
      </c>
    </row>
    <row r="1025" spans="1:7" ht="15">
      <c r="A1025" s="85" t="s">
        <v>418</v>
      </c>
      <c r="B1025" s="85">
        <v>3</v>
      </c>
      <c r="C1025" s="113">
        <v>0</v>
      </c>
      <c r="D1025" s="85" t="s">
        <v>2658</v>
      </c>
      <c r="E1025" s="85" t="b">
        <v>0</v>
      </c>
      <c r="F1025" s="85" t="b">
        <v>0</v>
      </c>
      <c r="G1025" s="85" t="b">
        <v>0</v>
      </c>
    </row>
    <row r="1026" spans="1:7" ht="15">
      <c r="A1026" s="85" t="s">
        <v>2739</v>
      </c>
      <c r="B1026" s="85">
        <v>3</v>
      </c>
      <c r="C1026" s="113">
        <v>0</v>
      </c>
      <c r="D1026" s="85" t="s">
        <v>2658</v>
      </c>
      <c r="E1026" s="85" t="b">
        <v>0</v>
      </c>
      <c r="F1026" s="85" t="b">
        <v>0</v>
      </c>
      <c r="G1026" s="85" t="b">
        <v>0</v>
      </c>
    </row>
    <row r="1027" spans="1:7" ht="15">
      <c r="A1027" s="85" t="s">
        <v>2771</v>
      </c>
      <c r="B1027" s="85">
        <v>3</v>
      </c>
      <c r="C1027" s="113">
        <v>0</v>
      </c>
      <c r="D1027" s="85" t="s">
        <v>2658</v>
      </c>
      <c r="E1027" s="85" t="b">
        <v>0</v>
      </c>
      <c r="F1027" s="85" t="b">
        <v>0</v>
      </c>
      <c r="G1027" s="85" t="b">
        <v>0</v>
      </c>
    </row>
    <row r="1028" spans="1:7" ht="15">
      <c r="A1028" s="85" t="s">
        <v>334</v>
      </c>
      <c r="B1028" s="85">
        <v>3</v>
      </c>
      <c r="C1028" s="113">
        <v>0</v>
      </c>
      <c r="D1028" s="85" t="s">
        <v>2658</v>
      </c>
      <c r="E1028" s="85" t="b">
        <v>0</v>
      </c>
      <c r="F1028" s="85" t="b">
        <v>0</v>
      </c>
      <c r="G1028" s="85" t="b">
        <v>0</v>
      </c>
    </row>
    <row r="1029" spans="1:7" ht="15">
      <c r="A1029" s="85" t="s">
        <v>872</v>
      </c>
      <c r="B1029" s="85">
        <v>3</v>
      </c>
      <c r="C1029" s="113">
        <v>0</v>
      </c>
      <c r="D1029" s="85" t="s">
        <v>2658</v>
      </c>
      <c r="E1029" s="85" t="b">
        <v>0</v>
      </c>
      <c r="F1029" s="85" t="b">
        <v>0</v>
      </c>
      <c r="G1029" s="85" t="b">
        <v>0</v>
      </c>
    </row>
    <row r="1030" spans="1:7" ht="15">
      <c r="A1030" s="85" t="s">
        <v>247</v>
      </c>
      <c r="B1030" s="85">
        <v>3</v>
      </c>
      <c r="C1030" s="113">
        <v>0</v>
      </c>
      <c r="D1030" s="85" t="s">
        <v>2658</v>
      </c>
      <c r="E1030" s="85" t="b">
        <v>0</v>
      </c>
      <c r="F1030" s="85" t="b">
        <v>0</v>
      </c>
      <c r="G1030" s="85" t="b">
        <v>0</v>
      </c>
    </row>
    <row r="1031" spans="1:7" ht="15">
      <c r="A1031" s="85" t="s">
        <v>248</v>
      </c>
      <c r="B1031" s="85">
        <v>3</v>
      </c>
      <c r="C1031" s="113">
        <v>0</v>
      </c>
      <c r="D1031" s="85" t="s">
        <v>2658</v>
      </c>
      <c r="E1031" s="85" t="b">
        <v>0</v>
      </c>
      <c r="F1031" s="85" t="b">
        <v>0</v>
      </c>
      <c r="G1031" s="85" t="b">
        <v>0</v>
      </c>
    </row>
    <row r="1032" spans="1:7" ht="15">
      <c r="A1032" s="85" t="s">
        <v>246</v>
      </c>
      <c r="B1032" s="85">
        <v>2</v>
      </c>
      <c r="C1032" s="113">
        <v>0.015312283396146193</v>
      </c>
      <c r="D1032" s="85" t="s">
        <v>2658</v>
      </c>
      <c r="E1032" s="85" t="b">
        <v>0</v>
      </c>
      <c r="F1032" s="85" t="b">
        <v>0</v>
      </c>
      <c r="G1032" s="85" t="b">
        <v>0</v>
      </c>
    </row>
    <row r="1033" spans="1:7" ht="15">
      <c r="A1033" s="85" t="s">
        <v>2737</v>
      </c>
      <c r="B1033" s="85">
        <v>8</v>
      </c>
      <c r="C1033" s="113">
        <v>0</v>
      </c>
      <c r="D1033" s="85" t="s">
        <v>2659</v>
      </c>
      <c r="E1033" s="85" t="b">
        <v>1</v>
      </c>
      <c r="F1033" s="85" t="b">
        <v>0</v>
      </c>
      <c r="G1033" s="85" t="b">
        <v>0</v>
      </c>
    </row>
    <row r="1034" spans="1:7" ht="15">
      <c r="A1034" s="85" t="s">
        <v>888</v>
      </c>
      <c r="B1034" s="85">
        <v>8</v>
      </c>
      <c r="C1034" s="113">
        <v>0</v>
      </c>
      <c r="D1034" s="85" t="s">
        <v>2659</v>
      </c>
      <c r="E1034" s="85" t="b">
        <v>0</v>
      </c>
      <c r="F1034" s="85" t="b">
        <v>0</v>
      </c>
      <c r="G1034" s="85" t="b">
        <v>0</v>
      </c>
    </row>
    <row r="1035" spans="1:7" ht="15">
      <c r="A1035" s="85" t="s">
        <v>273</v>
      </c>
      <c r="B1035" s="85">
        <v>5</v>
      </c>
      <c r="C1035" s="113">
        <v>0</v>
      </c>
      <c r="D1035" s="85" t="s">
        <v>2659</v>
      </c>
      <c r="E1035" s="85" t="b">
        <v>0</v>
      </c>
      <c r="F1035" s="85" t="b">
        <v>0</v>
      </c>
      <c r="G1035" s="85" t="b">
        <v>0</v>
      </c>
    </row>
    <row r="1036" spans="1:7" ht="15">
      <c r="A1036" s="85" t="s">
        <v>951</v>
      </c>
      <c r="B1036" s="85">
        <v>4</v>
      </c>
      <c r="C1036" s="113">
        <v>0</v>
      </c>
      <c r="D1036" s="85" t="s">
        <v>2659</v>
      </c>
      <c r="E1036" s="85" t="b">
        <v>0</v>
      </c>
      <c r="F1036" s="85" t="b">
        <v>0</v>
      </c>
      <c r="G1036" s="85" t="b">
        <v>0</v>
      </c>
    </row>
    <row r="1037" spans="1:7" ht="15">
      <c r="A1037" s="85" t="s">
        <v>883</v>
      </c>
      <c r="B1037" s="85">
        <v>4</v>
      </c>
      <c r="C1037" s="113">
        <v>0</v>
      </c>
      <c r="D1037" s="85" t="s">
        <v>2659</v>
      </c>
      <c r="E1037" s="85" t="b">
        <v>0</v>
      </c>
      <c r="F1037" s="85" t="b">
        <v>0</v>
      </c>
      <c r="G1037" s="85" t="b">
        <v>0</v>
      </c>
    </row>
    <row r="1038" spans="1:7" ht="15">
      <c r="A1038" s="85" t="s">
        <v>356</v>
      </c>
      <c r="B1038" s="85">
        <v>4</v>
      </c>
      <c r="C1038" s="113">
        <v>0</v>
      </c>
      <c r="D1038" s="85" t="s">
        <v>2659</v>
      </c>
      <c r="E1038" s="85" t="b">
        <v>0</v>
      </c>
      <c r="F1038" s="85" t="b">
        <v>0</v>
      </c>
      <c r="G1038" s="85" t="b">
        <v>0</v>
      </c>
    </row>
    <row r="1039" spans="1:7" ht="15">
      <c r="A1039" s="85" t="s">
        <v>361</v>
      </c>
      <c r="B1039" s="85">
        <v>4</v>
      </c>
      <c r="C1039" s="113">
        <v>0</v>
      </c>
      <c r="D1039" s="85" t="s">
        <v>2659</v>
      </c>
      <c r="E1039" s="85" t="b">
        <v>0</v>
      </c>
      <c r="F1039" s="85" t="b">
        <v>0</v>
      </c>
      <c r="G1039" s="85" t="b">
        <v>0</v>
      </c>
    </row>
    <row r="1040" spans="1:7" ht="15">
      <c r="A1040" s="85" t="s">
        <v>377</v>
      </c>
      <c r="B1040" s="85">
        <v>4</v>
      </c>
      <c r="C1040" s="113">
        <v>0</v>
      </c>
      <c r="D1040" s="85" t="s">
        <v>2659</v>
      </c>
      <c r="E1040" s="85" t="b">
        <v>0</v>
      </c>
      <c r="F1040" s="85" t="b">
        <v>0</v>
      </c>
      <c r="G1040" s="85" t="b">
        <v>0</v>
      </c>
    </row>
    <row r="1041" spans="1:7" ht="15">
      <c r="A1041" s="85" t="s">
        <v>376</v>
      </c>
      <c r="B1041" s="85">
        <v>4</v>
      </c>
      <c r="C1041" s="113">
        <v>0</v>
      </c>
      <c r="D1041" s="85" t="s">
        <v>2659</v>
      </c>
      <c r="E1041" s="85" t="b">
        <v>0</v>
      </c>
      <c r="F1041" s="85" t="b">
        <v>0</v>
      </c>
      <c r="G1041" s="85" t="b">
        <v>0</v>
      </c>
    </row>
    <row r="1042" spans="1:7" ht="15">
      <c r="A1042" s="85" t="s">
        <v>288</v>
      </c>
      <c r="B1042" s="85">
        <v>4</v>
      </c>
      <c r="C1042" s="113">
        <v>0</v>
      </c>
      <c r="D1042" s="85" t="s">
        <v>2659</v>
      </c>
      <c r="E1042" s="85" t="b">
        <v>0</v>
      </c>
      <c r="F1042" s="85" t="b">
        <v>0</v>
      </c>
      <c r="G1042" s="85" t="b">
        <v>0</v>
      </c>
    </row>
    <row r="1043" spans="1:7" ht="15">
      <c r="A1043" s="85" t="s">
        <v>368</v>
      </c>
      <c r="B1043" s="85">
        <v>4</v>
      </c>
      <c r="C1043" s="113">
        <v>0</v>
      </c>
      <c r="D1043" s="85" t="s">
        <v>2659</v>
      </c>
      <c r="E1043" s="85" t="b">
        <v>0</v>
      </c>
      <c r="F1043" s="85" t="b">
        <v>0</v>
      </c>
      <c r="G1043" s="85" t="b">
        <v>0</v>
      </c>
    </row>
    <row r="1044" spans="1:7" ht="15">
      <c r="A1044" s="85" t="s">
        <v>347</v>
      </c>
      <c r="B1044" s="85">
        <v>4</v>
      </c>
      <c r="C1044" s="113">
        <v>0</v>
      </c>
      <c r="D1044" s="85" t="s">
        <v>2659</v>
      </c>
      <c r="E1044" s="85" t="b">
        <v>0</v>
      </c>
      <c r="F1044" s="85" t="b">
        <v>0</v>
      </c>
      <c r="G1044" s="85" t="b">
        <v>0</v>
      </c>
    </row>
    <row r="1045" spans="1:7" ht="15">
      <c r="A1045" s="85" t="s">
        <v>404</v>
      </c>
      <c r="B1045" s="85">
        <v>4</v>
      </c>
      <c r="C1045" s="113">
        <v>0</v>
      </c>
      <c r="D1045" s="85" t="s">
        <v>2659</v>
      </c>
      <c r="E1045" s="85" t="b">
        <v>0</v>
      </c>
      <c r="F1045" s="85" t="b">
        <v>0</v>
      </c>
      <c r="G1045" s="85" t="b">
        <v>0</v>
      </c>
    </row>
    <row r="1046" spans="1:7" ht="15">
      <c r="A1046" s="85" t="s">
        <v>282</v>
      </c>
      <c r="B1046" s="85">
        <v>4</v>
      </c>
      <c r="C1046" s="113">
        <v>0</v>
      </c>
      <c r="D1046" s="85" t="s">
        <v>2659</v>
      </c>
      <c r="E1046" s="85" t="b">
        <v>0</v>
      </c>
      <c r="F1046" s="85" t="b">
        <v>0</v>
      </c>
      <c r="G1046" s="85" t="b">
        <v>0</v>
      </c>
    </row>
    <row r="1047" spans="1:7" ht="15">
      <c r="A1047" s="85" t="s">
        <v>2740</v>
      </c>
      <c r="B1047" s="85">
        <v>4</v>
      </c>
      <c r="C1047" s="113">
        <v>0</v>
      </c>
      <c r="D1047" s="85" t="s">
        <v>2659</v>
      </c>
      <c r="E1047" s="85" t="b">
        <v>0</v>
      </c>
      <c r="F1047" s="85" t="b">
        <v>0</v>
      </c>
      <c r="G1047" s="85" t="b">
        <v>0</v>
      </c>
    </row>
    <row r="1048" spans="1:7" ht="15">
      <c r="A1048" s="85" t="s">
        <v>2735</v>
      </c>
      <c r="B1048" s="85">
        <v>4</v>
      </c>
      <c r="C1048" s="113">
        <v>0</v>
      </c>
      <c r="D1048" s="85" t="s">
        <v>2659</v>
      </c>
      <c r="E1048" s="85" t="b">
        <v>0</v>
      </c>
      <c r="F1048" s="85" t="b">
        <v>0</v>
      </c>
      <c r="G1048" s="85" t="b">
        <v>0</v>
      </c>
    </row>
    <row r="1049" spans="1:7" ht="15">
      <c r="A1049" s="85" t="s">
        <v>902</v>
      </c>
      <c r="B1049" s="85">
        <v>4</v>
      </c>
      <c r="C1049" s="113">
        <v>0</v>
      </c>
      <c r="D1049" s="85" t="s">
        <v>2659</v>
      </c>
      <c r="E1049" s="85" t="b">
        <v>0</v>
      </c>
      <c r="F1049" s="85" t="b">
        <v>0</v>
      </c>
      <c r="G1049" s="85" t="b">
        <v>0</v>
      </c>
    </row>
    <row r="1050" spans="1:7" ht="15">
      <c r="A1050" s="85" t="s">
        <v>869</v>
      </c>
      <c r="B1050" s="85">
        <v>4</v>
      </c>
      <c r="C1050" s="113">
        <v>0</v>
      </c>
      <c r="D1050" s="85" t="s">
        <v>2659</v>
      </c>
      <c r="E1050" s="85" t="b">
        <v>0</v>
      </c>
      <c r="F1050" s="85" t="b">
        <v>0</v>
      </c>
      <c r="G1050" s="85" t="b">
        <v>0</v>
      </c>
    </row>
    <row r="1051" spans="1:7" ht="15">
      <c r="A1051" s="85" t="s">
        <v>334</v>
      </c>
      <c r="B1051" s="85">
        <v>4</v>
      </c>
      <c r="C1051" s="113">
        <v>0</v>
      </c>
      <c r="D1051" s="85" t="s">
        <v>2659</v>
      </c>
      <c r="E1051" s="85" t="b">
        <v>0</v>
      </c>
      <c r="F1051" s="85" t="b">
        <v>0</v>
      </c>
      <c r="G1051" s="85" t="b">
        <v>0</v>
      </c>
    </row>
    <row r="1052" spans="1:7" ht="15">
      <c r="A1052" s="85" t="s">
        <v>2761</v>
      </c>
      <c r="B1052" s="85">
        <v>4</v>
      </c>
      <c r="C1052" s="113">
        <v>0</v>
      </c>
      <c r="D1052" s="85" t="s">
        <v>2659</v>
      </c>
      <c r="E1052" s="85" t="b">
        <v>0</v>
      </c>
      <c r="F1052" s="85" t="b">
        <v>0</v>
      </c>
      <c r="G1052" s="85" t="b">
        <v>0</v>
      </c>
    </row>
    <row r="1053" spans="1:7" ht="15">
      <c r="A1053" s="85" t="s">
        <v>2789</v>
      </c>
      <c r="B1053" s="85">
        <v>4</v>
      </c>
      <c r="C1053" s="113">
        <v>0.008004148138894602</v>
      </c>
      <c r="D1053" s="85" t="s">
        <v>2660</v>
      </c>
      <c r="E1053" s="85" t="b">
        <v>0</v>
      </c>
      <c r="F1053" s="85" t="b">
        <v>0</v>
      </c>
      <c r="G1053" s="85" t="b">
        <v>0</v>
      </c>
    </row>
    <row r="1054" spans="1:7" ht="15">
      <c r="A1054" s="85" t="s">
        <v>334</v>
      </c>
      <c r="B1054" s="85">
        <v>3</v>
      </c>
      <c r="C1054" s="113">
        <v>0</v>
      </c>
      <c r="D1054" s="85" t="s">
        <v>2660</v>
      </c>
      <c r="E1054" s="85" t="b">
        <v>0</v>
      </c>
      <c r="F1054" s="85" t="b">
        <v>0</v>
      </c>
      <c r="G1054" s="85" t="b">
        <v>0</v>
      </c>
    </row>
    <row r="1055" spans="1:7" ht="15">
      <c r="A1055" s="85" t="s">
        <v>2752</v>
      </c>
      <c r="B1055" s="85">
        <v>3</v>
      </c>
      <c r="C1055" s="113">
        <v>0.006003111104170951</v>
      </c>
      <c r="D1055" s="85" t="s">
        <v>2660</v>
      </c>
      <c r="E1055" s="85" t="b">
        <v>0</v>
      </c>
      <c r="F1055" s="85" t="b">
        <v>0</v>
      </c>
      <c r="G1055" s="85" t="b">
        <v>0</v>
      </c>
    </row>
    <row r="1056" spans="1:7" ht="15">
      <c r="A1056" s="85" t="s">
        <v>250</v>
      </c>
      <c r="B1056" s="85">
        <v>2</v>
      </c>
      <c r="C1056" s="113">
        <v>0.004002074069447301</v>
      </c>
      <c r="D1056" s="85" t="s">
        <v>2660</v>
      </c>
      <c r="E1056" s="85" t="b">
        <v>0</v>
      </c>
      <c r="F1056" s="85" t="b">
        <v>0</v>
      </c>
      <c r="G1056" s="85" t="b">
        <v>0</v>
      </c>
    </row>
    <row r="1057" spans="1:7" ht="15">
      <c r="A1057" s="85" t="s">
        <v>391</v>
      </c>
      <c r="B1057" s="85">
        <v>2</v>
      </c>
      <c r="C1057" s="113">
        <v>0.004002074069447301</v>
      </c>
      <c r="D1057" s="85" t="s">
        <v>2660</v>
      </c>
      <c r="E1057" s="85" t="b">
        <v>0</v>
      </c>
      <c r="F1057" s="85" t="b">
        <v>0</v>
      </c>
      <c r="G1057" s="85" t="b">
        <v>0</v>
      </c>
    </row>
    <row r="1058" spans="1:7" ht="15">
      <c r="A1058" s="85" t="s">
        <v>2860</v>
      </c>
      <c r="B1058" s="85">
        <v>2</v>
      </c>
      <c r="C1058" s="113">
        <v>0.010843664879992328</v>
      </c>
      <c r="D1058" s="85" t="s">
        <v>2660</v>
      </c>
      <c r="E1058" s="85" t="b">
        <v>0</v>
      </c>
      <c r="F1058" s="85" t="b">
        <v>0</v>
      </c>
      <c r="G1058" s="85" t="b">
        <v>0</v>
      </c>
    </row>
    <row r="1059" spans="1:7" ht="15">
      <c r="A1059" s="85" t="s">
        <v>2861</v>
      </c>
      <c r="B1059" s="85">
        <v>2</v>
      </c>
      <c r="C1059" s="113">
        <v>0.010843664879992328</v>
      </c>
      <c r="D1059" s="85" t="s">
        <v>2660</v>
      </c>
      <c r="E1059" s="85" t="b">
        <v>0</v>
      </c>
      <c r="F1059" s="85" t="b">
        <v>0</v>
      </c>
      <c r="G1059" s="85" t="b">
        <v>0</v>
      </c>
    </row>
    <row r="1060" spans="1:7" ht="15">
      <c r="A1060" s="85" t="s">
        <v>334</v>
      </c>
      <c r="B1060" s="85">
        <v>4</v>
      </c>
      <c r="C1060" s="113">
        <v>0</v>
      </c>
      <c r="D1060" s="85" t="s">
        <v>2661</v>
      </c>
      <c r="E1060" s="85" t="b">
        <v>0</v>
      </c>
      <c r="F1060" s="85" t="b">
        <v>0</v>
      </c>
      <c r="G1060" s="85" t="b">
        <v>0</v>
      </c>
    </row>
    <row r="1061" spans="1:7" ht="15">
      <c r="A1061" s="85" t="s">
        <v>2791</v>
      </c>
      <c r="B1061" s="85">
        <v>4</v>
      </c>
      <c r="C1061" s="113">
        <v>0</v>
      </c>
      <c r="D1061" s="85" t="s">
        <v>2661</v>
      </c>
      <c r="E1061" s="85" t="b">
        <v>0</v>
      </c>
      <c r="F1061" s="85" t="b">
        <v>0</v>
      </c>
      <c r="G1061" s="85" t="b">
        <v>0</v>
      </c>
    </row>
    <row r="1062" spans="1:7" ht="15">
      <c r="A1062" s="85" t="s">
        <v>2792</v>
      </c>
      <c r="B1062" s="85">
        <v>4</v>
      </c>
      <c r="C1062" s="113">
        <v>0</v>
      </c>
      <c r="D1062" s="85" t="s">
        <v>2661</v>
      </c>
      <c r="E1062" s="85" t="b">
        <v>0</v>
      </c>
      <c r="F1062" s="85" t="b">
        <v>0</v>
      </c>
      <c r="G1062" s="85" t="b">
        <v>0</v>
      </c>
    </row>
    <row r="1063" spans="1:7" ht="15">
      <c r="A1063" s="85" t="s">
        <v>2737</v>
      </c>
      <c r="B1063" s="85">
        <v>4</v>
      </c>
      <c r="C1063" s="113">
        <v>0</v>
      </c>
      <c r="D1063" s="85" t="s">
        <v>2661</v>
      </c>
      <c r="E1063" s="85" t="b">
        <v>1</v>
      </c>
      <c r="F1063" s="85" t="b">
        <v>0</v>
      </c>
      <c r="G1063" s="85" t="b">
        <v>0</v>
      </c>
    </row>
    <row r="1064" spans="1:7" ht="15">
      <c r="A1064" s="85" t="s">
        <v>2752</v>
      </c>
      <c r="B1064" s="85">
        <v>4</v>
      </c>
      <c r="C1064" s="113">
        <v>0</v>
      </c>
      <c r="D1064" s="85" t="s">
        <v>2661</v>
      </c>
      <c r="E1064" s="85" t="b">
        <v>0</v>
      </c>
      <c r="F1064" s="85" t="b">
        <v>0</v>
      </c>
      <c r="G1064" s="85" t="b">
        <v>0</v>
      </c>
    </row>
    <row r="1065" spans="1:7" ht="15">
      <c r="A1065" s="85" t="s">
        <v>2793</v>
      </c>
      <c r="B1065" s="85">
        <v>4</v>
      </c>
      <c r="C1065" s="113">
        <v>0</v>
      </c>
      <c r="D1065" s="85" t="s">
        <v>2661</v>
      </c>
      <c r="E1065" s="85" t="b">
        <v>0</v>
      </c>
      <c r="F1065" s="85" t="b">
        <v>0</v>
      </c>
      <c r="G1065" s="85" t="b">
        <v>0</v>
      </c>
    </row>
    <row r="1066" spans="1:7" ht="15">
      <c r="A1066" s="85" t="s">
        <v>2743</v>
      </c>
      <c r="B1066" s="85">
        <v>4</v>
      </c>
      <c r="C1066" s="113">
        <v>0</v>
      </c>
      <c r="D1066" s="85" t="s">
        <v>2661</v>
      </c>
      <c r="E1066" s="85" t="b">
        <v>0</v>
      </c>
      <c r="F1066" s="85" t="b">
        <v>0</v>
      </c>
      <c r="G1066" s="85" t="b">
        <v>0</v>
      </c>
    </row>
    <row r="1067" spans="1:7" ht="15">
      <c r="A1067" s="85" t="s">
        <v>2327</v>
      </c>
      <c r="B1067" s="85">
        <v>4</v>
      </c>
      <c r="C1067" s="113">
        <v>0</v>
      </c>
      <c r="D1067" s="85" t="s">
        <v>2661</v>
      </c>
      <c r="E1067" s="85" t="b">
        <v>0</v>
      </c>
      <c r="F1067" s="85" t="b">
        <v>0</v>
      </c>
      <c r="G1067" s="85" t="b">
        <v>0</v>
      </c>
    </row>
    <row r="1068" spans="1:7" ht="15">
      <c r="A1068" s="85" t="s">
        <v>879</v>
      </c>
      <c r="B1068" s="85">
        <v>4</v>
      </c>
      <c r="C1068" s="113">
        <v>0</v>
      </c>
      <c r="D1068" s="85" t="s">
        <v>2661</v>
      </c>
      <c r="E1068" s="85" t="b">
        <v>0</v>
      </c>
      <c r="F1068" s="85" t="b">
        <v>0</v>
      </c>
      <c r="G1068" s="85" t="b">
        <v>0</v>
      </c>
    </row>
    <row r="1069" spans="1:7" ht="15">
      <c r="A1069" s="85" t="s">
        <v>252</v>
      </c>
      <c r="B1069" s="85">
        <v>3</v>
      </c>
      <c r="C1069" s="113">
        <v>0.009610672046792303</v>
      </c>
      <c r="D1069" s="85" t="s">
        <v>2661</v>
      </c>
      <c r="E1069" s="85" t="b">
        <v>0</v>
      </c>
      <c r="F1069" s="85" t="b">
        <v>0</v>
      </c>
      <c r="G1069" s="85" t="b">
        <v>0</v>
      </c>
    </row>
    <row r="1070" spans="1:7" ht="15">
      <c r="A1070" s="85" t="s">
        <v>332</v>
      </c>
      <c r="B1070" s="85">
        <v>2</v>
      </c>
      <c r="C1070" s="113">
        <v>0</v>
      </c>
      <c r="D1070" s="85" t="s">
        <v>2662</v>
      </c>
      <c r="E1070" s="85" t="b">
        <v>0</v>
      </c>
      <c r="F1070" s="85" t="b">
        <v>0</v>
      </c>
      <c r="G1070" s="85" t="b">
        <v>0</v>
      </c>
    </row>
    <row r="1071" spans="1:7" ht="15">
      <c r="A1071" s="85" t="s">
        <v>315</v>
      </c>
      <c r="B1071" s="85">
        <v>2</v>
      </c>
      <c r="C1071" s="113">
        <v>0</v>
      </c>
      <c r="D1071" s="85" t="s">
        <v>2662</v>
      </c>
      <c r="E1071" s="85" t="b">
        <v>0</v>
      </c>
      <c r="F1071" s="85" t="b">
        <v>0</v>
      </c>
      <c r="G1071" s="85" t="b">
        <v>0</v>
      </c>
    </row>
    <row r="1072" spans="1:7" ht="15">
      <c r="A1072" s="85" t="s">
        <v>334</v>
      </c>
      <c r="B1072" s="85">
        <v>2</v>
      </c>
      <c r="C1072" s="113">
        <v>0</v>
      </c>
      <c r="D1072" s="85" t="s">
        <v>2662</v>
      </c>
      <c r="E1072" s="85" t="b">
        <v>0</v>
      </c>
      <c r="F1072" s="85" t="b">
        <v>0</v>
      </c>
      <c r="G1072" s="85" t="b">
        <v>0</v>
      </c>
    </row>
    <row r="1073" spans="1:7" ht="15">
      <c r="A1073" s="85" t="s">
        <v>273</v>
      </c>
      <c r="B1073" s="85">
        <v>2</v>
      </c>
      <c r="C1073" s="113">
        <v>0</v>
      </c>
      <c r="D1073" s="85" t="s">
        <v>2662</v>
      </c>
      <c r="E1073" s="85" t="b">
        <v>0</v>
      </c>
      <c r="F1073" s="85" t="b">
        <v>0</v>
      </c>
      <c r="G1073" s="85" t="b">
        <v>0</v>
      </c>
    </row>
    <row r="1074" spans="1:7" ht="15">
      <c r="A1074" s="85" t="s">
        <v>375</v>
      </c>
      <c r="B1074" s="85">
        <v>2</v>
      </c>
      <c r="C1074" s="113">
        <v>0</v>
      </c>
      <c r="D1074" s="85" t="s">
        <v>2662</v>
      </c>
      <c r="E1074" s="85" t="b">
        <v>0</v>
      </c>
      <c r="F1074" s="85" t="b">
        <v>0</v>
      </c>
      <c r="G1074" s="85" t="b">
        <v>0</v>
      </c>
    </row>
    <row r="1075" spans="1:7" ht="15">
      <c r="A1075" s="85" t="s">
        <v>304</v>
      </c>
      <c r="B1075" s="85">
        <v>2</v>
      </c>
      <c r="C1075" s="113">
        <v>0</v>
      </c>
      <c r="D1075" s="85" t="s">
        <v>2662</v>
      </c>
      <c r="E1075" s="85" t="b">
        <v>0</v>
      </c>
      <c r="F1075" s="85" t="b">
        <v>0</v>
      </c>
      <c r="G1075" s="85" t="b">
        <v>0</v>
      </c>
    </row>
    <row r="1076" spans="1:7" ht="15">
      <c r="A1076" s="85" t="s">
        <v>374</v>
      </c>
      <c r="B1076" s="85">
        <v>2</v>
      </c>
      <c r="C1076" s="113">
        <v>0</v>
      </c>
      <c r="D1076" s="85" t="s">
        <v>2662</v>
      </c>
      <c r="E1076" s="85" t="b">
        <v>0</v>
      </c>
      <c r="F1076" s="85" t="b">
        <v>0</v>
      </c>
      <c r="G1076" s="85" t="b">
        <v>0</v>
      </c>
    </row>
    <row r="1077" spans="1:7" ht="15">
      <c r="A1077" s="85" t="s">
        <v>334</v>
      </c>
      <c r="B1077" s="85">
        <v>4</v>
      </c>
      <c r="C1077" s="113">
        <v>0</v>
      </c>
      <c r="D1077" s="85" t="s">
        <v>2663</v>
      </c>
      <c r="E1077" s="85" t="b">
        <v>0</v>
      </c>
      <c r="F1077" s="85" t="b">
        <v>0</v>
      </c>
      <c r="G1077" s="85" t="b">
        <v>0</v>
      </c>
    </row>
    <row r="1078" spans="1:7" ht="15">
      <c r="A1078" s="85" t="s">
        <v>331</v>
      </c>
      <c r="B1078" s="85">
        <v>2</v>
      </c>
      <c r="C1078" s="113">
        <v>0.008479718187717781</v>
      </c>
      <c r="D1078" s="85" t="s">
        <v>2663</v>
      </c>
      <c r="E1078" s="85" t="b">
        <v>0</v>
      </c>
      <c r="F1078" s="85" t="b">
        <v>0</v>
      </c>
      <c r="G1078" s="85" t="b">
        <v>0</v>
      </c>
    </row>
    <row r="1079" spans="1:7" ht="15">
      <c r="A1079" s="85" t="s">
        <v>365</v>
      </c>
      <c r="B1079" s="85">
        <v>2</v>
      </c>
      <c r="C1079" s="113">
        <v>0.008479718187717781</v>
      </c>
      <c r="D1079" s="85" t="s">
        <v>2663</v>
      </c>
      <c r="E1079" s="85" t="b">
        <v>0</v>
      </c>
      <c r="F1079" s="85" t="b">
        <v>0</v>
      </c>
      <c r="G1079" s="85" t="b">
        <v>0</v>
      </c>
    </row>
    <row r="1080" spans="1:7" ht="15">
      <c r="A1080" s="85" t="s">
        <v>335</v>
      </c>
      <c r="B1080" s="85">
        <v>2</v>
      </c>
      <c r="C1080" s="113">
        <v>0.008479718187717781</v>
      </c>
      <c r="D1080" s="85" t="s">
        <v>2663</v>
      </c>
      <c r="E1080" s="85" t="b">
        <v>0</v>
      </c>
      <c r="F1080" s="85" t="b">
        <v>0</v>
      </c>
      <c r="G1080" s="85" t="b">
        <v>0</v>
      </c>
    </row>
    <row r="1081" spans="1:7" ht="15">
      <c r="A1081" s="85" t="s">
        <v>410</v>
      </c>
      <c r="B1081" s="85">
        <v>2</v>
      </c>
      <c r="C1081" s="113">
        <v>0.008479718187717781</v>
      </c>
      <c r="D1081" s="85" t="s">
        <v>2663</v>
      </c>
      <c r="E1081" s="85" t="b">
        <v>0</v>
      </c>
      <c r="F1081" s="85" t="b">
        <v>0</v>
      </c>
      <c r="G1081" s="85" t="b">
        <v>0</v>
      </c>
    </row>
    <row r="1082" spans="1:7" ht="15">
      <c r="A1082" s="85" t="s">
        <v>361</v>
      </c>
      <c r="B1082" s="85">
        <v>2</v>
      </c>
      <c r="C1082" s="113">
        <v>0.008479718187717781</v>
      </c>
      <c r="D1082" s="85" t="s">
        <v>2663</v>
      </c>
      <c r="E1082" s="85" t="b">
        <v>0</v>
      </c>
      <c r="F1082" s="85" t="b">
        <v>0</v>
      </c>
      <c r="G1082" s="85" t="b">
        <v>0</v>
      </c>
    </row>
    <row r="1083" spans="1:7" ht="15">
      <c r="A1083" s="85" t="s">
        <v>268</v>
      </c>
      <c r="B1083" s="85">
        <v>2</v>
      </c>
      <c r="C1083" s="113">
        <v>0.008479718187717781</v>
      </c>
      <c r="D1083" s="85" t="s">
        <v>2663</v>
      </c>
      <c r="E1083" s="85" t="b">
        <v>0</v>
      </c>
      <c r="F1083" s="85" t="b">
        <v>0</v>
      </c>
      <c r="G1083" s="85" t="b">
        <v>0</v>
      </c>
    </row>
    <row r="1084" spans="1:7" ht="15">
      <c r="A1084" s="85" t="s">
        <v>409</v>
      </c>
      <c r="B1084" s="85">
        <v>2</v>
      </c>
      <c r="C1084" s="113">
        <v>0.008479718187717781</v>
      </c>
      <c r="D1084" s="85" t="s">
        <v>2663</v>
      </c>
      <c r="E1084" s="85" t="b">
        <v>0</v>
      </c>
      <c r="F1084" s="85" t="b">
        <v>0</v>
      </c>
      <c r="G1084" s="85" t="b">
        <v>0</v>
      </c>
    </row>
    <row r="1085" spans="1:7" ht="15">
      <c r="A1085" s="85" t="s">
        <v>411</v>
      </c>
      <c r="B1085" s="85">
        <v>2</v>
      </c>
      <c r="C1085" s="113">
        <v>0.008479718187717781</v>
      </c>
      <c r="D1085" s="85" t="s">
        <v>2663</v>
      </c>
      <c r="E1085" s="85" t="b">
        <v>0</v>
      </c>
      <c r="F1085" s="85" t="b">
        <v>0</v>
      </c>
      <c r="G1085" s="85" t="b">
        <v>0</v>
      </c>
    </row>
    <row r="1086" spans="1:7" ht="15">
      <c r="A1086" s="85" t="s">
        <v>451</v>
      </c>
      <c r="B1086" s="85">
        <v>2</v>
      </c>
      <c r="C1086" s="113">
        <v>0.008479718187717781</v>
      </c>
      <c r="D1086" s="85" t="s">
        <v>2663</v>
      </c>
      <c r="E1086" s="85" t="b">
        <v>0</v>
      </c>
      <c r="F1086" s="85" t="b">
        <v>0</v>
      </c>
      <c r="G1086" s="85" t="b">
        <v>0</v>
      </c>
    </row>
    <row r="1087" spans="1:7" ht="15">
      <c r="A1087" s="85" t="s">
        <v>890</v>
      </c>
      <c r="B1087" s="85">
        <v>2</v>
      </c>
      <c r="C1087" s="113">
        <v>0.008479718187717781</v>
      </c>
      <c r="D1087" s="85" t="s">
        <v>2663</v>
      </c>
      <c r="E1087" s="85" t="b">
        <v>0</v>
      </c>
      <c r="F1087" s="85" t="b">
        <v>0</v>
      </c>
      <c r="G1087" s="85" t="b">
        <v>0</v>
      </c>
    </row>
    <row r="1088" spans="1:7" ht="15">
      <c r="A1088" s="85" t="s">
        <v>2835</v>
      </c>
      <c r="B1088" s="85">
        <v>2</v>
      </c>
      <c r="C1088" s="113">
        <v>0</v>
      </c>
      <c r="D1088" s="85" t="s">
        <v>2663</v>
      </c>
      <c r="E1088" s="85" t="b">
        <v>0</v>
      </c>
      <c r="F1088" s="85" t="b">
        <v>0</v>
      </c>
      <c r="G1088" s="85" t="b">
        <v>0</v>
      </c>
    </row>
    <row r="1089" spans="1:7" ht="15">
      <c r="A1089" s="85" t="s">
        <v>284</v>
      </c>
      <c r="B1089" s="85">
        <v>2</v>
      </c>
      <c r="C1089" s="113">
        <v>0</v>
      </c>
      <c r="D1089" s="85" t="s">
        <v>2663</v>
      </c>
      <c r="E1089" s="85" t="b">
        <v>0</v>
      </c>
      <c r="F1089" s="85" t="b">
        <v>0</v>
      </c>
      <c r="G1089" s="85" t="b">
        <v>0</v>
      </c>
    </row>
    <row r="1090" spans="1:7" ht="15">
      <c r="A1090" s="85" t="s">
        <v>2737</v>
      </c>
      <c r="B1090" s="85">
        <v>2</v>
      </c>
      <c r="C1090" s="113">
        <v>0</v>
      </c>
      <c r="D1090" s="85" t="s">
        <v>2663</v>
      </c>
      <c r="E1090" s="85" t="b">
        <v>1</v>
      </c>
      <c r="F1090" s="85" t="b">
        <v>0</v>
      </c>
      <c r="G1090" s="85" t="b">
        <v>0</v>
      </c>
    </row>
    <row r="1091" spans="1:7" ht="15">
      <c r="A1091" s="85" t="s">
        <v>2740</v>
      </c>
      <c r="B1091" s="85">
        <v>2</v>
      </c>
      <c r="C1091" s="113">
        <v>0</v>
      </c>
      <c r="D1091" s="85" t="s">
        <v>2663</v>
      </c>
      <c r="E1091" s="85" t="b">
        <v>0</v>
      </c>
      <c r="F1091" s="85" t="b">
        <v>0</v>
      </c>
      <c r="G1091" s="85" t="b">
        <v>0</v>
      </c>
    </row>
    <row r="1092" spans="1:7" ht="15">
      <c r="A1092" s="85" t="s">
        <v>888</v>
      </c>
      <c r="B1092" s="85">
        <v>2</v>
      </c>
      <c r="C1092" s="113">
        <v>0</v>
      </c>
      <c r="D1092" s="85" t="s">
        <v>2663</v>
      </c>
      <c r="E1092" s="85" t="b">
        <v>0</v>
      </c>
      <c r="F1092" s="85" t="b">
        <v>0</v>
      </c>
      <c r="G1092" s="85" t="b">
        <v>0</v>
      </c>
    </row>
    <row r="1093" spans="1:7" ht="15">
      <c r="A1093" s="85" t="s">
        <v>902</v>
      </c>
      <c r="B1093" s="85">
        <v>2</v>
      </c>
      <c r="C1093" s="113">
        <v>0</v>
      </c>
      <c r="D1093" s="85" t="s">
        <v>2663</v>
      </c>
      <c r="E1093" s="85" t="b">
        <v>0</v>
      </c>
      <c r="F1093" s="85" t="b">
        <v>0</v>
      </c>
      <c r="G1093" s="85" t="b">
        <v>0</v>
      </c>
    </row>
    <row r="1094" spans="1:7" ht="15">
      <c r="A1094" s="85" t="s">
        <v>2730</v>
      </c>
      <c r="B1094" s="85">
        <v>2</v>
      </c>
      <c r="C1094" s="113">
        <v>0</v>
      </c>
      <c r="D1094" s="85" t="s">
        <v>2663</v>
      </c>
      <c r="E1094" s="85" t="b">
        <v>0</v>
      </c>
      <c r="F1094" s="85" t="b">
        <v>0</v>
      </c>
      <c r="G1094" s="85" t="b">
        <v>0</v>
      </c>
    </row>
    <row r="1095" spans="1:7" ht="15">
      <c r="A1095" s="85" t="s">
        <v>273</v>
      </c>
      <c r="B1095" s="85">
        <v>2</v>
      </c>
      <c r="C1095" s="113">
        <v>0.008479718187717781</v>
      </c>
      <c r="D1095" s="85" t="s">
        <v>2663</v>
      </c>
      <c r="E1095" s="85" t="b">
        <v>0</v>
      </c>
      <c r="F1095" s="85" t="b">
        <v>0</v>
      </c>
      <c r="G1095" s="85" t="b">
        <v>0</v>
      </c>
    </row>
    <row r="1096" spans="1:7" ht="15">
      <c r="A1096" s="85" t="s">
        <v>373</v>
      </c>
      <c r="B1096" s="85">
        <v>2</v>
      </c>
      <c r="C1096" s="113">
        <v>0.008479718187717781</v>
      </c>
      <c r="D1096" s="85" t="s">
        <v>2663</v>
      </c>
      <c r="E1096" s="85" t="b">
        <v>0</v>
      </c>
      <c r="F1096" s="85" t="b">
        <v>0</v>
      </c>
      <c r="G1096" s="85" t="b">
        <v>0</v>
      </c>
    </row>
    <row r="1097" spans="1:7" ht="15">
      <c r="A1097" s="85" t="s">
        <v>372</v>
      </c>
      <c r="B1097" s="85">
        <v>2</v>
      </c>
      <c r="C1097" s="113">
        <v>0.008479718187717781</v>
      </c>
      <c r="D1097" s="85" t="s">
        <v>2663</v>
      </c>
      <c r="E1097" s="85" t="b">
        <v>0</v>
      </c>
      <c r="F1097" s="85" t="b">
        <v>0</v>
      </c>
      <c r="G1097" s="85" t="b">
        <v>0</v>
      </c>
    </row>
    <row r="1098" spans="1:7" ht="15">
      <c r="A1098" s="85" t="s">
        <v>371</v>
      </c>
      <c r="B1098" s="85">
        <v>2</v>
      </c>
      <c r="C1098" s="113">
        <v>0.008479718187717781</v>
      </c>
      <c r="D1098" s="85" t="s">
        <v>2663</v>
      </c>
      <c r="E1098" s="85" t="b">
        <v>0</v>
      </c>
      <c r="F1098" s="85" t="b">
        <v>0</v>
      </c>
      <c r="G1098" s="85" t="b">
        <v>0</v>
      </c>
    </row>
    <row r="1099" spans="1:7" ht="15">
      <c r="A1099" s="85" t="s">
        <v>370</v>
      </c>
      <c r="B1099" s="85">
        <v>2</v>
      </c>
      <c r="C1099" s="113">
        <v>0.008479718187717781</v>
      </c>
      <c r="D1099" s="85" t="s">
        <v>2663</v>
      </c>
      <c r="E1099" s="85" t="b">
        <v>0</v>
      </c>
      <c r="F1099" s="85" t="b">
        <v>0</v>
      </c>
      <c r="G1099" s="85" t="b">
        <v>0</v>
      </c>
    </row>
    <row r="1100" spans="1:7" ht="15">
      <c r="A1100" s="85" t="s">
        <v>369</v>
      </c>
      <c r="B1100" s="85">
        <v>2</v>
      </c>
      <c r="C1100" s="113">
        <v>0.008479718187717781</v>
      </c>
      <c r="D1100" s="85" t="s">
        <v>2663</v>
      </c>
      <c r="E1100" s="85" t="b">
        <v>0</v>
      </c>
      <c r="F1100" s="85" t="b">
        <v>0</v>
      </c>
      <c r="G1100" s="85" t="b">
        <v>0</v>
      </c>
    </row>
    <row r="1101" spans="1:7" ht="15">
      <c r="A1101" s="85" t="s">
        <v>358</v>
      </c>
      <c r="B1101" s="85">
        <v>2</v>
      </c>
      <c r="C1101" s="113">
        <v>0.008479718187717781</v>
      </c>
      <c r="D1101" s="85" t="s">
        <v>2663</v>
      </c>
      <c r="E1101" s="85" t="b">
        <v>0</v>
      </c>
      <c r="F1101" s="85" t="b">
        <v>0</v>
      </c>
      <c r="G1101" s="85" t="b">
        <v>0</v>
      </c>
    </row>
    <row r="1102" spans="1:7" ht="15">
      <c r="A1102" s="85" t="s">
        <v>338</v>
      </c>
      <c r="B1102" s="85">
        <v>2</v>
      </c>
      <c r="C1102" s="113">
        <v>0.008479718187717781</v>
      </c>
      <c r="D1102" s="85" t="s">
        <v>2663</v>
      </c>
      <c r="E1102" s="85" t="b">
        <v>0</v>
      </c>
      <c r="F1102" s="85" t="b">
        <v>0</v>
      </c>
      <c r="G1102" s="85" t="b">
        <v>0</v>
      </c>
    </row>
    <row r="1103" spans="1:7" ht="15">
      <c r="A1103" s="85" t="s">
        <v>336</v>
      </c>
      <c r="B1103" s="85">
        <v>2</v>
      </c>
      <c r="C1103" s="113">
        <v>0.008479718187717781</v>
      </c>
      <c r="D1103" s="85" t="s">
        <v>2663</v>
      </c>
      <c r="E1103" s="85" t="b">
        <v>0</v>
      </c>
      <c r="F1103" s="85" t="b">
        <v>0</v>
      </c>
      <c r="G1103" s="85" t="b">
        <v>0</v>
      </c>
    </row>
    <row r="1104" spans="1:7" ht="15">
      <c r="A1104" s="85" t="s">
        <v>899</v>
      </c>
      <c r="B1104" s="85">
        <v>2</v>
      </c>
      <c r="C1104" s="113">
        <v>0.008479718187717781</v>
      </c>
      <c r="D1104" s="85" t="s">
        <v>2663</v>
      </c>
      <c r="E1104" s="85" t="b">
        <v>0</v>
      </c>
      <c r="F1104" s="85" t="b">
        <v>0</v>
      </c>
      <c r="G1104" s="85" t="b">
        <v>0</v>
      </c>
    </row>
    <row r="1105" spans="1:7" ht="15">
      <c r="A1105" s="85" t="s">
        <v>2737</v>
      </c>
      <c r="B1105" s="85">
        <v>2</v>
      </c>
      <c r="C1105" s="113">
        <v>0</v>
      </c>
      <c r="D1105" s="85" t="s">
        <v>2664</v>
      </c>
      <c r="E1105" s="85" t="b">
        <v>1</v>
      </c>
      <c r="F1105" s="85" t="b">
        <v>0</v>
      </c>
      <c r="G1105" s="85" t="b">
        <v>0</v>
      </c>
    </row>
    <row r="1106" spans="1:7" ht="15">
      <c r="A1106" s="85" t="s">
        <v>883</v>
      </c>
      <c r="B1106" s="85">
        <v>2</v>
      </c>
      <c r="C1106" s="113">
        <v>0</v>
      </c>
      <c r="D1106" s="85" t="s">
        <v>2664</v>
      </c>
      <c r="E1106" s="85" t="b">
        <v>0</v>
      </c>
      <c r="F1106" s="85" t="b">
        <v>0</v>
      </c>
      <c r="G1106" s="85" t="b">
        <v>0</v>
      </c>
    </row>
    <row r="1107" spans="1:7" ht="15">
      <c r="A1107" s="85" t="s">
        <v>899</v>
      </c>
      <c r="B1107" s="85">
        <v>2</v>
      </c>
      <c r="C1107" s="113">
        <v>0</v>
      </c>
      <c r="D1107" s="85" t="s">
        <v>2664</v>
      </c>
      <c r="E1107" s="85" t="b">
        <v>0</v>
      </c>
      <c r="F1107" s="85" t="b">
        <v>0</v>
      </c>
      <c r="G1107" s="85" t="b">
        <v>0</v>
      </c>
    </row>
    <row r="1108" spans="1:7" ht="15">
      <c r="A1108" s="85" t="s">
        <v>2838</v>
      </c>
      <c r="B1108" s="85">
        <v>2</v>
      </c>
      <c r="C1108" s="113">
        <v>0</v>
      </c>
      <c r="D1108" s="85" t="s">
        <v>2664</v>
      </c>
      <c r="E1108" s="85" t="b">
        <v>1</v>
      </c>
      <c r="F1108" s="85" t="b">
        <v>0</v>
      </c>
      <c r="G1108" s="85" t="b">
        <v>0</v>
      </c>
    </row>
    <row r="1109" spans="1:7" ht="15">
      <c r="A1109" s="85" t="s">
        <v>2839</v>
      </c>
      <c r="B1109" s="85">
        <v>2</v>
      </c>
      <c r="C1109" s="113">
        <v>0</v>
      </c>
      <c r="D1109" s="85" t="s">
        <v>2664</v>
      </c>
      <c r="E1109" s="85" t="b">
        <v>0</v>
      </c>
      <c r="F1109" s="85" t="b">
        <v>0</v>
      </c>
      <c r="G1109" s="85" t="b">
        <v>0</v>
      </c>
    </row>
    <row r="1110" spans="1:7" ht="15">
      <c r="A1110" s="85" t="s">
        <v>2754</v>
      </c>
      <c r="B1110" s="85">
        <v>2</v>
      </c>
      <c r="C1110" s="113">
        <v>0</v>
      </c>
      <c r="D1110" s="85" t="s">
        <v>2664</v>
      </c>
      <c r="E1110" s="85" t="b">
        <v>0</v>
      </c>
      <c r="F1110" s="85" t="b">
        <v>0</v>
      </c>
      <c r="G1110" s="85" t="b">
        <v>0</v>
      </c>
    </row>
    <row r="1111" spans="1:7" ht="15">
      <c r="A1111" s="85" t="s">
        <v>334</v>
      </c>
      <c r="B1111" s="85">
        <v>2</v>
      </c>
      <c r="C1111" s="113">
        <v>0</v>
      </c>
      <c r="D1111" s="85" t="s">
        <v>2664</v>
      </c>
      <c r="E1111" s="85" t="b">
        <v>0</v>
      </c>
      <c r="F1111" s="85" t="b">
        <v>0</v>
      </c>
      <c r="G1111" s="85" t="b">
        <v>0</v>
      </c>
    </row>
    <row r="1112" spans="1:7" ht="15">
      <c r="A1112" s="85" t="s">
        <v>284</v>
      </c>
      <c r="B1112" s="85">
        <v>2</v>
      </c>
      <c r="C1112" s="113">
        <v>0</v>
      </c>
      <c r="D1112" s="85" t="s">
        <v>2664</v>
      </c>
      <c r="E1112" s="85" t="b">
        <v>0</v>
      </c>
      <c r="F1112" s="85" t="b">
        <v>0</v>
      </c>
      <c r="G1112" s="85" t="b">
        <v>0</v>
      </c>
    </row>
    <row r="1113" spans="1:7" ht="15">
      <c r="A1113" s="85" t="s">
        <v>324</v>
      </c>
      <c r="B1113" s="85">
        <v>2</v>
      </c>
      <c r="C1113" s="113">
        <v>0</v>
      </c>
      <c r="D1113" s="85" t="s">
        <v>2664</v>
      </c>
      <c r="E1113" s="85" t="b">
        <v>0</v>
      </c>
      <c r="F1113" s="85" t="b">
        <v>0</v>
      </c>
      <c r="G1113" s="85" t="b">
        <v>0</v>
      </c>
    </row>
    <row r="1114" spans="1:7" ht="15">
      <c r="A1114" s="85" t="s">
        <v>273</v>
      </c>
      <c r="B1114" s="85">
        <v>2</v>
      </c>
      <c r="C1114" s="113">
        <v>0</v>
      </c>
      <c r="D1114" s="85" t="s">
        <v>2664</v>
      </c>
      <c r="E1114" s="85" t="b">
        <v>0</v>
      </c>
      <c r="F1114" s="85" t="b">
        <v>0</v>
      </c>
      <c r="G1114" s="85" t="b">
        <v>0</v>
      </c>
    </row>
    <row r="1115" spans="1:7" ht="15">
      <c r="A1115" s="85" t="s">
        <v>365</v>
      </c>
      <c r="B1115" s="85">
        <v>2</v>
      </c>
      <c r="C1115" s="113">
        <v>0</v>
      </c>
      <c r="D1115" s="85" t="s">
        <v>2664</v>
      </c>
      <c r="E1115" s="85" t="b">
        <v>0</v>
      </c>
      <c r="F1115" s="85" t="b">
        <v>0</v>
      </c>
      <c r="G1115" s="85" t="b">
        <v>0</v>
      </c>
    </row>
    <row r="1116" spans="1:7" ht="15">
      <c r="A1116" s="85" t="s">
        <v>306</v>
      </c>
      <c r="B1116" s="85">
        <v>2</v>
      </c>
      <c r="C1116" s="113">
        <v>0</v>
      </c>
      <c r="D1116" s="85" t="s">
        <v>2664</v>
      </c>
      <c r="E1116" s="85" t="b">
        <v>0</v>
      </c>
      <c r="F1116" s="85" t="b">
        <v>0</v>
      </c>
      <c r="G1116" s="85" t="b">
        <v>0</v>
      </c>
    </row>
    <row r="1117" spans="1:7" ht="15">
      <c r="A1117" s="85" t="s">
        <v>321</v>
      </c>
      <c r="B1117" s="85">
        <v>2</v>
      </c>
      <c r="C1117" s="113">
        <v>0</v>
      </c>
      <c r="D1117" s="85" t="s">
        <v>2664</v>
      </c>
      <c r="E1117" s="85" t="b">
        <v>0</v>
      </c>
      <c r="F1117" s="85" t="b">
        <v>0</v>
      </c>
      <c r="G1117" s="85" t="b">
        <v>0</v>
      </c>
    </row>
    <row r="1118" spans="1:7" ht="15">
      <c r="A1118" s="85" t="s">
        <v>372</v>
      </c>
      <c r="B1118" s="85">
        <v>2</v>
      </c>
      <c r="C1118" s="113">
        <v>0</v>
      </c>
      <c r="D1118" s="85" t="s">
        <v>2664</v>
      </c>
      <c r="E1118" s="85" t="b">
        <v>0</v>
      </c>
      <c r="F1118" s="85" t="b">
        <v>0</v>
      </c>
      <c r="G1118" s="85" t="b">
        <v>0</v>
      </c>
    </row>
    <row r="1119" spans="1:7" ht="15">
      <c r="A1119" s="85" t="s">
        <v>307</v>
      </c>
      <c r="B1119" s="85">
        <v>2</v>
      </c>
      <c r="C1119" s="113">
        <v>0</v>
      </c>
      <c r="D1119" s="85" t="s">
        <v>2664</v>
      </c>
      <c r="E1119" s="85" t="b">
        <v>0</v>
      </c>
      <c r="F1119" s="85" t="b">
        <v>0</v>
      </c>
      <c r="G1119" s="85" t="b">
        <v>0</v>
      </c>
    </row>
    <row r="1120" spans="1:7" ht="15">
      <c r="A1120" s="85" t="s">
        <v>276</v>
      </c>
      <c r="B1120" s="85">
        <v>2</v>
      </c>
      <c r="C1120" s="113">
        <v>0</v>
      </c>
      <c r="D1120" s="85" t="s">
        <v>2664</v>
      </c>
      <c r="E1120" s="85" t="b">
        <v>0</v>
      </c>
      <c r="F1120" s="85" t="b">
        <v>0</v>
      </c>
      <c r="G1120" s="85" t="b">
        <v>0</v>
      </c>
    </row>
    <row r="1121" spans="1:7" ht="15">
      <c r="A1121" s="85" t="s">
        <v>373</v>
      </c>
      <c r="B1121" s="85">
        <v>2</v>
      </c>
      <c r="C1121" s="113">
        <v>0</v>
      </c>
      <c r="D1121" s="85" t="s">
        <v>2664</v>
      </c>
      <c r="E1121" s="85" t="b">
        <v>0</v>
      </c>
      <c r="F1121" s="85" t="b">
        <v>0</v>
      </c>
      <c r="G1121" s="85" t="b">
        <v>0</v>
      </c>
    </row>
    <row r="1122" spans="1:7" ht="15">
      <c r="A1122" s="85" t="s">
        <v>2790</v>
      </c>
      <c r="B1122" s="85">
        <v>4</v>
      </c>
      <c r="C1122" s="113">
        <v>0</v>
      </c>
      <c r="D1122" s="85" t="s">
        <v>2665</v>
      </c>
      <c r="E1122" s="85" t="b">
        <v>0</v>
      </c>
      <c r="F1122" s="85" t="b">
        <v>0</v>
      </c>
      <c r="G1122" s="85" t="b">
        <v>0</v>
      </c>
    </row>
    <row r="1123" spans="1:7" ht="15">
      <c r="A1123" s="85" t="s">
        <v>2066</v>
      </c>
      <c r="B1123" s="85">
        <v>3</v>
      </c>
      <c r="C1123" s="113">
        <v>0</v>
      </c>
      <c r="D1123" s="85" t="s">
        <v>2665</v>
      </c>
      <c r="E1123" s="85" t="b">
        <v>0</v>
      </c>
      <c r="F1123" s="85" t="b">
        <v>0</v>
      </c>
      <c r="G1123" s="85" t="b">
        <v>0</v>
      </c>
    </row>
    <row r="1124" spans="1:7" ht="15">
      <c r="A1124" s="85" t="s">
        <v>2810</v>
      </c>
      <c r="B1124" s="85">
        <v>2</v>
      </c>
      <c r="C1124" s="113">
        <v>0</v>
      </c>
      <c r="D1124" s="85" t="s">
        <v>2665</v>
      </c>
      <c r="E1124" s="85" t="b">
        <v>0</v>
      </c>
      <c r="F1124" s="85" t="b">
        <v>0</v>
      </c>
      <c r="G1124" s="85" t="b">
        <v>0</v>
      </c>
    </row>
    <row r="1125" spans="1:7" ht="15">
      <c r="A1125" s="85" t="s">
        <v>2849</v>
      </c>
      <c r="B1125" s="85">
        <v>2</v>
      </c>
      <c r="C1125" s="113">
        <v>0</v>
      </c>
      <c r="D1125" s="85" t="s">
        <v>2665</v>
      </c>
      <c r="E1125" s="85" t="b">
        <v>0</v>
      </c>
      <c r="F1125" s="85" t="b">
        <v>0</v>
      </c>
      <c r="G1125" s="85" t="b">
        <v>0</v>
      </c>
    </row>
    <row r="1126" spans="1:7" ht="15">
      <c r="A1126" s="85" t="s">
        <v>2850</v>
      </c>
      <c r="B1126" s="85">
        <v>2</v>
      </c>
      <c r="C1126" s="113">
        <v>0</v>
      </c>
      <c r="D1126" s="85" t="s">
        <v>2665</v>
      </c>
      <c r="E1126" s="85" t="b">
        <v>0</v>
      </c>
      <c r="F1126" s="85" t="b">
        <v>0</v>
      </c>
      <c r="G1126" s="85" t="b">
        <v>0</v>
      </c>
    </row>
    <row r="1127" spans="1:7" ht="15">
      <c r="A1127" s="85" t="s">
        <v>2851</v>
      </c>
      <c r="B1127" s="85">
        <v>2</v>
      </c>
      <c r="C1127" s="113">
        <v>0</v>
      </c>
      <c r="D1127" s="85" t="s">
        <v>2665</v>
      </c>
      <c r="E1127" s="85" t="b">
        <v>0</v>
      </c>
      <c r="F1127" s="85" t="b">
        <v>0</v>
      </c>
      <c r="G1127" s="85" t="b">
        <v>0</v>
      </c>
    </row>
    <row r="1128" spans="1:7" ht="15">
      <c r="A1128" s="85" t="s">
        <v>2852</v>
      </c>
      <c r="B1128" s="85">
        <v>2</v>
      </c>
      <c r="C1128" s="113">
        <v>0</v>
      </c>
      <c r="D1128" s="85" t="s">
        <v>2665</v>
      </c>
      <c r="E1128" s="85" t="b">
        <v>0</v>
      </c>
      <c r="F1128" s="85" t="b">
        <v>0</v>
      </c>
      <c r="G1128" s="85" t="b">
        <v>0</v>
      </c>
    </row>
    <row r="1129" spans="1:7" ht="15">
      <c r="A1129" s="85" t="s">
        <v>2853</v>
      </c>
      <c r="B1129" s="85">
        <v>2</v>
      </c>
      <c r="C1129" s="113">
        <v>0</v>
      </c>
      <c r="D1129" s="85" t="s">
        <v>2665</v>
      </c>
      <c r="E1129" s="85" t="b">
        <v>0</v>
      </c>
      <c r="F1129" s="85" t="b">
        <v>0</v>
      </c>
      <c r="G1129" s="85" t="b">
        <v>0</v>
      </c>
    </row>
    <row r="1130" spans="1:7" ht="15">
      <c r="A1130" s="85" t="s">
        <v>2854</v>
      </c>
      <c r="B1130" s="85">
        <v>2</v>
      </c>
      <c r="C1130" s="113">
        <v>0</v>
      </c>
      <c r="D1130" s="85" t="s">
        <v>2665</v>
      </c>
      <c r="E1130" s="85" t="b">
        <v>0</v>
      </c>
      <c r="F1130" s="85" t="b">
        <v>0</v>
      </c>
      <c r="G1130" s="85" t="b">
        <v>0</v>
      </c>
    </row>
    <row r="1131" spans="1:7" ht="15">
      <c r="A1131" s="85" t="s">
        <v>334</v>
      </c>
      <c r="B1131" s="85">
        <v>2</v>
      </c>
      <c r="C1131" s="113">
        <v>0</v>
      </c>
      <c r="D1131" s="85" t="s">
        <v>2665</v>
      </c>
      <c r="E1131" s="85" t="b">
        <v>0</v>
      </c>
      <c r="F1131" s="85" t="b">
        <v>0</v>
      </c>
      <c r="G1131" s="85" t="b">
        <v>0</v>
      </c>
    </row>
    <row r="1132" spans="1:7" ht="15">
      <c r="A1132" s="85" t="s">
        <v>2862</v>
      </c>
      <c r="B1132" s="85">
        <v>2</v>
      </c>
      <c r="C1132" s="113">
        <v>0</v>
      </c>
      <c r="D1132" s="85" t="s">
        <v>2666</v>
      </c>
      <c r="E1132" s="85" t="b">
        <v>0</v>
      </c>
      <c r="F1132" s="85" t="b">
        <v>0</v>
      </c>
      <c r="G1132" s="85" t="b">
        <v>0</v>
      </c>
    </row>
    <row r="1133" spans="1:7" ht="15">
      <c r="A1133" s="85" t="s">
        <v>2863</v>
      </c>
      <c r="B1133" s="85">
        <v>2</v>
      </c>
      <c r="C1133" s="113">
        <v>0</v>
      </c>
      <c r="D1133" s="85" t="s">
        <v>2666</v>
      </c>
      <c r="E1133" s="85" t="b">
        <v>0</v>
      </c>
      <c r="F1133" s="85" t="b">
        <v>0</v>
      </c>
      <c r="G1133" s="85" t="b">
        <v>0</v>
      </c>
    </row>
    <row r="1134" spans="1:7" ht="15">
      <c r="A1134" s="85" t="s">
        <v>2812</v>
      </c>
      <c r="B1134" s="85">
        <v>2</v>
      </c>
      <c r="C1134" s="113">
        <v>0</v>
      </c>
      <c r="D1134" s="85" t="s">
        <v>2666</v>
      </c>
      <c r="E1134" s="85" t="b">
        <v>0</v>
      </c>
      <c r="F1134" s="85" t="b">
        <v>0</v>
      </c>
      <c r="G1134" s="85" t="b">
        <v>0</v>
      </c>
    </row>
    <row r="1135" spans="1:7" ht="15">
      <c r="A1135" s="85" t="s">
        <v>2754</v>
      </c>
      <c r="B1135" s="85">
        <v>2</v>
      </c>
      <c r="C1135" s="113">
        <v>0</v>
      </c>
      <c r="D1135" s="85" t="s">
        <v>2666</v>
      </c>
      <c r="E1135" s="85" t="b">
        <v>0</v>
      </c>
      <c r="F1135" s="85" t="b">
        <v>0</v>
      </c>
      <c r="G1135" s="85" t="b">
        <v>0</v>
      </c>
    </row>
    <row r="1136" spans="1:7" ht="15">
      <c r="A1136" s="85" t="s">
        <v>334</v>
      </c>
      <c r="B1136" s="85">
        <v>2</v>
      </c>
      <c r="C1136" s="113">
        <v>0</v>
      </c>
      <c r="D1136" s="85" t="s">
        <v>2666</v>
      </c>
      <c r="E1136" s="85" t="b">
        <v>0</v>
      </c>
      <c r="F1136" s="85" t="b">
        <v>0</v>
      </c>
      <c r="G1136" s="85" t="b">
        <v>0</v>
      </c>
    </row>
    <row r="1137" spans="1:7" ht="15">
      <c r="A1137" s="85" t="s">
        <v>2864</v>
      </c>
      <c r="B1137" s="85">
        <v>2</v>
      </c>
      <c r="C1137" s="113">
        <v>0</v>
      </c>
      <c r="D1137" s="85" t="s">
        <v>2666</v>
      </c>
      <c r="E1137" s="85" t="b">
        <v>0</v>
      </c>
      <c r="F1137" s="85" t="b">
        <v>0</v>
      </c>
      <c r="G1137" s="85" t="b">
        <v>0</v>
      </c>
    </row>
    <row r="1138" spans="1:7" ht="15">
      <c r="A1138" s="85" t="s">
        <v>2865</v>
      </c>
      <c r="B1138" s="85">
        <v>2</v>
      </c>
      <c r="C1138" s="113">
        <v>0</v>
      </c>
      <c r="D1138" s="85" t="s">
        <v>2666</v>
      </c>
      <c r="E1138" s="85" t="b">
        <v>1</v>
      </c>
      <c r="F1138" s="85" t="b">
        <v>0</v>
      </c>
      <c r="G1138" s="85" t="b">
        <v>0</v>
      </c>
    </row>
    <row r="1139" spans="1:7" ht="15">
      <c r="A1139" s="85" t="s">
        <v>326</v>
      </c>
      <c r="B1139" s="85">
        <v>2</v>
      </c>
      <c r="C1139" s="113">
        <v>0</v>
      </c>
      <c r="D1139" s="85" t="s">
        <v>2667</v>
      </c>
      <c r="E1139" s="85" t="b">
        <v>0</v>
      </c>
      <c r="F1139" s="85" t="b">
        <v>0</v>
      </c>
      <c r="G1139" s="85" t="b">
        <v>0</v>
      </c>
    </row>
    <row r="1140" spans="1:7" ht="15">
      <c r="A1140" s="85" t="s">
        <v>2757</v>
      </c>
      <c r="B1140" s="85">
        <v>3</v>
      </c>
      <c r="C1140" s="113">
        <v>0</v>
      </c>
      <c r="D1140" s="85" t="s">
        <v>2669</v>
      </c>
      <c r="E1140" s="85" t="b">
        <v>0</v>
      </c>
      <c r="F1140" s="85" t="b">
        <v>0</v>
      </c>
      <c r="G1140" s="85" t="b">
        <v>0</v>
      </c>
    </row>
    <row r="1141" spans="1:7" ht="15">
      <c r="A1141" s="85" t="s">
        <v>273</v>
      </c>
      <c r="B1141" s="85">
        <v>2</v>
      </c>
      <c r="C1141" s="113">
        <v>0</v>
      </c>
      <c r="D1141" s="85" t="s">
        <v>2670</v>
      </c>
      <c r="E1141" s="85" t="b">
        <v>0</v>
      </c>
      <c r="F1141" s="85" t="b">
        <v>0</v>
      </c>
      <c r="G1141" s="85" t="b">
        <v>0</v>
      </c>
    </row>
    <row r="1142" spans="1:7" ht="15">
      <c r="A1142" s="85" t="s">
        <v>871</v>
      </c>
      <c r="B1142" s="85">
        <v>2</v>
      </c>
      <c r="C1142" s="113">
        <v>0</v>
      </c>
      <c r="D1142" s="85" t="s">
        <v>2670</v>
      </c>
      <c r="E1142" s="85" t="b">
        <v>0</v>
      </c>
      <c r="F1142" s="85" t="b">
        <v>0</v>
      </c>
      <c r="G1142" s="85" t="b">
        <v>0</v>
      </c>
    </row>
    <row r="1143" spans="1:7" ht="15">
      <c r="A1143" s="85" t="s">
        <v>306</v>
      </c>
      <c r="B1143" s="85">
        <v>2</v>
      </c>
      <c r="C1143" s="113">
        <v>0</v>
      </c>
      <c r="D1143" s="85" t="s">
        <v>2671</v>
      </c>
      <c r="E1143" s="85" t="b">
        <v>0</v>
      </c>
      <c r="F1143" s="85" t="b">
        <v>0</v>
      </c>
      <c r="G1143" s="85" t="b">
        <v>0</v>
      </c>
    </row>
    <row r="1144" spans="1:7" ht="15">
      <c r="A1144" s="85" t="s">
        <v>2737</v>
      </c>
      <c r="B1144" s="85">
        <v>2</v>
      </c>
      <c r="C1144" s="113">
        <v>0</v>
      </c>
      <c r="D1144" s="85" t="s">
        <v>2673</v>
      </c>
      <c r="E1144" s="85" t="b">
        <v>1</v>
      </c>
      <c r="F1144" s="85" t="b">
        <v>0</v>
      </c>
      <c r="G1144" s="85" t="b">
        <v>0</v>
      </c>
    </row>
    <row r="1145" spans="1:7" ht="15">
      <c r="A1145" s="85" t="s">
        <v>2721</v>
      </c>
      <c r="B1145" s="85">
        <v>2</v>
      </c>
      <c r="C1145" s="113">
        <v>0</v>
      </c>
      <c r="D1145" s="85" t="s">
        <v>2674</v>
      </c>
      <c r="E1145" s="85" t="b">
        <v>0</v>
      </c>
      <c r="F1145" s="85" t="b">
        <v>0</v>
      </c>
      <c r="G1145" s="85" t="b">
        <v>0</v>
      </c>
    </row>
    <row r="1146" spans="1:7" ht="15">
      <c r="A1146" s="85" t="s">
        <v>2802</v>
      </c>
      <c r="B1146" s="85">
        <v>2</v>
      </c>
      <c r="C1146" s="113">
        <v>0</v>
      </c>
      <c r="D1146" s="85" t="s">
        <v>2675</v>
      </c>
      <c r="E1146" s="85" t="b">
        <v>0</v>
      </c>
      <c r="F1146" s="85" t="b">
        <v>0</v>
      </c>
      <c r="G1146" s="85" t="b">
        <v>0</v>
      </c>
    </row>
    <row r="1147" spans="1:7" ht="15">
      <c r="A1147" s="85" t="s">
        <v>2836</v>
      </c>
      <c r="B1147" s="85">
        <v>2</v>
      </c>
      <c r="C1147" s="113">
        <v>0</v>
      </c>
      <c r="D1147" s="85" t="s">
        <v>2675</v>
      </c>
      <c r="E1147" s="85" t="b">
        <v>0</v>
      </c>
      <c r="F1147" s="85" t="b">
        <v>0</v>
      </c>
      <c r="G1147" s="85" t="b">
        <v>0</v>
      </c>
    </row>
    <row r="1148" spans="1:7" ht="15">
      <c r="A1148" s="85" t="s">
        <v>334</v>
      </c>
      <c r="B1148" s="85">
        <v>2</v>
      </c>
      <c r="C1148" s="113">
        <v>0</v>
      </c>
      <c r="D1148" s="85" t="s">
        <v>2675</v>
      </c>
      <c r="E1148" s="85" t="b">
        <v>0</v>
      </c>
      <c r="F1148" s="85" t="b">
        <v>0</v>
      </c>
      <c r="G1148" s="85" t="b">
        <v>0</v>
      </c>
    </row>
    <row r="1149" spans="1:7" ht="15">
      <c r="A1149" s="85" t="s">
        <v>2801</v>
      </c>
      <c r="B1149" s="85">
        <v>2</v>
      </c>
      <c r="C1149" s="113">
        <v>0</v>
      </c>
      <c r="D1149" s="85" t="s">
        <v>2675</v>
      </c>
      <c r="E1149" s="85" t="b">
        <v>0</v>
      </c>
      <c r="F1149" s="85" t="b">
        <v>0</v>
      </c>
      <c r="G1149" s="85" t="b">
        <v>0</v>
      </c>
    </row>
    <row r="1150" spans="1:7" ht="15">
      <c r="A1150" s="85" t="s">
        <v>2729</v>
      </c>
      <c r="B1150" s="85">
        <v>4</v>
      </c>
      <c r="C1150" s="113">
        <v>0</v>
      </c>
      <c r="D1150" s="85" t="s">
        <v>2679</v>
      </c>
      <c r="E1150" s="85" t="b">
        <v>0</v>
      </c>
      <c r="F1150" s="85" t="b">
        <v>0</v>
      </c>
      <c r="G1150" s="85" t="b">
        <v>0</v>
      </c>
    </row>
    <row r="1151" spans="1:7" ht="15">
      <c r="A1151" s="85" t="s">
        <v>2734</v>
      </c>
      <c r="B1151" s="85">
        <v>2</v>
      </c>
      <c r="C1151" s="113">
        <v>0</v>
      </c>
      <c r="D1151" s="85" t="s">
        <v>2679</v>
      </c>
      <c r="E1151" s="85" t="b">
        <v>0</v>
      </c>
      <c r="F1151" s="85" t="b">
        <v>0</v>
      </c>
      <c r="G1151" s="85" t="b">
        <v>0</v>
      </c>
    </row>
    <row r="1152" spans="1:7" ht="15">
      <c r="A1152" s="85" t="s">
        <v>2757</v>
      </c>
      <c r="B1152" s="85">
        <v>3</v>
      </c>
      <c r="C1152" s="113">
        <v>0</v>
      </c>
      <c r="D1152" s="85" t="s">
        <v>2680</v>
      </c>
      <c r="E1152" s="85" t="b">
        <v>0</v>
      </c>
      <c r="F1152" s="85" t="b">
        <v>0</v>
      </c>
      <c r="G1152" s="85" t="b">
        <v>0</v>
      </c>
    </row>
    <row r="1153" spans="1:7" ht="15">
      <c r="A1153" s="85" t="s">
        <v>2734</v>
      </c>
      <c r="B1153" s="85">
        <v>2</v>
      </c>
      <c r="C1153" s="113">
        <v>0</v>
      </c>
      <c r="D1153" s="85" t="s">
        <v>2680</v>
      </c>
      <c r="E1153" s="85" t="b">
        <v>0</v>
      </c>
      <c r="F1153" s="85" t="b">
        <v>0</v>
      </c>
      <c r="G1153" s="85" t="b">
        <v>0</v>
      </c>
    </row>
    <row r="1154" spans="1:7" ht="15">
      <c r="A1154" s="85" t="s">
        <v>2329</v>
      </c>
      <c r="B1154" s="85">
        <v>2</v>
      </c>
      <c r="C1154" s="113">
        <v>0</v>
      </c>
      <c r="D1154" s="85" t="s">
        <v>2682</v>
      </c>
      <c r="E1154" s="85" t="b">
        <v>0</v>
      </c>
      <c r="F1154" s="85" t="b">
        <v>0</v>
      </c>
      <c r="G1154" s="85" t="b">
        <v>0</v>
      </c>
    </row>
    <row r="1155" spans="1:7" ht="15">
      <c r="A1155" s="85" t="s">
        <v>2737</v>
      </c>
      <c r="B1155" s="85">
        <v>2</v>
      </c>
      <c r="C1155" s="113">
        <v>0</v>
      </c>
      <c r="D1155" s="85" t="s">
        <v>2683</v>
      </c>
      <c r="E1155" s="85" t="b">
        <v>1</v>
      </c>
      <c r="F1155" s="85" t="b">
        <v>0</v>
      </c>
      <c r="G1155" s="85" t="b">
        <v>0</v>
      </c>
    </row>
    <row r="1156" spans="1:7" ht="15">
      <c r="A1156" s="85" t="s">
        <v>902</v>
      </c>
      <c r="B1156" s="85">
        <v>2</v>
      </c>
      <c r="C1156" s="113">
        <v>0</v>
      </c>
      <c r="D1156" s="85" t="s">
        <v>2685</v>
      </c>
      <c r="E1156" s="85" t="b">
        <v>0</v>
      </c>
      <c r="F1156" s="85" t="b">
        <v>0</v>
      </c>
      <c r="G1156" s="85" t="b">
        <v>0</v>
      </c>
    </row>
    <row r="1157" spans="1:7" ht="15">
      <c r="A1157" s="85" t="s">
        <v>869</v>
      </c>
      <c r="B1157" s="85">
        <v>2</v>
      </c>
      <c r="C1157" s="113">
        <v>0</v>
      </c>
      <c r="D1157" s="85" t="s">
        <v>2685</v>
      </c>
      <c r="E1157" s="85" t="b">
        <v>0</v>
      </c>
      <c r="F1157" s="85" t="b">
        <v>0</v>
      </c>
      <c r="G1157" s="85" t="b">
        <v>0</v>
      </c>
    </row>
    <row r="1158" spans="1:7" ht="15">
      <c r="A1158" s="85" t="s">
        <v>2721</v>
      </c>
      <c r="B1158" s="85">
        <v>2</v>
      </c>
      <c r="C1158" s="113">
        <v>0</v>
      </c>
      <c r="D1158" s="85" t="s">
        <v>2685</v>
      </c>
      <c r="E1158" s="85" t="b">
        <v>0</v>
      </c>
      <c r="F1158" s="85" t="b">
        <v>0</v>
      </c>
      <c r="G1158" s="85" t="b">
        <v>0</v>
      </c>
    </row>
    <row r="1159" spans="1:7" ht="15">
      <c r="A1159" s="85" t="s">
        <v>273</v>
      </c>
      <c r="B1159" s="85">
        <v>2</v>
      </c>
      <c r="C1159" s="113">
        <v>0</v>
      </c>
      <c r="D1159" s="85" t="s">
        <v>2685</v>
      </c>
      <c r="E1159" s="85" t="b">
        <v>0</v>
      </c>
      <c r="F1159" s="85" t="b">
        <v>0</v>
      </c>
      <c r="G1159" s="85" t="b">
        <v>0</v>
      </c>
    </row>
    <row r="1160" spans="1:7" ht="15">
      <c r="A1160" s="85" t="s">
        <v>304</v>
      </c>
      <c r="B1160" s="85">
        <v>2</v>
      </c>
      <c r="C1160" s="113">
        <v>0</v>
      </c>
      <c r="D1160" s="85" t="s">
        <v>2686</v>
      </c>
      <c r="E1160" s="85" t="b">
        <v>0</v>
      </c>
      <c r="F1160" s="85" t="b">
        <v>0</v>
      </c>
      <c r="G1160" s="85" t="b">
        <v>0</v>
      </c>
    </row>
    <row r="1161" spans="1:7" ht="15">
      <c r="A1161" s="85" t="s">
        <v>306</v>
      </c>
      <c r="B1161" s="85">
        <v>2</v>
      </c>
      <c r="C1161" s="113">
        <v>0</v>
      </c>
      <c r="D1161" s="85" t="s">
        <v>2686</v>
      </c>
      <c r="E1161" s="85" t="b">
        <v>0</v>
      </c>
      <c r="F1161" s="85" t="b">
        <v>0</v>
      </c>
      <c r="G1161" s="85" t="b">
        <v>0</v>
      </c>
    </row>
    <row r="1162" spans="1:7" ht="15">
      <c r="A1162" s="85" t="s">
        <v>2856</v>
      </c>
      <c r="B1162" s="85">
        <v>2</v>
      </c>
      <c r="C1162" s="113">
        <v>0</v>
      </c>
      <c r="D1162" s="85" t="s">
        <v>2687</v>
      </c>
      <c r="E1162" s="85" t="b">
        <v>0</v>
      </c>
      <c r="F1162" s="85" t="b">
        <v>0</v>
      </c>
      <c r="G1162" s="85" t="b">
        <v>0</v>
      </c>
    </row>
    <row r="1163" spans="1:7" ht="15">
      <c r="A1163" s="85" t="s">
        <v>2857</v>
      </c>
      <c r="B1163" s="85">
        <v>2</v>
      </c>
      <c r="C1163" s="113">
        <v>0</v>
      </c>
      <c r="D1163" s="85" t="s">
        <v>2687</v>
      </c>
      <c r="E1163" s="85" t="b">
        <v>0</v>
      </c>
      <c r="F1163" s="85" t="b">
        <v>0</v>
      </c>
      <c r="G1163" s="85" t="b">
        <v>0</v>
      </c>
    </row>
    <row r="1164" spans="1:7" ht="15">
      <c r="A1164" s="85" t="s">
        <v>418</v>
      </c>
      <c r="B1164" s="85">
        <v>2</v>
      </c>
      <c r="C1164" s="113">
        <v>0</v>
      </c>
      <c r="D1164" s="85" t="s">
        <v>2688</v>
      </c>
      <c r="E1164" s="85" t="b">
        <v>0</v>
      </c>
      <c r="F1164" s="85" t="b">
        <v>0</v>
      </c>
      <c r="G1164" s="85" t="b">
        <v>0</v>
      </c>
    </row>
    <row r="1165" spans="1:7" ht="15">
      <c r="A1165" s="85" t="s">
        <v>285</v>
      </c>
      <c r="B1165" s="85">
        <v>2</v>
      </c>
      <c r="C1165" s="113">
        <v>0</v>
      </c>
      <c r="D1165" s="85" t="s">
        <v>2690</v>
      </c>
      <c r="E1165" s="85" t="b">
        <v>0</v>
      </c>
      <c r="F1165" s="85" t="b">
        <v>0</v>
      </c>
      <c r="G1165" s="85" t="b">
        <v>0</v>
      </c>
    </row>
    <row r="1166" spans="1:7" ht="15">
      <c r="A1166" s="85" t="s">
        <v>2737</v>
      </c>
      <c r="B1166" s="85">
        <v>2</v>
      </c>
      <c r="C1166" s="113">
        <v>0</v>
      </c>
      <c r="D1166" s="85" t="s">
        <v>2691</v>
      </c>
      <c r="E1166" s="85" t="b">
        <v>1</v>
      </c>
      <c r="F1166" s="85" t="b">
        <v>0</v>
      </c>
      <c r="G1166"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A543E2B-9A1B-4384-8876-DE4BFEDE7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Space Lab</cp:lastModifiedBy>
  <dcterms:created xsi:type="dcterms:W3CDTF">2008-01-30T00:41:58Z</dcterms:created>
  <dcterms:modified xsi:type="dcterms:W3CDTF">2019-02-06T09:56:19Z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