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<sst xmlns="http://schemas.openxmlformats.org/spreadsheetml/2006/main" count="4882" uniqueCount="1363">
  <si>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</si>
  <si>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</si>
  <si>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</si>
  <si>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</si>
  <si>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</si>
  <si>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</si>
  <si>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</si>
  <si>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</si>
  <si>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</si>
  <si>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</si>
  <si>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</si>
  <si>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</si>
  <si>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</si>
  <si>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</si>
  <si>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</si>
  <si>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</si>
  <si>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</si>
  <si>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</si>
  <si>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</si>
  <si>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</si>
  <si>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</si>
  <si>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</si>
  <si>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</si>
  <si>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</si>
  <si>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</si>
  <si>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</si>
  <si>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</si>
  <si>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</si>
  <si>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</si>
  <si>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</si>
  <si>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</si>
  <si>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</si>
  <si>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</si>
  <si>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</si>
  <si>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</si>
  <si>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</si>
  <si>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</si>
  <si>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</si>
  <si>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</si>
  <si>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</si>
  <si>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</si>
  <si>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</si>
  <si>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</si>
  <si>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</si>
  <si>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</si>
  <si>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</si>
  <si>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</si>
  <si>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</si>
  <si>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</si>
  <si>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</si>
  <si>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</si>
  <si>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</si>
  <si>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</si>
  <si>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</si>
  <si>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</si>
  <si>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</si>
  <si>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</si>
  <si>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</si>
  <si>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</si>
  <si>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</si>
  <si>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</si>
  <si>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</si>
  <si>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</si>
  <si>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</si>
  <si>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</si>
  <si>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</si>
  <si>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</si>
  <si>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</si>
  <si>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</si>
  <si>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</si>
  <si>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</si>
  <si>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</si>
  <si>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</si>
  <si>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</si>
  <si>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</si>
  <si>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</si>
  <si>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</si>
  <si>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</si>
  <si>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</si>
  <si>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</si>
  <si>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</si>
  <si>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</si>
  <si>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</si>
  <si>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</si>
  <si>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</si>
  <si>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</si>
  <si>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</si>
  <si>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</si>
  <si>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</si>
  <si>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</si>
  <si>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</si>
  <si>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</si>
  <si>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</si>
  <si>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</si>
  <si>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</si>
  <si>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</si>
  <si>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</si>
  <si>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</si>
  <si>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</si>
  <si>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</si>
  <si>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</si>
  <si>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</si>
  <si>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</si>
  <si>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</si>
  <si>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</si>
  <si>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</si>
  <si>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</si>
  <si>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</si>
  <si>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</si>
  <si>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</si>
  <si>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</si>
  <si>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</si>
  <si>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</si>
  <si>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</si>
  <si>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</si>
  <si>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</si>
  <si>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</si>
  <si>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</si>
  <si>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</si>
  <si>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</si>
  <si>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</si>
  <si>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</si>
  <si>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</si>
  <si>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</si>
  <si>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</si>
  <si>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</si>
  <si>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</si>
  <si>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</si>
  <si>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</si>
  <si>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</si>
  <si>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</si>
  <si>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</si>
  <si>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</si>
  <si>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</si>
  <si>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</si>
  <si>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</si>
  <si>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</si>
  <si>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</si>
  <si>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</si>
  <si>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</si>
  <si>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</si>
  <si>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</si>
  <si>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</si>
  <si>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</si>
  <si>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</si>
  <si>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</si>
  <si>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</si>
  <si>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</si>
  <si>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</si>
  <si>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</si>
  <si>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</si>
  <si>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</si>
  <si>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</si>
  <si>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</si>
  <si>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</si>
  <si>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</si>
  <si>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</si>
  <si>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</si>
  <si>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</si>
  <si>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</si>
  <si>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</si>
  <si>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</si>
  <si>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</si>
  <si>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</si>
  <si>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</si>
  <si>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</si>
  <si>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</si>
  <si>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</si>
  <si>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</si>
  <si>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</si>
  <si>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</si>
  <si>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</si>
  <si>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</si>
  <si>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</si>
  <si>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</si>
  <si>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</si>
  <si>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</si>
  <si>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</si>
  <si>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</si>
  <si>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</si>
  <si>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</si>
  <si>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</si>
  <si>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</si>
  <si>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</si>
  <si>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</si>
  <si>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</si>
  <si>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</si>
  <si>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</si>
  <si>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</si>
  <si>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</si>
  <si>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</si>
  <si>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</si>
  <si>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</si>
  <si>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</si>
  <si>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</si>
  <si>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</si>
  <si>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</si>
  <si>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</si>
  <si>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</si>
  <si>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</si>
  <si>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</si>
  <si>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</si>
  <si>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</si>
  <si>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</si>
  <si>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</si>
  <si>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</si>
  <si>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</si>
  <si>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</si>
  <si>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</si>
  <si>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</si>
  <si>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</si>
  <si>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</si>
  <si>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gautamghosh</t>
  </si>
  <si>
    <t>marcin26077998</t>
  </si>
  <si>
    <t>rocky250397</t>
  </si>
  <si>
    <t>everbettersport</t>
  </si>
  <si>
    <t>fotodilucera</t>
  </si>
  <si>
    <t>nostalgia_fm</t>
  </si>
  <si>
    <t>brnsergio</t>
  </si>
  <si>
    <t>4cstudio</t>
  </si>
  <si>
    <t>fyensdk</t>
  </si>
  <si>
    <t>luca_ok</t>
  </si>
  <si>
    <t>p4trafiksyd</t>
  </si>
  <si>
    <t>syddr</t>
  </si>
  <si>
    <t>rec__social</t>
  </si>
  <si>
    <t>yourgod_bot</t>
  </si>
  <si>
    <t>alanlepo</t>
  </si>
  <si>
    <t>sellingsuccess1</t>
  </si>
  <si>
    <t>khauannxz</t>
  </si>
  <si>
    <t>enniosanntos07</t>
  </si>
  <si>
    <t>unsenadofirme</t>
  </si>
  <si>
    <t>jaimeraulst</t>
  </si>
  <si>
    <t>nata_nuez</t>
  </si>
  <si>
    <t>victorviviescas</t>
  </si>
  <si>
    <t>bondapouel</t>
  </si>
  <si>
    <t>marcellinodj</t>
  </si>
  <si>
    <t>graciedun</t>
  </si>
  <si>
    <t>buffa_andrea_s</t>
  </si>
  <si>
    <t>sharma9695mansi</t>
  </si>
  <si>
    <t>honestfrank</t>
  </si>
  <si>
    <t>jamesemmett</t>
  </si>
  <si>
    <t>esponart</t>
  </si>
  <si>
    <t>cke_pl</t>
  </si>
  <si>
    <t>bbceastenders</t>
  </si>
  <si>
    <t>ourparksuk</t>
  </si>
  <si>
    <t>miastoleszno</t>
  </si>
  <si>
    <t>pkp_plk_sa</t>
  </si>
  <si>
    <t>albertobernalle</t>
  </si>
  <si>
    <t>eltiempo</t>
  </si>
  <si>
    <t>youtube</t>
  </si>
  <si>
    <t>lourdescasanova</t>
  </si>
  <si>
    <t>cornell</t>
  </si>
  <si>
    <t>ajiolife</t>
  </si>
  <si>
    <t>Mentions</t>
  </si>
  <si>
    <t>Replies to</t>
  </si>
  <si>
    <t>RT @alanlepo: Thank you crowd! Based on some amazing feedback (keep it coming) I've updated the image I created yesterday that shows how coâ€¦</t>
  </si>
  <si>
    <t>@CKE_PL Arkusz E20 prawidłowa odpowiedz  w zadaniu 26: A , w kluczu odpowiedzi odpowiedz D.
Kiedy będą dostępne kryteria oceniania z egzaminu praktycznego E20? 
#e20 https://t.co/ii933vJlTy</t>
  </si>
  <si>
    <t>@bbceastenders really frustrating me how max hasn't checked his tin yet and it been like two days? Is this another jay stealing money from the funeral parlour scene are we just going to forget and move on? #E20 #EastEnders</t>
  </si>
  <si>
    <t>Great start to the new year at #circuits sign in with @OurParksUK and let's keep it rolling! #QEOP #Olympicpark #e20 #eastvillage 
 #training #turnuptoneup #fitness #fitnessaddict #health  #healthylifestyle #fitnessmotivation #hardworkpaysoffs https://t.co/RBN2zUV3Lo</t>
  </si>
  <si>
    <t>RT @brnsergio: #giuseppear #mostra #ventiannifa #e20 #sgarbi #vecchiricordi @ Lucera https://t.co/tAW7phT4ej</t>
  </si>
  <si>
    <t>Ecco cosa vi siete persi ieri sera, la domenica notte d’Italia è solo al Jux Tap di Sarzana con e20 Pubbliche Relazioni e Radio Nostalgia 
La domenica notte è solo il Sunday Night Aperishow
#e20... https://t.co/3jiIzI7Nyb</t>
  </si>
  <si>
    <t>#giuseppear #mostra #ventiannifa #e20 #sgarbi #vecchiricordi @ Lucera https://t.co/tAW7phT4ej</t>
  </si>
  <si>
    <t>Fyns Politi mangler stadig at efterforske 700 tip om stenkast mod biler på den Fynske Motorvej. #dkkrimi #E20 #stenkast #fyn  https://t.co/ycGHUSYW4U</t>
  </si>
  <si>
    <t>Kolejne zamówienie @PKP_PLK_SA z wolnej ręki. Tym razem dla #Torpol.u https://t.co/XZZZP3lK5s #Torpol już teraz nie wyrabia się na #LK271 (co widać na stacji w @MiastoLeszno)
#E20 dostanie większy priorytet (w końcu stolica) i prace jeszcze bardziej spowolnią na #E59 https://t.co/osDxGsjWzX</t>
  </si>
  <si>
    <t>Flere uheld på #E20 Esbjergmotorvejen ml. 74 Esbjerg Lufthavn og 72 Bramming i begge retninger. Der er meget glat på grund af slud, så sæt hastigheden ned og hold afstand, så kommer vi alle sikkert hjem. #trafikradio
#p4trafik</t>
  </si>
  <si>
    <t>RT @P4TrafikSyd: Flere uheld på #E20 Esbjergmotorvejen ml. 74 Esbjerg Lufthavn og 72 Bramming i begge retninger. Der er meget glat på grund…</t>
  </si>
  <si>
    <t>RT @alanlepo: Thank you crowd! Based on some amazing feedback (keep it coming) I've updated the image I created yesterday that shows how co…</t>
  </si>
  <si>
    <t>입만 산게 아니라 하나를 알고 그걸로...'
모든걸 관통하는거지. #E20</t>
  </si>
  <si>
    <t>세살짜리 어린애한테도 배울점은 있거든. 모든사람에겐 배울점이 있지. 사람 셋이 모이면 그중 한명은 반드시. #E20</t>
  </si>
  <si>
    <t>덕이 있는 사람은 외롭지 않지. #E20</t>
  </si>
  <si>
    <t>죽음에대해 많이 생각해봤어? #E20</t>
  </si>
  <si>
    <t>Thank you crowd! Based on some amazing feedback (keep it coming) I've updated the image I created yesterday that shows how companies should now be focusing on #EmployeeExperience in the #FutureofWork. 
#socbiz #e20 #digitalworkplace #digitaltransformation #EFSS #ECM #UCC #GTD https://t.co/frFllcqGDB</t>
  </si>
  <si>
    <t>Thank you crowd! Based on some amazing feedback (keep it coming) I've updated the image I created yesterday that shows how companies should now be focusing on #EmployeeExperience in the #FutureofWork. 
#socbiz #e20 #digitalworkplace #digitaltransformation #EFSS #ECM #UCC #GTD https://t.co/hV8esbxrJT</t>
  </si>
  <si>
    <t>#E20❤️⚽ https://t.co/dcz0dGdbqa</t>
  </si>
  <si>
    <t>RT @khauannxz: #E20❤️⚽ https://t.co/dcz0dGdbqa</t>
  </si>
  <si>
    <t>RT @JaimeRaulSt: Marchemos juntos. Marchemos todos. Marchemos por la paz y en contra del terrorismo #E20</t>
  </si>
  <si>
    <t>Marchemos juntos. Marchemos todos. Marchemos por la paz y en contra del terrorismo #E20</t>
  </si>
  <si>
    <t>@AlbertoBernalLe Acepto la #ConvocatoriaHumana y saldré #E20 a marchar en solidaridad con los más de 400 líderes sociales asesinados por bacrims y paramilitares bien pensantes y las 20 víctimas de la Escuela de Cadetes: #PorLaPaz #PazCompleta #ContraElFiscal #ConvocatoriaHumana #AdelantePorLaPaz</t>
  </si>
  <si>
    <t>@ELTIEMPO Miles de colombianos saldremos #E20 en solidaridad con los líderes sociales asesinados por bacrims y paramilitares y con los cadetes asesinados en atentado. #PorLaPaz #ContraElTerrorismo #ContraLaCorrupcion que es otro terrorismo, #ContraFiscalOdebrecht y por #PazCompleta</t>
  </si>
  <si>
    <t>#e20 Comment gérer un manager toxique ? https://t.co/o7iyW5MAPO via @YouTube</t>
  </si>
  <si>
    <t>Grazie a clubbinglab anche Marcellinodj indosserà questi favolosi cappellini della #raver.
#sponsor #dal1992 #e20 #marcellinodj #topdj #photo #musicismylife #followme #instagram #twitter… https://t.co/KRQbREPmEZ</t>
  </si>
  <si>
    <t>Il tempo passa, ma la passione rimane.
#marcellinodj #e20 #topdj #dal1992 https://t.co/wFUH4LoXof</t>
  </si>
  <si>
    <t>Questa sera party privato. ✌️ _xD83D__xDE09_
#marcellinodj #e20 #topdj #dal1992 #djmag #followme #facebook #instagram #twitter #mixcloud #youtube #pensieripositivi https://t.co/skHdOrioKf</t>
  </si>
  <si>
    <t>Pomeriggio di Musica e Relax. ✌️ _xD83D__xDE09_
#marcellinodj #e20 #topdj #dal1992 #macbookpro #pioneerddjsz #pioneerdj #seratodjpro #followme https://t.co/17dkPHNNvi</t>
  </si>
  <si>
    <t>#E20 companies are becoming more efficient in their #productivity (not just cheap costs) &amp;amp; positioning themselves better on branding as well as price. Listening to @Cornell @lourdescasanova on how Emerging Markets are reshaping Globalisation. #China https://t.co/l6en7fBH9y</t>
  </si>
  <si>
    <t>#ITALIA_ALATA_corruzione 
Lucia Cancellara
Passaggio di proprietà di un auto: 
in Germania 50 euro
in #Repubblica Ceka 20 euro [ #e20 #K. ]
in Italia 550 euro.
#ITALIA_ALATA_costi
#ITALIA_ALATA_antitrust... https://t.co/8d4EsfTfYa</t>
  </si>
  <si>
    <t>@AJIOLife Thank you so much AJIO for giving me this amazing E20 bag. Love it !! #E20 https://t.co/zPoz4a6Uci</t>
  </si>
  <si>
    <t>More details here on the London Stadium announcement #E20 #WestHam #Muse #Saracens #MLB https://t.co/5krtbFy90t</t>
  </si>
  <si>
    <t>RT @HonestFrank: More details here on the London Stadium announcement #E20 #WestHam #Muse #Saracens #MLB https://t.co/5krtbFy90t</t>
  </si>
  <si>
    <t>Dejo esta foto por aquí.
#E20 https://t.co/6QhYwHz25V</t>
  </si>
  <si>
    <t>https://www.instagram.com/p/Bsi8iY8HnA8/?utm_source=ig_twitter_share&amp;igshid=o9zoqx8t2zld</t>
  </si>
  <si>
    <t>https://www.facebook.com/radionostalgiaofficial/videos/2248828572065410/</t>
  </si>
  <si>
    <t>https://www.fyens.dk/fyn/Politiet-om-stenkaster-sagen-Det-ligner-ikke-noget-vi-nogensinde-har-set-foer/artikel/3315873</t>
  </si>
  <si>
    <t>https://www.rynek-kolejowy.pl/wiadomosci/kolejne-zamowienie-plk-z-wolnej-reki-tym-razem-dla-torpolu-90214.html</t>
  </si>
  <si>
    <t>https://twitter.com/EnnioSanntos07/status/1086011915560730626</t>
  </si>
  <si>
    <t>https://www.youtube.com/watch?v=WYr53R8VL3g&amp;feature=youtu.be</t>
  </si>
  <si>
    <t>https://www.instagram.com/p/BsjBmu5lwQh/?utm_source=ig_twitter_share&amp;igshid=123zc3ae6kvwu</t>
  </si>
  <si>
    <t>https://www.instagram.com/p/BstJvqkF2BG/?utm_source=ig_twitter_share&amp;igshid=rzbwheorjo3d</t>
  </si>
  <si>
    <t>https://www.instagram.com/p/Bs07XstFl-s/?utm_source=ig_twitter_share&amp;igshid=119k4rqg7mvdc</t>
  </si>
  <si>
    <t>https://www.instagram.com/p/Bs3CUMMFHLo/?utm_source=ig_twitter_share&amp;igshid=11ni2g88mbuvn</t>
  </si>
  <si>
    <t>https://www.facebook.com/100001111086568/posts/1946708252042859/</t>
  </si>
  <si>
    <t>instagram.com</t>
  </si>
  <si>
    <t>facebook.com</t>
  </si>
  <si>
    <t>fyens.dk</t>
  </si>
  <si>
    <t>rynek-kolejowy.pl</t>
  </si>
  <si>
    <t>twitter.com</t>
  </si>
  <si>
    <t>youtube.com</t>
  </si>
  <si>
    <t>e20</t>
  </si>
  <si>
    <t>e20 eastenders</t>
  </si>
  <si>
    <t>circuits qeop olympicpark e20 eastvillage training turnuptoneup fitness fitnessaddict health healthylifestyle fitnessmotivation hardworkpaysoffs</t>
  </si>
  <si>
    <t>giuseppear mostra ventiannifa e20 sgarbi vecchiricordi</t>
  </si>
  <si>
    <t>dkkrimi e20 stenkast fyn</t>
  </si>
  <si>
    <t>torpol torpol lk271 e20 e59</t>
  </si>
  <si>
    <t>e20 trafikradio p4trafik</t>
  </si>
  <si>
    <t>employeeexperience futureofwork socbiz e20 digitalworkplace digitaltransformation efss ecm ucc gtd</t>
  </si>
  <si>
    <t>convocatoriahumana e20 porlapaz pazcompleta contraelfiscal convocatoriahumana adelanteporlapaz</t>
  </si>
  <si>
    <t>e20 porlapaz contraelterrorismo contralacorrupcion contrafiscalodebrecht pazcompleta</t>
  </si>
  <si>
    <t>raver sponsor dal1992 e20 marcellinodj topdj photo musicismylife followme instagram twitter</t>
  </si>
  <si>
    <t>marcellinodj e20 topdj dal1992</t>
  </si>
  <si>
    <t>marcellinodj e20 topdj dal1992 djmag followme facebook instagram twitter mixcloud youtube pensieripositivi</t>
  </si>
  <si>
    <t>marcellinodj e20 topdj dal1992 macbookpro pioneerddjsz pioneerdj seratodjpro followme</t>
  </si>
  <si>
    <t>e20 productivity china</t>
  </si>
  <si>
    <t>italia_alata_corruzione repubblica e20 k italia_alata_costi italia_alata_antitrust</t>
  </si>
  <si>
    <t>e20 westham muse saracens mlb</t>
  </si>
  <si>
    <t>https://pbs.twimg.com/media/DwlEdXbWkAI9Cmn.jpg</t>
  </si>
  <si>
    <t>https://pbs.twimg.com/media/DwsyWQIWsAAw2Go.jpg</t>
  </si>
  <si>
    <t>https://pbs.twimg.com/media/DxHEn-NXgAAsdW_.jpg</t>
  </si>
  <si>
    <t>https://pbs.twimg.com/media/DwenkbeV4AAUGuj.jpg</t>
  </si>
  <si>
    <t>https://pbs.twimg.com/media/DweoQbDU0AE77-Q.jpg</t>
  </si>
  <si>
    <t>https://pbs.twimg.com/media/DxbOYOKWkAAKVjl.jpg</t>
  </si>
  <si>
    <t>https://pbs.twimg.com/media/Dxf3AQJWkAAr0kk.jpg</t>
  </si>
  <si>
    <t>https://pbs.twimg.com/media/DxgmSyrWsAA5xv4.jpg</t>
  </si>
  <si>
    <t>https://pbs.twimg.com/media/DxjDLnzXcAAiIvh.jpg</t>
  </si>
  <si>
    <t>http://pbs.twimg.com/profile_images/1087100690751733766/piSivUNL_normal.jpg</t>
  </si>
  <si>
    <t>http://pbs.twimg.com/profile_images/1060325521928736768/anjGPdOa_normal.jpg</t>
  </si>
  <si>
    <t>http://pbs.twimg.com/profile_images/1081459043120623616/_LWwyeyE_normal.jpg</t>
  </si>
  <si>
    <t>http://pbs.twimg.com/profile_images/946666642439835648/KlMadhcE_normal.jpg</t>
  </si>
  <si>
    <t>http://pbs.twimg.com/profile_images/767118850236248064/sWchaO-j_normal.jpg</t>
  </si>
  <si>
    <t>http://pbs.twimg.com/profile_images/474140178966384641/QS4fkP5m_normal.jpeg</t>
  </si>
  <si>
    <t>http://pbs.twimg.com/profile_images/611099400983695360/u6geQp46_normal.png</t>
  </si>
  <si>
    <t>http://pbs.twimg.com/profile_images/378800000866605356/vQQTMYjl_normal.jpeg</t>
  </si>
  <si>
    <t>http://pbs.twimg.com/profile_images/877155264478269446/eUud0ZVL_normal.jpg</t>
  </si>
  <si>
    <t>http://pbs.twimg.com/profile_images/926457676917121024/fmwM2aXt_normal.jpg</t>
  </si>
  <si>
    <t>http://pbs.twimg.com/profile_images/430257039072190464/yVzmegHl_normal.png</t>
  </si>
  <si>
    <t>http://pbs.twimg.com/profile_images/949985101890359297/txktT8WT_normal.jpg</t>
  </si>
  <si>
    <t>http://pbs.twimg.com/profile_images/1085153484482191360/xT92-MPJ_normal.jpg</t>
  </si>
  <si>
    <t>http://pbs.twimg.com/profile_images/1083520729293963264/T3_GqLqy_normal.jpg</t>
  </si>
  <si>
    <t>http://pbs.twimg.com/profile_images/1085942285676744705/RfWTX9xi_normal.jpg</t>
  </si>
  <si>
    <t>http://pbs.twimg.com/profile_images/1075003886350548995/AI4lvV-0_normal.jpg</t>
  </si>
  <si>
    <t>http://pbs.twimg.com/profile_images/378800000620573813/406ac5496b2fa75f574da84f4b86ccc4_normal.jpeg</t>
  </si>
  <si>
    <t>http://pbs.twimg.com/profile_images/761725278045499392/nVTolj3W_normal.jpg</t>
  </si>
  <si>
    <t>http://pbs.twimg.com/profile_images/1063307549359964160/1D1VSzDk_normal.jpg</t>
  </si>
  <si>
    <t>http://pbs.twimg.com/profile_images/1081274962957291520/aE7m-Tw4_normal.jpg</t>
  </si>
  <si>
    <t>http://pbs.twimg.com/profile_images/563350099518955520/usXiYsGJ_normal.jpeg</t>
  </si>
  <si>
    <t>https://twitter.com/#!/gautamghosh/status/1083019837859946497</t>
  </si>
  <si>
    <t>https://twitter.com/#!/marcin26077998/status/1083472890635472896</t>
  </si>
  <si>
    <t>https://twitter.com/#!/rocky250397/status/1083839008524959745</t>
  </si>
  <si>
    <t>https://twitter.com/#!/everbettersport/status/1084015525410279424</t>
  </si>
  <si>
    <t>https://twitter.com/#!/fotodilucera/status/1084168798066884608</t>
  </si>
  <si>
    <t>https://twitter.com/#!/nostalgia_fm/status/1084823308351299584</t>
  </si>
  <si>
    <t>https://twitter.com/#!/brnsergio/status/1084168351251804160</t>
  </si>
  <si>
    <t>https://twitter.com/#!/4cstudio/status/1085446413583085568</t>
  </si>
  <si>
    <t>https://twitter.com/#!/fyensdk/status/1085780173428002816</t>
  </si>
  <si>
    <t>https://twitter.com/#!/luca_ok/status/1085865497999085570</t>
  </si>
  <si>
    <t>https://twitter.com/#!/p4trafiksyd/status/1085909257831223297</t>
  </si>
  <si>
    <t>https://twitter.com/#!/syddr/status/1085909300604780544</t>
  </si>
  <si>
    <t>https://twitter.com/#!/rec__social/status/1085937335970287617</t>
  </si>
  <si>
    <t>https://twitter.com/#!/yourgod_bot/status/1083278148517560320</t>
  </si>
  <si>
    <t>https://twitter.com/#!/yourgod_bot/status/1083323445650182144</t>
  </si>
  <si>
    <t>https://twitter.com/#!/yourgod_bot/status/1083368744326328321</t>
  </si>
  <si>
    <t>https://twitter.com/#!/yourgod_bot/status/1083504640904163328</t>
  </si>
  <si>
    <t>https://twitter.com/#!/yourgod_bot/status/1085814859638296576</t>
  </si>
  <si>
    <t>https://twitter.com/#!/yourgod_bot/status/1085860164350095361</t>
  </si>
  <si>
    <t>https://twitter.com/#!/yourgod_bot/status/1085905458655678464</t>
  </si>
  <si>
    <t>https://twitter.com/#!/yourgod_bot/status/1086041357179736065</t>
  </si>
  <si>
    <t>https://twitter.com/#!/alanlepo/status/1083019037330886656</t>
  </si>
  <si>
    <t>https://twitter.com/#!/alanlepo/status/1083019248883126273</t>
  </si>
  <si>
    <t>https://twitter.com/#!/sellingsuccess1/status/1086230725094006784</t>
  </si>
  <si>
    <t>https://twitter.com/#!/khauannxz/status/1086234031639982080</t>
  </si>
  <si>
    <t>https://twitter.com/#!/enniosanntos07/status/1086260405134069761</t>
  </si>
  <si>
    <t>https://twitter.com/#!/unsenadofirme/status/1086629930140688384</t>
  </si>
  <si>
    <t>https://twitter.com/#!/jaimeraulst/status/1086622708102774784</t>
  </si>
  <si>
    <t>https://twitter.com/#!/nata_nuez/status/1086709515842699265</t>
  </si>
  <si>
    <t>https://twitter.com/#!/victorviviescas/status/1086737200937607168</t>
  </si>
  <si>
    <t>https://twitter.com/#!/victorviviescas/status/1086752464894939136</t>
  </si>
  <si>
    <t>https://twitter.com/#!/bondapouel/status/1086901068452237312</t>
  </si>
  <si>
    <t>https://twitter.com/#!/marcellinodj/status/1084179489658155008</t>
  </si>
  <si>
    <t>https://twitter.com/#!/marcellinodj/status/1085604761544675330</t>
  </si>
  <si>
    <t>https://twitter.com/#!/marcellinodj/status/1086699055143632898</t>
  </si>
  <si>
    <t>https://twitter.com/#!/marcellinodj/status/1086996025460604929</t>
  </si>
  <si>
    <t>https://twitter.com/#!/graciedun/status/1087283280246919168</t>
  </si>
  <si>
    <t>https://twitter.com/#!/buffa_andrea_s/status/1087404470269632513</t>
  </si>
  <si>
    <t>https://twitter.com/#!/sharma9695mansi/status/1087609439891480577</t>
  </si>
  <si>
    <t>https://twitter.com/#!/honestfrank/status/1087661423025639424</t>
  </si>
  <si>
    <t>https://twitter.com/#!/jamesemmett/status/1087662780600193025</t>
  </si>
  <si>
    <t>https://twitter.com/#!/esponart/status/1087833923160338433</t>
  </si>
  <si>
    <t>1083019837859946497</t>
  </si>
  <si>
    <t>1083472890635472896</t>
  </si>
  <si>
    <t>1083839008524959745</t>
  </si>
  <si>
    <t>1084015525410279424</t>
  </si>
  <si>
    <t>1084168798066884608</t>
  </si>
  <si>
    <t>1084823308351299584</t>
  </si>
  <si>
    <t>1084168351251804160</t>
  </si>
  <si>
    <t>1085446413583085568</t>
  </si>
  <si>
    <t>1085780173428002816</t>
  </si>
  <si>
    <t>1085865497999085570</t>
  </si>
  <si>
    <t>1085909257831223297</t>
  </si>
  <si>
    <t>1085909300604780544</t>
  </si>
  <si>
    <t>1085937335970287617</t>
  </si>
  <si>
    <t>1083278148517560320</t>
  </si>
  <si>
    <t>1083323445650182144</t>
  </si>
  <si>
    <t>1083368744326328321</t>
  </si>
  <si>
    <t>1083504640904163328</t>
  </si>
  <si>
    <t>1085814859638296576</t>
  </si>
  <si>
    <t>1085860164350095361</t>
  </si>
  <si>
    <t>1085905458655678464</t>
  </si>
  <si>
    <t>1086041357179736065</t>
  </si>
  <si>
    <t>1083019037330886656</t>
  </si>
  <si>
    <t>1083019248883126273</t>
  </si>
  <si>
    <t>1086230725094006784</t>
  </si>
  <si>
    <t>1086234031639982080</t>
  </si>
  <si>
    <t>1086260405134069761</t>
  </si>
  <si>
    <t>1086629930140688384</t>
  </si>
  <si>
    <t>1086622708102774784</t>
  </si>
  <si>
    <t>1086709515842699265</t>
  </si>
  <si>
    <t>1086737200937607168</t>
  </si>
  <si>
    <t>1086752464894939136</t>
  </si>
  <si>
    <t>1086901068452237312</t>
  </si>
  <si>
    <t>1084179489658155008</t>
  </si>
  <si>
    <t>1085604761544675330</t>
  </si>
  <si>
    <t>1086699055143632898</t>
  </si>
  <si>
    <t>1086996025460604929</t>
  </si>
  <si>
    <t>1087283280246919168</t>
  </si>
  <si>
    <t>1087404470269632513</t>
  </si>
  <si>
    <t>1087609439891480577</t>
  </si>
  <si>
    <t>1087661423025639424</t>
  </si>
  <si>
    <t>1087662780600193025</t>
  </si>
  <si>
    <t>1087833923160338433</t>
  </si>
  <si>
    <t>1082671903037448195</t>
  </si>
  <si>
    <t>1086449489907466242</t>
  </si>
  <si>
    <t>1086388349907156994</t>
  </si>
  <si>
    <t>1085461658624057345</t>
  </si>
  <si>
    <t>1087660501562286080</t>
  </si>
  <si>
    <t/>
  </si>
  <si>
    <t>1706627773</t>
  </si>
  <si>
    <t>85626267</t>
  </si>
  <si>
    <t>10458822</t>
  </si>
  <si>
    <t>179722950</t>
  </si>
  <si>
    <t>9633802</t>
  </si>
  <si>
    <t>710161026226851840</t>
  </si>
  <si>
    <t>19964983</t>
  </si>
  <si>
    <t>en</t>
  </si>
  <si>
    <t>pl</t>
  </si>
  <si>
    <t>es</t>
  </si>
  <si>
    <t>it</t>
  </si>
  <si>
    <t>da</t>
  </si>
  <si>
    <t>ko</t>
  </si>
  <si>
    <t>und</t>
  </si>
  <si>
    <t>fr</t>
  </si>
  <si>
    <t>1086011915560730626</t>
  </si>
  <si>
    <t>Twitter for Android</t>
  </si>
  <si>
    <t>Twitter Web Client</t>
  </si>
  <si>
    <t>Twitter for iPhone</t>
  </si>
  <si>
    <t>Facebook</t>
  </si>
  <si>
    <t>Instagram</t>
  </si>
  <si>
    <t>TweetDeck</t>
  </si>
  <si>
    <t>Sprout Social</t>
  </si>
  <si>
    <t>twittbot.net</t>
  </si>
  <si>
    <t>Buffer</t>
  </si>
  <si>
    <t>Twitter Web App</t>
  </si>
  <si>
    <t>15.1899697,41.3924731 
15.4790376,41.3924731 
15.4790376,41.6004461 
15.1899697,41.6004461</t>
  </si>
  <si>
    <t>-74.6903440038637,4.63504099541813 
-71.9830859983369,4.63504099541813 
-71.9830859983369,7.02749999882074 
-74.6903440038637,7.02749999882074</t>
  </si>
  <si>
    <t>2.26951021297455,48.8618879239908 
2.26951021297455,48.8618879239908 
2.26951021297455,48.8618879239908 
2.26951021297455,48.8618879239908</t>
  </si>
  <si>
    <t>Italy</t>
  </si>
  <si>
    <t>Colombia</t>
  </si>
  <si>
    <t>France</t>
  </si>
  <si>
    <t>IT</t>
  </si>
  <si>
    <t>CO</t>
  </si>
  <si>
    <t>FR</t>
  </si>
  <si>
    <t>Lucera, Apulia</t>
  </si>
  <si>
    <t>Boyacá, Colombia</t>
  </si>
  <si>
    <t>OECD</t>
  </si>
  <si>
    <t>be638194efa5405a</t>
  </si>
  <si>
    <t>7a89e31ede9597d2</t>
  </si>
  <si>
    <t>0952a5103f565000</t>
  </si>
  <si>
    <t>Lucera</t>
  </si>
  <si>
    <t>Boyacá</t>
  </si>
  <si>
    <t>city</t>
  </si>
  <si>
    <t>admin</t>
  </si>
  <si>
    <t>poi</t>
  </si>
  <si>
    <t>https://api.twitter.com/1.1/geo/id/be638194efa5405a.json</t>
  </si>
  <si>
    <t>https://api.twitter.com/1.1/geo/id/7a89e31ede9597d2.json</t>
  </si>
  <si>
    <t>https://api.twitter.com/1.1/geo/id/0952a5103f565000.json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</si>
  <si>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</si>
  <si>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</si>
  <si>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</si>
  <si>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</si>
  <si>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</si>
  <si>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</si>
  <si>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</si>
  <si>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</si>
  <si>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</si>
  <si>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</si>
  <si>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</si>
  <si>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</si>
  <si>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</si>
  <si>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</si>
  <si>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</si>
  <si>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</si>
  <si>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</si>
  <si>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</si>
  <si>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</si>
  <si>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</si>
  <si>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</si>
  <si>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Gautam Ghosh</t>
  </si>
  <si>
    <t>Alan Lepofsky _xD83C__xDDE8__xD83C__xDDE6_ _xD83C__xDDFA__xD83C__xDDF8_ Future of Work</t>
  </si>
  <si>
    <t>Marcin</t>
  </si>
  <si>
    <t>CKE</t>
  </si>
  <si>
    <t>Gianfranco Forlenza</t>
  </si>
  <si>
    <t>BBC EastEnders</t>
  </si>
  <si>
    <t>EverBetter Sport</t>
  </si>
  <si>
    <t>Our Parks</t>
  </si>
  <si>
    <t>FOTODILUCERACOMERAUNAVOLTA</t>
  </si>
  <si>
    <t>Sergio Bruno</t>
  </si>
  <si>
    <t>Radio Nostalgia</t>
  </si>
  <si>
    <t>STUDIO 4C</t>
  </si>
  <si>
    <t>Luca _xD83C__xDDEE__xD83C__xDDF9__xD83C__xDDEA__xD83C__xDDFA_</t>
  </si>
  <si>
    <t>Leszno</t>
  </si>
  <si>
    <t>PKP PLK SA</t>
  </si>
  <si>
    <t>P4 Trafik Syddanmark</t>
  </si>
  <si>
    <t>DR P4 Syd og Esbjerg</t>
  </si>
  <si>
    <t>REC Social</t>
  </si>
  <si>
    <t>신</t>
  </si>
  <si>
    <t>Selling Success</t>
  </si>
  <si>
    <t>Njr.</t>
  </si>
  <si>
    <t>Mago ⚽</t>
  </si>
  <si>
    <t>Cesar A. Cruz Ch.</t>
  </si>
  <si>
    <t>Jaime Raúl Salamanca</t>
  </si>
  <si>
    <t>Natalia</t>
  </si>
  <si>
    <t>Víctor Viviescas</t>
  </si>
  <si>
    <t>Alberto Bernal</t>
  </si>
  <si>
    <t>EL TIEMPO</t>
  </si>
  <si>
    <t>yannick</t>
  </si>
  <si>
    <t>YouTube</t>
  </si>
  <si>
    <t>Marcellinodj</t>
  </si>
  <si>
    <t>Grace Dunphy</t>
  </si>
  <si>
    <t>Lourdes Casanova</t>
  </si>
  <si>
    <t>Cornell University</t>
  </si>
  <si>
    <t>Andrea Buffa</t>
  </si>
  <si>
    <t>Mansi Sharma</t>
  </si>
  <si>
    <t>AJIO</t>
  </si>
  <si>
    <t>Francis Keogh</t>
  </si>
  <si>
    <t>James Emmett</t>
  </si>
  <si>
    <t>_xD835__xDD3C__xD835__xDD64__xD835__xDD61__xD835__xDD60__xD835__xDD5F__xD835__xDD52__xD835__xDD63__xD835__xDD65_</t>
  </si>
  <si>
    <t>Consultant - Digital and Social Talent. Interested in #employerbranding #socialmedia #HR #HRTech
 @XLRIJamshedpur alumnus. Blogger since 2002</t>
  </si>
  <si>
    <t>Constellation Research focused on the Future of Work, Collaboration, AI.
Son. Brother. Husband. Father. Uncle. Nephew. Cousin. Friend. Colleague. Teammate.</t>
  </si>
  <si>
    <t>Centralna Komisja Egzaminacyjna w Warszawie</t>
  </si>
  <si>
    <t>I follow back, #weedsquad ,stoner, big foodie and I love Disney</t>
  </si>
  <si>
    <t>Official BBC EastEnders with the latest news and gossip from Albert Square. See EastEnders cast on Twitter https://t.co/cIJVXHL4fC</t>
  </si>
  <si>
    <t>#Community _xD83C__xDF0D_ #Basketball _xD83C__xDFC0_ &amp;
#Fitness _xD83D__xDCAA_
FB:EverBetter Sport 
IG: everbetter_sport
_xD83C__xDFC0_ T: WF_FLAMEs</t>
  </si>
  <si>
    <t>Bringing FREE group exercise across London &amp; Central Bedfordshire. Now in LBB, LBBD, LBHF, LBH, LBTH, LBHI, LBS, LBL, LBW, LBWF Richmond &amp; Kingston Upon Thames</t>
  </si>
  <si>
    <t>Una vasta raccolta di foto le troverete sul gruppo fb</t>
  </si>
  <si>
    <t>Come faccio a spiegare a mia moglie che quando guardo fuori dalla finestra sto lavorando? (Joseph Conrad)</t>
  </si>
  <si>
    <t>Twitter ufficiale di Radio Nostalgia Toscana Tutte le news e tanto altro dalla tua radio preferita..... che ti emoziona ogni giorno........</t>
  </si>
  <si>
    <t>4RCH177377UR4.  C0N7481L174'</t>
  </si>
  <si>
    <t>Fyens Stiftstidende og Fyns Amts Avis - nyheder, sport, debat og det løse</t>
  </si>
  <si>
    <t>Unceasingly searching historian who studies contemporary history.Photographer who seeks to unique shots.Person who is in love with Italy_xD83C__xDDEE__xD83C__xDDF9_Izrael_xD83C__xDDEE__xD83C__xDDF1_</t>
  </si>
  <si>
    <t>ROZWIŃ SKRZYDŁA!</t>
  </si>
  <si>
    <t>Profil zarządcy infrastruktury PKP Polskie Linie Kolejowe S.A.</t>
  </si>
  <si>
    <t>Tweets om større trafikhændelser i Syddanmark - især hverdage 05-18. Du kan ringe til os med trafikoplysninger på 70 100 110 og høre os på P4 døgnet rundt.</t>
  </si>
  <si>
    <t>Officiel profil for DR Syd. Vi dækker alt, der er spændende og vigtigt for folk i vores landsdel. Lyt med på P4 Esbjerg og P4 Syd og følg os her.</t>
  </si>
  <si>
    <t>San Sunner Always follows back, love to retweet! Recruitment Social Media, #SocialMedia, #Recruitment #Digital , Productivity and Aspiration.</t>
  </si>
  <si>
    <t>절대자,신,태양,하늘. 하나뿐인 너의 신.</t>
  </si>
  <si>
    <t>Experts in Corporate &amp; Relationship #Sales #Training &amp; #SocialMedia | #SocialSelling Marketing aficionado. 30 yrs in #Selling &amp; advanced #NLP Techniques</t>
  </si>
  <si>
    <t>vim do pouco não me iludo com muito. Player of Football _xD83D__xDE4F_</t>
  </si>
  <si>
    <t>Jogador de futebol na empresa Botafogo Futebol e Regatas ⚫⚪⚽❤_xD83D__xDE4F_ @Botafogo , insta: @eniosantos01 , @ThalittaBatist2 _xD83D__xDC96_</t>
  </si>
  <si>
    <t>UnSenadoFirme Dios nos bendice y nos da su fuerza para seguir adelante.  Cree en ti, sé solidario y confía en el poder de Dios. Todo saldrá bien.</t>
  </si>
  <si>
    <t>Pre-candidato Verde a la Gobernación de Boyacá. Presidente Vocero Partido Verde Boyacá. «El apetito del poder es el resultado de la incapacidad para amar»</t>
  </si>
  <si>
    <t>Orgullosamente Boyacense. Convencida de la Utopía. Jefe de Control Interno de Gestión Empresa de Servicios Públicos de Boyacá</t>
  </si>
  <si>
    <t>Director de Teatro Vreve - Proyecto Teatral, Bogotá - Colombia</t>
  </si>
  <si>
    <t>"El peor enemigo del socialismo no es el capitalismo. Es la realidad". Margaret Thatcher _xD83D__xDE4C__xD83D__xDE4C__xD83D__xDE4C_ #CeroDemagogia</t>
  </si>
  <si>
    <t>Principales noticias de Colombia, el mundo, deportes, economía, política, tecnología, cultura, estilo de vida, tendencias y mucho más. El Tiempo Casa Editorial.</t>
  </si>
  <si>
    <t>jamais dans la tendance mais toujours dans la bonne direction !</t>
  </si>
  <si>
    <t>Pivoting to video.</t>
  </si>
  <si>
    <t>Dal 1992 che faccio ballare e divertire.</t>
  </si>
  <si>
    <t>Paris _xD83D__xDCCD_Mostly tweeting about trade and economic development, equality, fluffy dogs and all things Irish. Views = my own</t>
  </si>
  <si>
    <t>Senior Lecturer Director @EMICornell @Cornell @CornellMBA Co-author Emerging Market Multinationals Report // http://bit.ly/eMNCreport, @INSEAD Global Latinas</t>
  </si>
  <si>
    <t>Learning. Discovery. Engagement. Join the #Cornell conversation.</t>
  </si>
  <si>
    <t>io</t>
  </si>
  <si>
    <t>https://t.co/3NzvxPGig3 brings the freshest, fastest and most unique fashion from across India and the world to your wardrobe. #ajiorecommends</t>
  </si>
  <si>
    <t>Journalist @bbcsport _xD83C__xDFC7_ Horse racing ⚽️ Football _xD83D__xDC4A__xD83C__xDFFB_ Boxing _xD83D__xDD34_Snooker _xD83C__xDFAF_ Darts  _xD83C__xDFC5_Olympic sports ⛹_xD83C__xDFFD_ Netball _xD83C__xDFBE_ Tennis ⛳️ Golf</t>
  </si>
  <si>
    <t>@LeadersBiz / @Leaders_Insight Editor-at-Large. Leaders Podcast: https://t.co/cczW0LZDOW</t>
  </si>
  <si>
    <t>Actor, fotógrafo y youtuber deficiente.
Tu hermana vota a Vox.</t>
  </si>
  <si>
    <t>Lucknow, India</t>
  </si>
  <si>
    <t>Toronto, Ontario, Canada</t>
  </si>
  <si>
    <t>Elstree, UK</t>
  </si>
  <si>
    <t>London, England</t>
  </si>
  <si>
    <t>A Park Near You</t>
  </si>
  <si>
    <t>Lucera, Puglia</t>
  </si>
  <si>
    <t>Roma</t>
  </si>
  <si>
    <t>italia</t>
  </si>
  <si>
    <t>via sacco pastore 30/32 roma</t>
  </si>
  <si>
    <t>Fyn</t>
  </si>
  <si>
    <t>Roma, Lazio, Italia</t>
  </si>
  <si>
    <t>Warszawa</t>
  </si>
  <si>
    <t>Syd- og Sønderjylland</t>
  </si>
  <si>
    <t>South East, England</t>
  </si>
  <si>
    <t>Cheshire</t>
  </si>
  <si>
    <t>021RioCrime</t>
  </si>
  <si>
    <t>S.João de Meriti,JD.Metrópoles</t>
  </si>
  <si>
    <t>Tunja, Boyacá</t>
  </si>
  <si>
    <t>AA, Avianca, LATAM, United, BA....</t>
  </si>
  <si>
    <t>Bogotá, Colombia</t>
  </si>
  <si>
    <t>San Bruno, CA</t>
  </si>
  <si>
    <t>Thiene, Veneto</t>
  </si>
  <si>
    <t>Paris, France</t>
  </si>
  <si>
    <t>Ithaca, NY</t>
  </si>
  <si>
    <t>Ithaca, New York</t>
  </si>
  <si>
    <t>LU, Cheshire, East east London</t>
  </si>
  <si>
    <t>Islington, United Kingdom</t>
  </si>
  <si>
    <t>Planeta Tierra _xD83C__xDF0D_</t>
  </si>
  <si>
    <t>http://gauteg.blogspot.com/</t>
  </si>
  <si>
    <t>http://www.alanlepofsky.net</t>
  </si>
  <si>
    <t>http://t.co/QESE2RSXdc</t>
  </si>
  <si>
    <t>https://t.co/jFdEg2xz0j</t>
  </si>
  <si>
    <t>https://t.co/Dcn7gFqpLZ</t>
  </si>
  <si>
    <t>https://t.co/YUkmj2XV8E</t>
  </si>
  <si>
    <t>https://t.co/jFyV5wIcLq</t>
  </si>
  <si>
    <t>https://t.co/9K7h9XwCJs</t>
  </si>
  <si>
    <t>https://t.co/0LlDd5vKl3</t>
  </si>
  <si>
    <t>https://t.co/Hgqap0mwzN</t>
  </si>
  <si>
    <t>http://t.co/ajaEsbxzZc</t>
  </si>
  <si>
    <t>https://t.co/JVPefeFkaw</t>
  </si>
  <si>
    <t>http://leszno.pl</t>
  </si>
  <si>
    <t>http://t.co/YGN6LC8AgZ</t>
  </si>
  <si>
    <t>http://www.rec-social.com</t>
  </si>
  <si>
    <t>http://www.sellingsuccess.co.uk</t>
  </si>
  <si>
    <t>https://t.co/Faopan4Lo7</t>
  </si>
  <si>
    <t>http://www.teatrovreve.org</t>
  </si>
  <si>
    <t>https://t.co/BHbujwRPJS</t>
  </si>
  <si>
    <t>http://www.eltiempo.com</t>
  </si>
  <si>
    <t>https://t.co/F3fLcfn45H</t>
  </si>
  <si>
    <t>http://www.johnson.cornell.edu/Emerging-Markets-Institute</t>
  </si>
  <si>
    <t>https://t.co/eMmB7cAoNC</t>
  </si>
  <si>
    <t>https://t.co/hafeiIU8vt</t>
  </si>
  <si>
    <t>https://t.co/vvzD63WrgH</t>
  </si>
  <si>
    <t>https://t.co/1f0bPwXTTN</t>
  </si>
  <si>
    <t>https://t.co/VZb5D1yUD0</t>
  </si>
  <si>
    <t>Warsaw</t>
  </si>
  <si>
    <t>https://pbs.twimg.com/profile_banners/8622162/1548020012</t>
  </si>
  <si>
    <t>https://pbs.twimg.com/profile_banners/10458822/1541010877</t>
  </si>
  <si>
    <t>https://pbs.twimg.com/profile_banners/1706627773/1377677138</t>
  </si>
  <si>
    <t>https://pbs.twimg.com/profile_banners/154732222/1478212457</t>
  </si>
  <si>
    <t>https://pbs.twimg.com/profile_banners/85626267/1546011646</t>
  </si>
  <si>
    <t>https://pbs.twimg.com/profile_banners/2811324643/1462147458</t>
  </si>
  <si>
    <t>https://pbs.twimg.com/profile_banners/2186506957/1431991734</t>
  </si>
  <si>
    <t>https://pbs.twimg.com/profile_banners/1081458294068256768/1546675079</t>
  </si>
  <si>
    <t>https://pbs.twimg.com/profile_banners/396425525/1492450073</t>
  </si>
  <si>
    <t>https://pbs.twimg.com/profile_banners/254072946/1539772474</t>
  </si>
  <si>
    <t>https://pbs.twimg.com/profile_banners/2582023102/1401885651</t>
  </si>
  <si>
    <t>https://pbs.twimg.com/profile_banners/2259897358/1481274562</t>
  </si>
  <si>
    <t>https://pbs.twimg.com/profile_banners/738375620/1547669182</t>
  </si>
  <si>
    <t>https://pbs.twimg.com/profile_banners/588152519/1389187661</t>
  </si>
  <si>
    <t>https://pbs.twimg.com/profile_banners/130445088/1515508617</t>
  </si>
  <si>
    <t>https://pbs.twimg.com/profile_banners/2221412836/1386945376</t>
  </si>
  <si>
    <t>https://pbs.twimg.com/profile_banners/1943542796/1389703816</t>
  </si>
  <si>
    <t>https://pbs.twimg.com/profile_banners/921040863001792512/1536406883</t>
  </si>
  <si>
    <t>https://pbs.twimg.com/profile_banners/554979616/1515328850</t>
  </si>
  <si>
    <t>https://pbs.twimg.com/profile_banners/1067749749346963456/1547555735</t>
  </si>
  <si>
    <t>https://pbs.twimg.com/profile_banners/867493662061715457/1544246174</t>
  </si>
  <si>
    <t>https://pbs.twimg.com/profile_banners/1883920812/1529436276</t>
  </si>
  <si>
    <t>https://pbs.twimg.com/profile_banners/196633248/1524892433</t>
  </si>
  <si>
    <t>https://pbs.twimg.com/profile_banners/560707723/1516274792</t>
  </si>
  <si>
    <t>https://pbs.twimg.com/profile_banners/1315371296/1544547179</t>
  </si>
  <si>
    <t>https://pbs.twimg.com/profile_banners/179722950/1525054938</t>
  </si>
  <si>
    <t>https://pbs.twimg.com/profile_banners/9633802/1548099760</t>
  </si>
  <si>
    <t>https://pbs.twimg.com/profile_banners/213583348/1540715077</t>
  </si>
  <si>
    <t>https://pbs.twimg.com/profile_banners/10228272/1544543885</t>
  </si>
  <si>
    <t>https://pbs.twimg.com/profile_banners/965419823302959104/1523216616</t>
  </si>
  <si>
    <t>https://pbs.twimg.com/profile_banners/42318493/1508855808</t>
  </si>
  <si>
    <t>https://pbs.twimg.com/profile_banners/62366803/1499768645</t>
  </si>
  <si>
    <t>https://pbs.twimg.com/profile_banners/17369110/1547502085</t>
  </si>
  <si>
    <t>https://pbs.twimg.com/profile_banners/2778288342/1409738324</t>
  </si>
  <si>
    <t>https://pbs.twimg.com/profile_banners/710161026226851840/1528440441</t>
  </si>
  <si>
    <t>https://pbs.twimg.com/profile_banners/19964983/1466887234</t>
  </si>
  <si>
    <t>https://pbs.twimg.com/profile_banners/17384154/1446845970</t>
  </si>
  <si>
    <t>https://pbs.twimg.com/profile_banners/1467460218/1541186910</t>
  </si>
  <si>
    <t>en-gb</t>
  </si>
  <si>
    <t>pt</t>
  </si>
  <si>
    <t>http://abs.twimg.com/images/themes/theme16/bg.gif</t>
  </si>
  <si>
    <t>http://abs.twimg.com/images/themes/theme1/bg.png</t>
  </si>
  <si>
    <t>http://abs.twimg.com/images/themes/theme9/bg.gif</t>
  </si>
  <si>
    <t>http://abs.twimg.com/images/themes/theme19/bg.gif</t>
  </si>
  <si>
    <t>http://pbs.twimg.com/profile_background_images/451683548525633536/2r5CBOVL.jpeg</t>
  </si>
  <si>
    <t>http://pbs.twimg.com/profile_background_images/114779879/IMG_8964.jpg</t>
  </si>
  <si>
    <t>http://abs.twimg.com/images/themes/theme14/bg.gif</t>
  </si>
  <si>
    <t>http://abs.twimg.com/images/themes/theme15/bg.png</t>
  </si>
  <si>
    <t>http://abs.twimg.com/images/themes/theme10/bg.gif</t>
  </si>
  <si>
    <t>http://abs.twimg.com/images/themes/theme13/bg.gif</t>
  </si>
  <si>
    <t>http://abs.twimg.com/images/themes/theme3/bg.gif</t>
  </si>
  <si>
    <t>http://pbs.twimg.com/profile_images/1058419961641746433/cAmyMqnT_normal.jpg</t>
  </si>
  <si>
    <t>http://abs.twimg.com/sticky/default_profile_images/default_profile_normal.png</t>
  </si>
  <si>
    <t>http://pbs.twimg.com/profile_images/378800000373547408/03f7af702a55b2043ec1d11321a51f3f_normal.jpeg</t>
  </si>
  <si>
    <t>http://pbs.twimg.com/profile_images/661141805258403840/hyRofeb-_normal.jpg</t>
  </si>
  <si>
    <t>http://pbs.twimg.com/profile_images/922496076480950274/glOiODo7_normal.jpg</t>
  </si>
  <si>
    <t>http://pbs.twimg.com/profile_images/833585780794781696/My_2j1af_normal.jpg</t>
  </si>
  <si>
    <t>http://pbs.twimg.com/profile_images/1084940242866585600/cjON0acy_normal.jpg</t>
  </si>
  <si>
    <t>http://pbs.twimg.com/profile_images/822083151321243649/6NhxuJQK_normal.jpg</t>
  </si>
  <si>
    <t>http://pbs.twimg.com/profile_images/767685597473435648/sH3JSZto_normal.jpg</t>
  </si>
  <si>
    <t>http://pbs.twimg.com/profile_images/1073015107221942277/BYcIdhBG_normal.jpg</t>
  </si>
  <si>
    <t>http://pbs.twimg.com/profile_images/1053511496972541953/Po6LEiC5_normal.jpg</t>
  </si>
  <si>
    <t>http://pbs.twimg.com/profile_images/1013436760859299847/aQltRN9T_normal.jpg</t>
  </si>
  <si>
    <t>http://pbs.twimg.com/profile_images/922833865055588353/HS4zlYiS_normal.jpg</t>
  </si>
  <si>
    <t>http://pbs.twimg.com/profile_images/614766504505053185/2tFJsxpP_normal.jpg</t>
  </si>
  <si>
    <t>http://pbs.twimg.com/profile_images/979430337557204993/bfvigBfC_normal.jpg</t>
  </si>
  <si>
    <t>http://pbs.twimg.com/profile_images/961582268622938112/N9pSwZ4l_normal.jpg</t>
  </si>
  <si>
    <t>http://pbs.twimg.com/profile_images/1064100745421705217/JTGsDQCp_normal.jpg</t>
  </si>
  <si>
    <t>http://pbs.twimg.com/profile_images/1024209937377972225/uunwDaL0_normal.jpg</t>
  </si>
  <si>
    <t>http://pbs.twimg.com/profile_images/1058438177927643142/NVrDHQun_normal.jpg</t>
  </si>
  <si>
    <t>Open Twitter Page for This Person</t>
  </si>
  <si>
    <t>https://twitter.com/gautamghosh</t>
  </si>
  <si>
    <t>https://twitter.com/alanlepo</t>
  </si>
  <si>
    <t>https://twitter.com/marcin26077998</t>
  </si>
  <si>
    <t>https://twitter.com/cke_pl</t>
  </si>
  <si>
    <t>https://twitter.com/rocky250397</t>
  </si>
  <si>
    <t>https://twitter.com/bbceastenders</t>
  </si>
  <si>
    <t>https://twitter.com/everbettersport</t>
  </si>
  <si>
    <t>https://twitter.com/ourparksuk</t>
  </si>
  <si>
    <t>https://twitter.com/fotodilucera</t>
  </si>
  <si>
    <t>https://twitter.com/brnsergio</t>
  </si>
  <si>
    <t>https://twitter.com/nostalgia_fm</t>
  </si>
  <si>
    <t>https://twitter.com/4cstudio</t>
  </si>
  <si>
    <t>https://twitter.com/fyensdk</t>
  </si>
  <si>
    <t>https://twitter.com/luca_ok</t>
  </si>
  <si>
    <t>https://twitter.com/miastoleszno</t>
  </si>
  <si>
    <t>https://twitter.com/pkp_plk_sa</t>
  </si>
  <si>
    <t>https://twitter.com/p4trafiksyd</t>
  </si>
  <si>
    <t>https://twitter.com/syddr</t>
  </si>
  <si>
    <t>https://twitter.com/rec__social</t>
  </si>
  <si>
    <t>https://twitter.com/yourgod_bot</t>
  </si>
  <si>
    <t>https://twitter.com/sellingsuccess1</t>
  </si>
  <si>
    <t>https://twitter.com/khauannxz</t>
  </si>
  <si>
    <t>https://twitter.com/enniosanntos07</t>
  </si>
  <si>
    <t>https://twitter.com/unsenadofirme</t>
  </si>
  <si>
    <t>https://twitter.com/jaimeraulst</t>
  </si>
  <si>
    <t>https://twitter.com/nata_nuez</t>
  </si>
  <si>
    <t>https://twitter.com/victorviviescas</t>
  </si>
  <si>
    <t>https://twitter.com/albertobernalle</t>
  </si>
  <si>
    <t>https://twitter.com/eltiempo</t>
  </si>
  <si>
    <t>https://twitter.com/bondapouel</t>
  </si>
  <si>
    <t>https://twitter.com/youtube</t>
  </si>
  <si>
    <t>https://twitter.com/marcellinodj</t>
  </si>
  <si>
    <t>https://twitter.com/graciedun</t>
  </si>
  <si>
    <t>https://twitter.com/lourdescasanova</t>
  </si>
  <si>
    <t>https://twitter.com/cornell</t>
  </si>
  <si>
    <t>https://twitter.com/buffa_andrea_s</t>
  </si>
  <si>
    <t>https://twitter.com/sharma9695mansi</t>
  </si>
  <si>
    <t>https://twitter.com/ajiolife</t>
  </si>
  <si>
    <t>https://twitter.com/honestfrank</t>
  </si>
  <si>
    <t>https://twitter.com/jamesemmett</t>
  </si>
  <si>
    <t>https://twitter.com/esponart</t>
  </si>
  <si>
    <t>gautamghosh
RT @alanlepo: Thank you crowd!
Based on some amazing feedback
(keep it coming) I've updated the
image I created yesterday that
shows how coâ€¦</t>
  </si>
  <si>
    <t>alanlepo
Thank you crowd! Based on some
amazing feedback (keep it coming)
I've updated the image I created
yesterday that shows how companies
should now be focusing on #EmployeeExperience
in the #FutureofWork. #socbiz #e20
#digitalworkplace #digitaltransformation
#EFSS #ECM #UCC #GTD https://t.co/hV8esbxrJT</t>
  </si>
  <si>
    <t>marcin26077998
@CKE_PL Arkusz E20 prawidłowa odpowiedz
w zadaniu 26: A , w kluczu odpowiedzi
odpowiedz D. Kiedy będą dostępne
kryteria oceniania z egzaminu praktycznego
E20? #e20 https://t.co/ii933vJlTy</t>
  </si>
  <si>
    <t xml:space="preserve">cke_pl
</t>
  </si>
  <si>
    <t>rocky250397
@bbceastenders really frustrating
me how max hasn't checked his tin
yet and it been like two days?
Is this another jay stealing money
from the funeral parlour scene
are we just going to forget and
move on? #E20 #EastEnders</t>
  </si>
  <si>
    <t xml:space="preserve">bbceastenders
</t>
  </si>
  <si>
    <t>everbettersport
Great start to the new year at
#circuits sign in with @OurParksUK
and let's keep it rolling! #QEOP
#Olympicpark #e20 #eastvillage
#training #turnuptoneup #fitness
#fitnessaddict #health #healthylifestyle
#fitnessmotivation #hardworkpaysoffs
https://t.co/RBN2zUV3Lo</t>
  </si>
  <si>
    <t xml:space="preserve">ourparksuk
</t>
  </si>
  <si>
    <t>fotodilucera
RT @brnsergio: #giuseppear #mostra
#ventiannifa #e20 #sgarbi #vecchiricordi
@ Lucera https://t.co/tAW7phT4ej</t>
  </si>
  <si>
    <t>brnsergio
#giuseppear #mostra #ventiannifa
#e20 #sgarbi #vecchiricordi @ Lucera
https://t.co/tAW7phT4ej</t>
  </si>
  <si>
    <t>nostalgia_fm
Ecco cosa vi siete persi ieri sera,
la domenica notte d’Italia è solo
al Jux Tap di Sarzana con e20 Pubbliche
Relazioni e Radio Nostalgia La
domenica notte è solo il Sunday
Night Aperishow #e20... https://t.co/3jiIzI7Nyb</t>
  </si>
  <si>
    <t>4cstudio
RT @brnsergio: #giuseppear #mostra
#ventiannifa #e20 #sgarbi #vecchiricordi
@ Lucera https://t.co/tAW7phT4ej</t>
  </si>
  <si>
    <t>fyensdk
Fyns Politi mangler stadig at efterforske
700 tip om stenkast mod biler på
den Fynske Motorvej. #dkkrimi #E20
#stenkast #fyn https://t.co/ycGHUSYW4U</t>
  </si>
  <si>
    <t>luca_ok
Kolejne zamówienie @PKP_PLK_SA
z wolnej ręki. Tym razem dla #Torpol.u
https://t.co/XZZZP3lK5s #Torpol
już teraz nie wyrabia się na #LK271
(co widać na stacji w @MiastoLeszno)
#E20 dostanie większy priorytet
(w końcu stolica) i prace jeszcze
bardziej spowolnią na #E59 https://t.co/osDxGsjWzX</t>
  </si>
  <si>
    <t xml:space="preserve">miastoleszno
</t>
  </si>
  <si>
    <t xml:space="preserve">pkp_plk_sa
</t>
  </si>
  <si>
    <t>p4trafiksyd
Flere uheld på #E20 Esbjergmotorvejen
ml. 74 Esbjerg Lufthavn og 72 Bramming
i begge retninger. Der er meget
glat på grund af slud, så sæt hastigheden
ned og hold afstand, så kommer
vi alle sikkert hjem. #trafikradio
#p4trafik</t>
  </si>
  <si>
    <t>syddr
RT @P4TrafikSyd: Flere uheld på
#E20 Esbjergmotorvejen ml. 74 Esbjerg
Lufthavn og 72 Bramming i begge
retninger. Der er meget glat på
grund…</t>
  </si>
  <si>
    <t>rec__social
RT @alanlepo: Thank you crowd!
Based on some amazing feedback
(keep it coming) I've updated the
image I created yesterday that
shows how co…</t>
  </si>
  <si>
    <t>yourgod_bot
죽음에대해 많이 생각해봤어? #E20</t>
  </si>
  <si>
    <t>sellingsuccess1
RT @alanlepo: Thank you crowd!
Based on some amazing feedback
(keep it coming) I've updated the
image I created yesterday that
shows how co…</t>
  </si>
  <si>
    <t>khauannxz
#E20❤️⚽ https://t.co/dcz0dGdbqa</t>
  </si>
  <si>
    <t>enniosanntos07
RT @khauannxz: #E20❤️⚽ https://t.co/dcz0dGdbqa</t>
  </si>
  <si>
    <t>unsenadofirme
RT @JaimeRaulSt: Marchemos juntos.
Marchemos todos. Marchemos por
la paz y en contra del terrorismo
#E20</t>
  </si>
  <si>
    <t>jaimeraulst
Marchemos juntos. Marchemos todos.
Marchemos por la paz y en contra
del terrorismo #E20</t>
  </si>
  <si>
    <t>nata_nuez
RT @JaimeRaulSt: Marchemos juntos.
Marchemos todos. Marchemos por
la paz y en contra del terrorismo
#E20</t>
  </si>
  <si>
    <t>victorviviescas
@ELTIEMPO Miles de colombianos
saldremos #E20 en solidaridad con
los líderes sociales asesinados
por bacrims y paramilitares y con
los cadetes asesinados en atentado.
#PorLaPaz #ContraElTerrorismo #ContraLaCorrupcion
que es otro terrorismo, #ContraFiscalOdebrecht
y por #PazCompleta</t>
  </si>
  <si>
    <t xml:space="preserve">albertobernalle
</t>
  </si>
  <si>
    <t xml:space="preserve">eltiempo
</t>
  </si>
  <si>
    <t>bondapouel
#e20 Comment gérer un manager toxique
? https://t.co/o7iyW5MAPO via @YouTube</t>
  </si>
  <si>
    <t xml:space="preserve">youtube
</t>
  </si>
  <si>
    <t>marcellinodj
Pomeriggio di Musica e Relax. ✌️
_xD83D__xDE09_ #marcellinodj #e20 #topdj #dal1992
#macbookpro #pioneerddjsz #pioneerdj
#seratodjpro #followme https://t.co/17dkPHNNvi</t>
  </si>
  <si>
    <t>graciedun
#E20 companies are becoming more
efficient in their #productivity
(not just cheap costs) &amp;amp; positioning
themselves better on branding as
well as price. Listening to @Cornell
@lourdescasanova on how Emerging
Markets are reshaping Globalisation.
#China https://t.co/l6en7fBH9y</t>
  </si>
  <si>
    <t xml:space="preserve">lourdescasanova
</t>
  </si>
  <si>
    <t xml:space="preserve">cornell
</t>
  </si>
  <si>
    <t>buffa_andrea_s
#ITALIA_ALATA_corruzione Lucia
Cancellara Passaggio di proprietà
di un auto: in Germania 50 euro
in #Repubblica Ceka 20 euro [ #e20
#K. ] in Italia 550 euro. #ITALIA_ALATA_costi
#ITALIA_ALATA_antitrust... https://t.co/8d4EsfTfYa</t>
  </si>
  <si>
    <t>sharma9695mansi
@AJIOLife Thank you so much AJIO
for giving me this amazing E20
bag. Love it !! #E20 https://t.co/zPoz4a6Uci</t>
  </si>
  <si>
    <t xml:space="preserve">ajiolife
</t>
  </si>
  <si>
    <t>honestfrank
More details here on the London
Stadium announcement #E20 #WestHam
#Muse #Saracens #MLB https://t.co/5krtbFy90t</t>
  </si>
  <si>
    <t>jamesemmett
RT @HonestFrank: More details here
on the London Stadium announcement
#E20 #WestHam #Muse #Saracens #MLB
https://t.co/5krtbFy90t</t>
  </si>
  <si>
    <t>esponart
Dejo esta foto por aquí. #E20 https://t.co/6QhYwHz25V</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</si>
  <si>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</si>
  <si>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</si>
  <si>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</si>
  <si>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</si>
  <si>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</si>
  <si>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</si>
  <si>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</si>
  <si>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</si>
  <si>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</si>
  <si>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</si>
  <si>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</si>
  <si>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</si>
  <si>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</si>
  <si>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</si>
  <si>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</si>
  <si>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</si>
  <si>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</si>
  <si>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</si>
  <si>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</si>
  <si>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</si>
  <si>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</si>
  <si>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</si>
  <si>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</si>
  <si>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</si>
  <si>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</si>
  <si>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</si>
  <si>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</si>
  <si>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</si>
  <si>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</si>
  <si>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</si>
  <si>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</si>
  <si>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</si>
  <si>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</si>
  <si>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</si>
  <si>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</si>
  <si>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</si>
  <si>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</si>
  <si>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</si>
  <si>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</si>
  <si>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</si>
  <si>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</si>
  <si>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</si>
  <si>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</si>
  <si>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</si>
  <si>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</si>
  <si>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</si>
  <si>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</si>
  <si>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</si>
  <si>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</si>
  <si>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</si>
  <si>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</si>
  <si>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</si>
  <si>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</si>
  <si>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</si>
  <si>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</si>
  <si>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</si>
  <si>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</si>
  <si>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</si>
  <si>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</si>
  <si>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</si>
  <si>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</si>
  <si>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</si>
  <si>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</si>
  <si>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</si>
  <si>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</si>
  <si>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</si>
  <si>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</si>
  <si>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</si>
  <si>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</si>
  <si>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</si>
  <si>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</si>
  <si>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</si>
  <si>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</si>
  <si>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</si>
  <si>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</si>
  <si>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</si>
  <si>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1.0.1.408</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</si>
  <si>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</si>
  <si>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</si>
  <si>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</si>
  <si>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</si>
  <si>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</si>
  <si>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</si>
  <si>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</si>
  <si>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</si>
  <si>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</si>
  <si>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</si>
  <si>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</si>
  <si>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</si>
  <si>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</si>
  <si>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</si>
  <si>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</si>
  <si>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</si>
  <si>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</si>
  <si>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</si>
  <si>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</si>
  <si>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</si>
  <si>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</si>
  <si>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</si>
  <si>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</si>
  <si>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https://www.facebook.com/radionostalgiaofficial/videos/2248828572065410/ https://www.fyens.dk/fyn/Politiet-om-stenkaster-sagen-Det-ligner-ikke-noget-vi-nogensinde-har-set-foer/artikel/3315873 https://www.instagram.com/p/Bs3CUMMFHLo/?utm_source=ig_twitter_share&amp;igshid=11ni2g88mbuvn https://www.instagram.com/p/BsjBmu5lwQh/?utm_source=ig_twitter_share&amp;igshid=123zc3ae6kvwu https://www.instagram.com/p/BstJvqkF2BG/?utm_source=ig_twitter_share&amp;igshid=rzbwheorjo3d https://www.instagram.com/p/Bs07XstFl-s/?utm_source=ig_twitter_share&amp;igshid=119k4rqg7mvdc https://www.facebook.com/100001111086568/posts/1946708252042859/</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</si>
  <si>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</si>
  <si>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</si>
  <si>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</si>
  <si>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</si>
  <si>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</si>
  <si>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</si>
  <si>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</si>
  <si>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</si>
  <si>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</si>
  <si>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</si>
  <si>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</si>
  <si>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</si>
  <si>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instagram.com facebook.com fyens.dk</t>
  </si>
  <si>
    <t>Top Hashtags in Tweet in Entire Graph</t>
  </si>
  <si>
    <t>topdj</t>
  </si>
  <si>
    <t>dal1992</t>
  </si>
  <si>
    <t>followme</t>
  </si>
  <si>
    <t>giuseppear</t>
  </si>
  <si>
    <t>mostra</t>
  </si>
  <si>
    <t>ventiannifa</t>
  </si>
  <si>
    <t>sgarbi</t>
  </si>
  <si>
    <t>vecchiricordi</t>
  </si>
  <si>
    <t>Top Hashtags in Tweet in G1</t>
  </si>
  <si>
    <t>instagram</t>
  </si>
  <si>
    <t>twitter</t>
  </si>
  <si>
    <t>dkkrimi</t>
  </si>
  <si>
    <t>stenkast</t>
  </si>
  <si>
    <t>fyn</t>
  </si>
  <si>
    <t>Top Hashtags in Tweet in G2</t>
  </si>
  <si>
    <t>employeeexperience</t>
  </si>
  <si>
    <t>futureofwork</t>
  </si>
  <si>
    <t>socbiz</t>
  </si>
  <si>
    <t>digitalworkplace</t>
  </si>
  <si>
    <t>digitaltransformation</t>
  </si>
  <si>
    <t>efss</t>
  </si>
  <si>
    <t>ecm</t>
  </si>
  <si>
    <t>ucc</t>
  </si>
  <si>
    <t>gtd</t>
  </si>
  <si>
    <t>Top Hashtags in Tweet in G3</t>
  </si>
  <si>
    <t>productivity</t>
  </si>
  <si>
    <t>china</t>
  </si>
  <si>
    <t>Top Hashtags in Tweet in G4</t>
  </si>
  <si>
    <t>porlapaz</t>
  </si>
  <si>
    <t>pazcompleta</t>
  </si>
  <si>
    <t>convocatoriahumana</t>
  </si>
  <si>
    <t>contraelterrorismo</t>
  </si>
  <si>
    <t>contralacorrupcion</t>
  </si>
  <si>
    <t>contrafiscalodebrecht</t>
  </si>
  <si>
    <t>contraelfiscal</t>
  </si>
  <si>
    <t>adelanteporlapaz</t>
  </si>
  <si>
    <t>Top Hashtags in Tweet in G5</t>
  </si>
  <si>
    <t>Top Hashtags in Tweet in G6</t>
  </si>
  <si>
    <t>torpol</t>
  </si>
  <si>
    <t>lk271</t>
  </si>
  <si>
    <t>e59</t>
  </si>
  <si>
    <t>Top Hashtags in Tweet in G7</t>
  </si>
  <si>
    <t>Top Hashtags in Tweet in G8</t>
  </si>
  <si>
    <t>westham</t>
  </si>
  <si>
    <t>muse</t>
  </si>
  <si>
    <t>saracens</t>
  </si>
  <si>
    <t>mlb</t>
  </si>
  <si>
    <t>Top Hashtags in Tweet in G9</t>
  </si>
  <si>
    <t>Top Hashtags in Tweet in G10</t>
  </si>
  <si>
    <t>Top Hashtags in Tweet</t>
  </si>
  <si>
    <t>e20 marcellinodj topdj dal1992 followme instagram twitter dkkrimi stenkast fyn</t>
  </si>
  <si>
    <t>e20 porlapaz pazcompleta convocatoriahumana contraelterrorismo contralacorrupcion contrafiscalodebrecht contraelfiscal adelanteporlapaz</t>
  </si>
  <si>
    <t>torpol lk271 e20 e59</t>
  </si>
  <si>
    <t>circuits qeop olympicpark e20 eastvillage training turnuptoneup fitness fitnessaddict health</t>
  </si>
  <si>
    <t>Top Words in Tweet in Entire Graph</t>
  </si>
  <si>
    <t>Words in Sentiment List#1: Positive</t>
  </si>
  <si>
    <t>Words in Sentiment List#2: Negative</t>
  </si>
  <si>
    <t>Words in Sentiment List#3: Angry/Violent</t>
  </si>
  <si>
    <t>Non-categorized Words</t>
  </si>
  <si>
    <t>Total Words</t>
  </si>
  <si>
    <t>marchemos</t>
  </si>
  <si>
    <t>thank</t>
  </si>
  <si>
    <t>amazing</t>
  </si>
  <si>
    <t>keep</t>
  </si>
  <si>
    <t>Top Words in Tweet in G1</t>
  </si>
  <si>
    <t>di</t>
  </si>
  <si>
    <t>euro</t>
  </si>
  <si>
    <t>sera</t>
  </si>
  <si>
    <t>domenica</t>
  </si>
  <si>
    <t>notte</t>
  </si>
  <si>
    <t>Top Words in Tweet in G2</t>
  </si>
  <si>
    <t>crowd</t>
  </si>
  <si>
    <t>based</t>
  </si>
  <si>
    <t>feedback</t>
  </si>
  <si>
    <t>coming</t>
  </si>
  <si>
    <t>updated</t>
  </si>
  <si>
    <t>image</t>
  </si>
  <si>
    <t>created</t>
  </si>
  <si>
    <t>Top Words in Tweet in G3</t>
  </si>
  <si>
    <t>Top Words in Tweet in G4</t>
  </si>
  <si>
    <t>asesinados</t>
  </si>
  <si>
    <t>solidaridad</t>
  </si>
  <si>
    <t>líderes</t>
  </si>
  <si>
    <t>sociales</t>
  </si>
  <si>
    <t>bacrims</t>
  </si>
  <si>
    <t>paramilitares</t>
  </si>
  <si>
    <t>cadetes</t>
  </si>
  <si>
    <t>Top Words in Tweet in G5</t>
  </si>
  <si>
    <t>juntos</t>
  </si>
  <si>
    <t>paz</t>
  </si>
  <si>
    <t>contra</t>
  </si>
  <si>
    <t>terrorismo</t>
  </si>
  <si>
    <t>Top Words in Tweet in G6</t>
  </si>
  <si>
    <t>na</t>
  </si>
  <si>
    <t>w</t>
  </si>
  <si>
    <t>Top Words in Tweet in G7</t>
  </si>
  <si>
    <t>lucera</t>
  </si>
  <si>
    <t>Top Words in Tweet in G8</t>
  </si>
  <si>
    <t>more</t>
  </si>
  <si>
    <t>details</t>
  </si>
  <si>
    <t>here</t>
  </si>
  <si>
    <t>london</t>
  </si>
  <si>
    <t>stadium</t>
  </si>
  <si>
    <t>announcement</t>
  </si>
  <si>
    <t>Top Words in Tweet in G9</t>
  </si>
  <si>
    <t>Top Words in Tweet in G10</t>
  </si>
  <si>
    <t>Top Words in Tweet</t>
  </si>
  <si>
    <t>e20 marcellinodj di topdj dal1992 followme euro sera domenica notte</t>
  </si>
  <si>
    <t>thank crowd based amazing feedback keep coming updated image created</t>
  </si>
  <si>
    <t>asesinados e20 solidaridad líderes sociales bacrims paramilitares cadetes porlapaz pazcompleta</t>
  </si>
  <si>
    <t>marchemos juntos paz contra terrorismo e20 jaimeraulst</t>
  </si>
  <si>
    <t>na torpol w</t>
  </si>
  <si>
    <t>giuseppear mostra ventiannifa e20 sgarbi vecchiricordi lucera brnsergio</t>
  </si>
  <si>
    <t>more details here london stadium announcement e20 westham muse saracens</t>
  </si>
  <si>
    <t>på og flere uheld e20 esbjergmotorvejen ml 74 esbjerg lufthavn</t>
  </si>
  <si>
    <t>e20 odpowiedz w</t>
  </si>
  <si>
    <t>Top Word Pairs in Tweet in Entire Graph</t>
  </si>
  <si>
    <t>thank,crowd</t>
  </si>
  <si>
    <t>crowd,based</t>
  </si>
  <si>
    <t>based,amazing</t>
  </si>
  <si>
    <t>amazing,feedback</t>
  </si>
  <si>
    <t>feedback,keep</t>
  </si>
  <si>
    <t>keep,coming</t>
  </si>
  <si>
    <t>coming,updated</t>
  </si>
  <si>
    <t>updated,image</t>
  </si>
  <si>
    <t>image,created</t>
  </si>
  <si>
    <t>created,yesterday</t>
  </si>
  <si>
    <t>Top Word Pairs in Tweet in G1</t>
  </si>
  <si>
    <t>marcellinodj,e20</t>
  </si>
  <si>
    <t>e20,topdj</t>
  </si>
  <si>
    <t>topdj,dal1992</t>
  </si>
  <si>
    <t>domenica,notte</t>
  </si>
  <si>
    <t>è,solo</t>
  </si>
  <si>
    <t>죽음에대해,많이</t>
  </si>
  <si>
    <t>많이,생각해봤어</t>
  </si>
  <si>
    <t>생각해봤어,e20</t>
  </si>
  <si>
    <t>입만,산게</t>
  </si>
  <si>
    <t>산게,아니라</t>
  </si>
  <si>
    <t>Top Word Pairs in Tweet in G2</t>
  </si>
  <si>
    <t>Top Word Pairs in Tweet in G3</t>
  </si>
  <si>
    <t>Top Word Pairs in Tweet in G4</t>
  </si>
  <si>
    <t>líderes,sociales</t>
  </si>
  <si>
    <t>sociales,asesinados</t>
  </si>
  <si>
    <t>asesinados,bacrims</t>
  </si>
  <si>
    <t>bacrims,paramilitares</t>
  </si>
  <si>
    <t>Top Word Pairs in Tweet in G5</t>
  </si>
  <si>
    <t>marchemos,juntos</t>
  </si>
  <si>
    <t>juntos,marchemos</t>
  </si>
  <si>
    <t>marchemos,marchemos</t>
  </si>
  <si>
    <t>marchemos,paz</t>
  </si>
  <si>
    <t>paz,contra</t>
  </si>
  <si>
    <t>contra,terrorismo</t>
  </si>
  <si>
    <t>terrorismo,e20</t>
  </si>
  <si>
    <t>jaimeraulst,marchemos</t>
  </si>
  <si>
    <t>Top Word Pairs in Tweet in G6</t>
  </si>
  <si>
    <t>Top Word Pairs in Tweet in G7</t>
  </si>
  <si>
    <t>giuseppear,mostra</t>
  </si>
  <si>
    <t>mostra,ventiannifa</t>
  </si>
  <si>
    <t>ventiannifa,e20</t>
  </si>
  <si>
    <t>e20,sgarbi</t>
  </si>
  <si>
    <t>sgarbi,vecchiricordi</t>
  </si>
  <si>
    <t>vecchiricordi,lucera</t>
  </si>
  <si>
    <t>brnsergio,giuseppear</t>
  </si>
  <si>
    <t>Top Word Pairs in Tweet in G8</t>
  </si>
  <si>
    <t>more,details</t>
  </si>
  <si>
    <t>details,here</t>
  </si>
  <si>
    <t>here,london</t>
  </si>
  <si>
    <t>london,stadium</t>
  </si>
  <si>
    <t>stadium,announcement</t>
  </si>
  <si>
    <t>announcement,e20</t>
  </si>
  <si>
    <t>e20,westham</t>
  </si>
  <si>
    <t>westham,muse</t>
  </si>
  <si>
    <t>muse,saracens</t>
  </si>
  <si>
    <t>saracens,mlb</t>
  </si>
  <si>
    <t>Top Word Pairs in Tweet in G9</t>
  </si>
  <si>
    <t>Top Word Pairs in Tweet in G10</t>
  </si>
  <si>
    <t>Top Word Pairs in Tweet</t>
  </si>
  <si>
    <t>marcellinodj,e20  e20,topdj  topdj,dal1992  domenica,notte  è,solo  죽음에대해,많이  많이,생각해봤어  생각해봤어,e20  입만,산게  산게,아니라</t>
  </si>
  <si>
    <t>thank,crowd  crowd,based  based,amazing  amazing,feedback  feedback,keep  keep,coming  coming,updated  updated,image  image,created  created,yesterday</t>
  </si>
  <si>
    <t>líderes,sociales  sociales,asesinados  asesinados,bacrims  bacrims,paramilitares</t>
  </si>
  <si>
    <t>marchemos,juntos  juntos,marchemos  marchemos,marchemos  marchemos,paz  paz,contra  contra,terrorismo  terrorismo,e20  jaimeraulst,marchemos</t>
  </si>
  <si>
    <t>giuseppear,mostra  mostra,ventiannifa  ventiannifa,e20  e20,sgarbi  sgarbi,vecchiricordi  vecchiricordi,lucera  brnsergio,giuseppear</t>
  </si>
  <si>
    <t>more,details  details,here  here,london  london,stadium  stadium,announcement  announcement,e20  e20,westham  westham,muse  muse,saracens  saracens,mlb</t>
  </si>
  <si>
    <t>flere,uheld  uheld,på  på,e20  e20,esbjergmotorvejen  esbjergmotorvejen,ml  ml,74  74,esbjerg  esbjerg,lufthavn  lufthavn,og  og,72</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</si>
  <si>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</si>
  <si>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</si>
  <si>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</si>
  <si>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</si>
  <si>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</si>
  <si>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</si>
  <si>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</si>
  <si>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</si>
  <si>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</si>
  <si>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</si>
  <si>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</si>
  <si>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</si>
  <si>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</si>
  <si>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</si>
  <si>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</si>
  <si>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</si>
  <si>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</si>
  <si>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</si>
  <si>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</si>
  <si>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</si>
  <si>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</si>
  <si>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</si>
  <si>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</si>
  <si>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eltiempo albertobernalle</t>
  </si>
  <si>
    <t>Top Mentioned in Tweet</t>
  </si>
  <si>
    <t>cornell lourdescasanova</t>
  </si>
  <si>
    <t>pkp_plk_sa miastoleszno</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</si>
  <si>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</si>
  <si>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</si>
  <si>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</si>
  <si>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</si>
  <si>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</si>
  <si>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</si>
  <si>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</si>
  <si>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</si>
  <si>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</si>
  <si>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</si>
  <si>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</si>
  <si>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</si>
  <si>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buffa_andrea_s nostalgia_fm yourgod_bot fyensdk esponart marcellinodj</t>
  </si>
  <si>
    <t>gautamghosh alanlepo sellingsuccess1 rec__social</t>
  </si>
  <si>
    <t>cornell lourdescasanova graciedun</t>
  </si>
  <si>
    <t>eltiempo albertobernalle victorviviescas</t>
  </si>
  <si>
    <t>unsenadofirme jaimeraulst nata_nuez</t>
  </si>
  <si>
    <t>luca_ok pkp_plk_sa miastoleszno</t>
  </si>
  <si>
    <t>brnsergio 4cstudio fotodilucera</t>
  </si>
  <si>
    <t>honestfrank jamesemmett</t>
  </si>
  <si>
    <t>ajiolife sharma9695mansi</t>
  </si>
  <si>
    <t>youtube bondapouel</t>
  </si>
  <si>
    <t>enniosanntos07 khauannxz</t>
  </si>
  <si>
    <t>p4trafiksyd syddr</t>
  </si>
  <si>
    <t>ourparksuk everbettersport</t>
  </si>
  <si>
    <t>bbceastenders rocky250397</t>
  </si>
  <si>
    <t>cke_pl marcin26077998</t>
  </si>
  <si>
    <t>Top URLs in Tweet by Count</t>
  </si>
  <si>
    <t>https://www.instagram.com/p/Bs3CUMMFHLo/?utm_source=ig_twitter_share&amp;igshid=11ni2g88mbuvn https://www.instagram.com/p/Bs07XstFl-s/?utm_source=ig_twitter_share&amp;igshid=119k4rqg7mvdc https://www.instagram.com/p/BstJvqkF2BG/?utm_source=ig_twitter_share&amp;igshid=rzbwheorjo3d https://www.instagram.com/p/BsjBmu5lwQh/?utm_source=ig_twitter_share&amp;igshid=123zc3ae6kvwu</t>
  </si>
  <si>
    <t>Top URLs in Tweet by Salience</t>
  </si>
  <si>
    <t>Top Domains in Tweet by Count</t>
  </si>
  <si>
    <t>Top Domains in Tweet by Salience</t>
  </si>
  <si>
    <t>Top Hashtags in Tweet by Count</t>
  </si>
  <si>
    <t>marcellinodj e20 topdj dal1992 followme instagram twitter macbookpro pioneerddjsz pioneerdj</t>
  </si>
  <si>
    <t>Top Hashtags in Tweet by Salience</t>
  </si>
  <si>
    <t>convocatoriahumana contraelterrorismo contralacorrupcion contrafiscalodebrecht contraelfiscal adelanteporlapaz e20 porlapaz pazcompleta</t>
  </si>
  <si>
    <t>instagram twitter macbookpro pioneerddjsz pioneerdj seratodjpro djmag facebook mixcloud youtube</t>
  </si>
  <si>
    <t>Top Words in Tweet by Count</t>
  </si>
  <si>
    <t>alanlepo thank crowd based amazing feedback keep coming updated image</t>
  </si>
  <si>
    <t>e20 odpowiedz w cke_pl arkusz prawidłowa zadaniu 26 kluczu odpowiedzi</t>
  </si>
  <si>
    <t>bbceastenders really frustrating max checked tin two days another jay</t>
  </si>
  <si>
    <t>great start new year circuits sign ourparksuk let's keep rolling</t>
  </si>
  <si>
    <t>brnsergio giuseppear mostra ventiannifa e20 sgarbi vecchiricordi lucera</t>
  </si>
  <si>
    <t>giuseppear mostra ventiannifa e20 sgarbi vecchiricordi lucera</t>
  </si>
  <si>
    <t>la domenica notte è solo e20 ecco cosa vi siete</t>
  </si>
  <si>
    <t>stenkast fyns politi mangler stadig efterforske 700 tip om mod</t>
  </si>
  <si>
    <t>na torpol w kolejne zamówienie pkp_plk_sa z wolnej ręki tym</t>
  </si>
  <si>
    <t>på og så flere uheld e20 esbjergmotorvejen ml 74 esbjerg</t>
  </si>
  <si>
    <t>på p4trafiksyd flere uheld e20 esbjergmotorvejen ml 74 esbjerg lufthavn</t>
  </si>
  <si>
    <t>e20 죽음에대해 많이 생각해봤어 덕이 있는 사람은 외롭지 않지 세살짜리</t>
  </si>
  <si>
    <t>khauannxz e20</t>
  </si>
  <si>
    <t>marchemos jaimeraulst juntos todos por la paz y en contra</t>
  </si>
  <si>
    <t>marchemos juntos todos por la paz y en contra del</t>
  </si>
  <si>
    <t>y de en con los asesinados por e20 solidaridad líderes</t>
  </si>
  <si>
    <t>e20 comment gérer un manager toxique via youtube</t>
  </si>
  <si>
    <t>marcellinodj e20 topdj dal1992 followme instagram twitter pomeriggio di musica</t>
  </si>
  <si>
    <t>e20 companies becoming more efficient productivity cheap costs positioning themselves</t>
  </si>
  <si>
    <t>euro di italia_alata_corruzione lucia cancellara passaggio proprietà un auto germania</t>
  </si>
  <si>
    <t>e20 ajiolife thank much ajio giving amazing bag love</t>
  </si>
  <si>
    <t>honestfrank more details here london stadium announcement e20 westham muse</t>
  </si>
  <si>
    <t>dejo esta foto por aquí e20</t>
  </si>
  <si>
    <t>Top Words in Tweet by Salience</t>
  </si>
  <si>
    <t>죽음에대해 많이 생각해봤어 덕이 있는 사람은 외롭지 않지 세살짜리 어린애한테도</t>
  </si>
  <si>
    <t>la convocatoriahumana eltiempo miles colombianos saldremos atentado contraelterrorismo contralacorrupcion que</t>
  </si>
  <si>
    <t>instagram twitter pomeriggio di musica e relax macbookpro pioneerddjsz pioneerdj</t>
  </si>
  <si>
    <t>Top Word Pairs in Tweet by Count</t>
  </si>
  <si>
    <t>alanlepo,thank  thank,crowd  crowd,based  based,amazing  amazing,feedback  feedback,keep  keep,coming  coming,updated  updated,image  image,created</t>
  </si>
  <si>
    <t>cke_pl,arkusz  arkusz,e20  e20,prawidłowa  prawidłowa,odpowiedz  odpowiedz,w  w,zadaniu  zadaniu,26  26,w  w,kluczu  kluczu,odpowiedzi</t>
  </si>
  <si>
    <t>bbceastenders,really  really,frustrating  frustrating,max  max,checked  checked,tin  tin,two  two,days  days,another  another,jay  jay,stealing</t>
  </si>
  <si>
    <t>great,start  start,new  new,year  year,circuits  circuits,sign  sign,ourparksuk  ourparksuk,let's  let's,keep  keep,rolling  rolling,qeop</t>
  </si>
  <si>
    <t>brnsergio,giuseppear  giuseppear,mostra  mostra,ventiannifa  ventiannifa,e20  e20,sgarbi  sgarbi,vecchiricordi  vecchiricordi,lucera</t>
  </si>
  <si>
    <t>giuseppear,mostra  mostra,ventiannifa  ventiannifa,e20  e20,sgarbi  sgarbi,vecchiricordi  vecchiricordi,lucera</t>
  </si>
  <si>
    <t>la,domenica  domenica,notte  è,solo  ecco,cosa  cosa,vi  vi,siete  siete,persi  persi,ieri  ieri,sera  sera,la</t>
  </si>
  <si>
    <t>fyns,politi  politi,mangler  mangler,stadig  stadig,efterforske  efterforske,700  700,tip  tip,om  om,stenkast  stenkast,mod  mod,biler</t>
  </si>
  <si>
    <t>kolejne,zamówienie  zamówienie,pkp_plk_sa  pkp_plk_sa,z  z,wolnej  wolnej,ręki  ręki,tym  tym,razem  razem,dla  dla,torpol  torpol,u</t>
  </si>
  <si>
    <t>p4trafiksyd,flere  flere,uheld  uheld,på  på,e20  e20,esbjergmotorvejen  esbjergmotorvejen,ml  ml,74  74,esbjerg  esbjerg,lufthavn  lufthavn,og</t>
  </si>
  <si>
    <t>죽음에대해,많이  많이,생각해봤어  생각해봤어,e20  덕이,있는  있는,사람은  사람은,외롭지  외롭지,않지  않지,e20  세살짜리,어린애한테도  어린애한테도,배울점은</t>
  </si>
  <si>
    <t>khauannxz,e20</t>
  </si>
  <si>
    <t>jaimeraulst,marchemos  marchemos,juntos  juntos,marchemos  marchemos,todos  todos,marchemos  marchemos,por  por,la  la,paz  paz,y  y,en</t>
  </si>
  <si>
    <t>marchemos,juntos  juntos,marchemos  marchemos,todos  todos,marchemos  marchemos,por  por,la  la,paz  paz,y  y,en  en,contra</t>
  </si>
  <si>
    <t>con,los  en,solidaridad  solidaridad,con  líderes,sociales  sociales,asesinados  asesinados,por  por,bacrims  bacrims,y  y,paramilitares  eltiempo,miles</t>
  </si>
  <si>
    <t>e20,comment  comment,gérer  gérer,un  un,manager  manager,toxique  toxique,via  via,youtube</t>
  </si>
  <si>
    <t>marcellinodj,e20  e20,topdj  topdj,dal1992  instagram,twitter  pomeriggio,di  di,musica  musica,e  e,relax  relax,marcellinodj  dal1992,macbookpro</t>
  </si>
  <si>
    <t>e20,companies  companies,becoming  becoming,more  more,efficient  efficient,productivity  productivity,cheap  cheap,costs  costs,positioning  positioning,themselves  themselves,better</t>
  </si>
  <si>
    <t>italia_alata_corruzione,lucia  lucia,cancellara  cancellara,passaggio  passaggio,di  di,proprietà  proprietà,di  di,un  un,auto  auto,germania  germania,50</t>
  </si>
  <si>
    <t>ajiolife,thank  thank,much  much,ajio  ajio,giving  giving,amazing  amazing,e20  e20,bag  bag,love  love,e20</t>
  </si>
  <si>
    <t>honestfrank,more  more,details  details,here  here,london  london,stadium  stadium,announcement  announcement,e20  e20,westham  westham,muse  muse,saracens</t>
  </si>
  <si>
    <t>dejo,esta  esta,foto  foto,por  por,aquí  aquí,e20</t>
  </si>
  <si>
    <t>Top Word Pairs in Tweet by Salience</t>
  </si>
  <si>
    <t>eltiempo,miles  miles,de  de,colombianos  colombianos,saldremos  saldremos,e20  e20,en  los,líderes  paramilitares,y  y,con  los,cadetes</t>
  </si>
  <si>
    <t>instagram,twitter  pomeriggio,di  di,musica  musica,e  e,relax  relax,marcellinodj  dal1992,macbookpro  macbookpro,pioneerddjsz  pioneerddjsz,pioneerdj  pioneerdj,seratodjpro</t>
  </si>
  <si>
    <t>Word</t>
  </si>
  <si>
    <t>yesterday</t>
  </si>
  <si>
    <t>shows</t>
  </si>
  <si>
    <t>på</t>
  </si>
  <si>
    <t>companies</t>
  </si>
  <si>
    <t>co</t>
  </si>
  <si>
    <t>og</t>
  </si>
  <si>
    <t>20</t>
  </si>
  <si>
    <t>e</t>
  </si>
  <si>
    <t>il</t>
  </si>
  <si>
    <t>죽음에대해</t>
  </si>
  <si>
    <t>많이</t>
  </si>
  <si>
    <t>생각해봤어</t>
  </si>
  <si>
    <t>덕이</t>
  </si>
  <si>
    <t>있는</t>
  </si>
  <si>
    <t>사람은</t>
  </si>
  <si>
    <t>외롭지</t>
  </si>
  <si>
    <t>않지</t>
  </si>
  <si>
    <t>세살짜리</t>
  </si>
  <si>
    <t>어린애한테도</t>
  </si>
  <si>
    <t>배울점은</t>
  </si>
  <si>
    <t>있거든</t>
  </si>
  <si>
    <t>모든사람에겐</t>
  </si>
  <si>
    <t>배울점이</t>
  </si>
  <si>
    <t>있지</t>
  </si>
  <si>
    <t>사람</t>
  </si>
  <si>
    <t>셋이</t>
  </si>
  <si>
    <t>모이면</t>
  </si>
  <si>
    <t>그중</t>
  </si>
  <si>
    <t>한명은</t>
  </si>
  <si>
    <t>반드시</t>
  </si>
  <si>
    <t>입만</t>
  </si>
  <si>
    <t>산게</t>
  </si>
  <si>
    <t>아니라</t>
  </si>
  <si>
    <t>하나를</t>
  </si>
  <si>
    <t>알고</t>
  </si>
  <si>
    <t>그걸로</t>
  </si>
  <si>
    <t>'</t>
  </si>
  <si>
    <t>모든걸</t>
  </si>
  <si>
    <t>관통하는거지</t>
  </si>
  <si>
    <t>flere</t>
  </si>
  <si>
    <t>uheld</t>
  </si>
  <si>
    <t>esbjergmotorvejen</t>
  </si>
  <si>
    <t>ml</t>
  </si>
  <si>
    <t>74</t>
  </si>
  <si>
    <t>esbjerg</t>
  </si>
  <si>
    <t>lufthavn</t>
  </si>
  <si>
    <t>72</t>
  </si>
  <si>
    <t>bramming</t>
  </si>
  <si>
    <t>begge</t>
  </si>
  <si>
    <t>retninger</t>
  </si>
  <si>
    <t>er</t>
  </si>
  <si>
    <t>meget</t>
  </si>
  <si>
    <t>glat</t>
  </si>
  <si>
    <t>grund</t>
  </si>
  <si>
    <t>så</t>
  </si>
  <si>
    <t>vi</t>
  </si>
  <si>
    <t>z</t>
  </si>
  <si>
    <t>d</t>
  </si>
  <si>
    <t>è</t>
  </si>
  <si>
    <t>solo</t>
  </si>
  <si>
    <t>odpowiedz</t>
  </si>
  <si>
    <t>now</t>
  </si>
  <si>
    <t>focusing</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</si>
  <si>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</si>
  <si>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</si>
  <si>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</si>
  <si>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</si>
  <si>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</si>
  <si>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</si>
  <si>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</si>
  <si>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</si>
  <si>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</si>
  <si>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</si>
  <si>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</si>
  <si>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</si>
  <si>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</si>
  <si>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</si>
  <si>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</si>
  <si>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</si>
  <si>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</si>
  <si>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</si>
  <si>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</si>
  <si>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</si>
  <si>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</si>
  <si>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</si>
  <si>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</si>
  <si>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</si>
  <si>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</si>
  <si>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</si>
  <si>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</si>
  <si>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</si>
  <si>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</si>
  <si>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</si>
  <si>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</si>
  <si>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2019</t>
  </si>
  <si>
    <t>Jan</t>
  </si>
  <si>
    <t>9-Jan</t>
  </si>
  <si>
    <t>3 PM</t>
  </si>
  <si>
    <t>10-Jan</t>
  </si>
  <si>
    <t>8 AM</t>
  </si>
  <si>
    <t>11 AM</t>
  </si>
  <si>
    <t>2 PM</t>
  </si>
  <si>
    <t>9 PM</t>
  </si>
  <si>
    <t>11 PM</t>
  </si>
  <si>
    <t>11-Jan</t>
  </si>
  <si>
    <t>12-Jan</t>
  </si>
  <si>
    <t>9 AM</t>
  </si>
  <si>
    <t>7 PM</t>
  </si>
  <si>
    <t>8 PM</t>
  </si>
  <si>
    <t>14-Jan</t>
  </si>
  <si>
    <t>16-Jan</t>
  </si>
  <si>
    <t>7 AM</t>
  </si>
  <si>
    <t>6 PM</t>
  </si>
  <si>
    <t>17-Jan</t>
  </si>
  <si>
    <t>6 AM</t>
  </si>
  <si>
    <t>4 PM</t>
  </si>
  <si>
    <t>18-Jan</t>
  </si>
  <si>
    <t>12 PM</t>
  </si>
  <si>
    <t>1 PM</t>
  </si>
  <si>
    <t>19-Jan</t>
  </si>
  <si>
    <t>10 PM</t>
  </si>
  <si>
    <t>20-Jan</t>
  </si>
  <si>
    <t>21-Jan</t>
  </si>
  <si>
    <t>5 PM</t>
  </si>
  <si>
    <t>22-Jan</t>
  </si>
  <si>
    <t>10 AM</t>
  </si>
  <si>
    <t>128, 128, 128</t>
  </si>
  <si>
    <t>Red</t>
  </si>
  <si>
    <t>171, 85, 85</t>
  </si>
  <si>
    <t>G1: e20 marcellinodj di topdj dal1992 followme euro sera domenica notte</t>
  </si>
  <si>
    <t>G2: thank crowd based amazing feedback keep coming updated image created</t>
  </si>
  <si>
    <t>G4: asesinados e20 solidaridad líderes sociales bacrims paramilitares cadetes porlapaz pazcompleta</t>
  </si>
  <si>
    <t>G5: marchemos juntos paz contra terrorismo e20 jaimeraulst</t>
  </si>
  <si>
    <t>G6: na torpol w</t>
  </si>
  <si>
    <t>G7: giuseppear mostra ventiannifa e20 sgarbi vecchiricordi lucera brnsergio</t>
  </si>
  <si>
    <t>G8: more details here london stadium announcement e20 westham muse saracens</t>
  </si>
  <si>
    <t>G9: e20</t>
  </si>
  <si>
    <t>G11: e20</t>
  </si>
  <si>
    <t>G12: på og flere uheld e20 esbjergmotorvejen ml 74 esbjerg lufthavn</t>
  </si>
  <si>
    <t>G15: e20 odpowiedz w</t>
  </si>
  <si>
    <t>Autofill Workbook Results</t>
  </si>
  <si>
    <t>Edge Weight▓1▓4▓0▓True▓Gray▓Red▓▓Edge Weight▓1▓4▓0▓3▓10▓False▓Edge Weight▓1▓4▓0▓35▓12▓False▓▓0▓0▓0▓True▓Black▓Black▓▓Followers▓0▓6516181▓0▓162▓1000▓False▓▓0▓0▓0▓0▓0▓False▓▓0▓0▓0▓0▓0▓False▓▓0▓0▓0▓0▓0▓False</t>
  </si>
  <si>
    <t>GraphSource░GraphServerTwitterSearch▓GraphTerm░#e20▓ImportDescription░The graph represents a network of 41 Twitter users whose tweets in the requested range contained "#e20", or who were replied to or mentioned in those tweets.  The network was obtained from the NodeXL Graph Server on Wednesday, 23 January 2019 at 18:12 UTC.
The requested start date was Wednesday, 23 January 2019 at 01:01 UTC and the maximum number of days (going backward) was 14.
The maximum number of tweets collected was 5,000.
The tweets in the network were tweeted over the 13-day, 6-hour, 52-minute period from Wednesday, 09 January 2019 at 15:13 UTC to Tuesday, 22 January 2019 at 22:06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</si>
</sst>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5867380"/>
        <c:axId val="55935509"/>
      </c:barChart>
      <c:catAx>
        <c:axId val="6586738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5935509"/>
        <c:crosses val="autoZero"/>
        <c:auto val="1"/>
        <c:lblOffset val="100"/>
        <c:noMultiLvlLbl val="0"/>
      </c:catAx>
      <c:valAx>
        <c:axId val="559355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8673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#e20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Series'!$A$26:$A$75</c:f>
              <c:strCache>
                <c:ptCount val="35"/>
                <c:pt idx="0">
                  <c:v>3 PM
9-Jan
Jan
2019</c:v>
                </c:pt>
                <c:pt idx="1">
                  <c:v>8 AM
10-Jan</c:v>
                </c:pt>
                <c:pt idx="2">
                  <c:v>11 AM</c:v>
                </c:pt>
                <c:pt idx="3">
                  <c:v>2 PM</c:v>
                </c:pt>
                <c:pt idx="4">
                  <c:v>9 PM</c:v>
                </c:pt>
                <c:pt idx="5">
                  <c:v>11 PM</c:v>
                </c:pt>
                <c:pt idx="6">
                  <c:v>9 PM
11-Jan</c:v>
                </c:pt>
                <c:pt idx="7">
                  <c:v>9 AM
12-Jan</c:v>
                </c:pt>
                <c:pt idx="8">
                  <c:v>7 PM</c:v>
                </c:pt>
                <c:pt idx="9">
                  <c:v>8 PM</c:v>
                </c:pt>
                <c:pt idx="10">
                  <c:v>2 PM
14-Jan</c:v>
                </c:pt>
                <c:pt idx="11">
                  <c:v>7 AM
16-Jan</c:v>
                </c:pt>
                <c:pt idx="12">
                  <c:v>6 PM</c:v>
                </c:pt>
                <c:pt idx="13">
                  <c:v>6 AM
17-Jan</c:v>
                </c:pt>
                <c:pt idx="14">
                  <c:v>8 AM</c:v>
                </c:pt>
                <c:pt idx="15">
                  <c:v>11 AM</c:v>
                </c:pt>
                <c:pt idx="16">
                  <c:v>2 PM</c:v>
                </c:pt>
                <c:pt idx="17">
                  <c:v>4 PM</c:v>
                </c:pt>
                <c:pt idx="18">
                  <c:v>11 PM</c:v>
                </c:pt>
                <c:pt idx="19">
                  <c:v>11 AM
18-Jan</c:v>
                </c:pt>
                <c:pt idx="20">
                  <c:v>12 PM</c:v>
                </c:pt>
                <c:pt idx="21">
                  <c:v>1 PM</c:v>
                </c:pt>
                <c:pt idx="22">
                  <c:v>1 PM
19-Jan</c:v>
                </c:pt>
                <c:pt idx="23">
                  <c:v>2 PM</c:v>
                </c:pt>
                <c:pt idx="24">
                  <c:v>6 PM</c:v>
                </c:pt>
                <c:pt idx="25">
                  <c:v>7 PM</c:v>
                </c:pt>
                <c:pt idx="26">
                  <c:v>9 PM</c:v>
                </c:pt>
                <c:pt idx="27">
                  <c:v>10 PM</c:v>
                </c:pt>
                <c:pt idx="28">
                  <c:v>8 AM
20-Jan</c:v>
                </c:pt>
                <c:pt idx="29">
                  <c:v>2 PM</c:v>
                </c:pt>
                <c:pt idx="30">
                  <c:v>9 AM
21-Jan</c:v>
                </c:pt>
                <c:pt idx="31">
                  <c:v>5 PM</c:v>
                </c:pt>
                <c:pt idx="32">
                  <c:v>7 AM
22-Jan</c:v>
                </c:pt>
                <c:pt idx="33">
                  <c:v>10 AM</c:v>
                </c:pt>
                <c:pt idx="34">
                  <c:v>10 PM</c:v>
                </c:pt>
              </c:strCache>
            </c:strRef>
          </c:cat>
          <c:val>
            <c:numRef>
              <c:f>'Time Series'!$B$26:$B$75</c:f>
              <c:numCache>
                <c:formatCode>General</c:formatCode>
                <c:ptCount val="35"/>
                <c:pt idx="0">
                  <c:v>3</c:v>
                </c:pt>
                <c:pt idx="1">
                  <c:v>1</c:v>
                </c:pt>
                <c:pt idx="2">
                  <c:v>1</c:v>
                </c:pt>
                <c:pt idx="3">
                  <c:v>1</c:v>
                </c:pt>
                <c:pt idx="4">
                  <c:v>1</c:v>
                </c:pt>
                <c:pt idx="5">
                  <c:v>1</c:v>
                </c:pt>
                <c:pt idx="6">
                  <c:v>1</c:v>
                </c:pt>
                <c:pt idx="7">
                  <c:v>1</c:v>
                </c:pt>
                <c:pt idx="8">
                  <c:v>2</c:v>
                </c:pt>
                <c:pt idx="9">
                  <c:v>1</c:v>
                </c:pt>
                <c:pt idx="10">
                  <c:v>1</c:v>
                </c:pt>
                <c:pt idx="11">
                  <c:v>1</c:v>
                </c:pt>
                <c:pt idx="12">
                  <c:v>1</c:v>
                </c:pt>
                <c:pt idx="13">
                  <c:v>1</c:v>
                </c:pt>
                <c:pt idx="14">
                  <c:v>1</c:v>
                </c:pt>
                <c:pt idx="15">
                  <c:v>2</c:v>
                </c:pt>
                <c:pt idx="16">
                  <c:v>3</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2</c:v>
                </c:pt>
                <c:pt idx="34">
                  <c:v>1</c:v>
                </c:pt>
              </c:numCache>
            </c:numRef>
          </c:val>
        </c:ser>
        <c:axId val="48020878"/>
        <c:axId val="29534719"/>
      </c:barChart>
      <c:catAx>
        <c:axId val="48020878"/>
        <c:scaling>
          <c:orientation val="minMax"/>
        </c:scaling>
        <c:axPos val="b"/>
        <c:delete val="0"/>
        <c:numFmt formatCode="General" sourceLinked="1"/>
        <c:majorTickMark val="out"/>
        <c:minorTickMark val="none"/>
        <c:tickLblPos val="nextTo"/>
        <c:crossAx val="29534719"/>
        <c:crosses val="autoZero"/>
        <c:auto val="1"/>
        <c:lblOffset val="100"/>
        <c:noMultiLvlLbl val="0"/>
      </c:catAx>
      <c:valAx>
        <c:axId val="29534719"/>
        <c:scaling>
          <c:orientation val="minMax"/>
        </c:scaling>
        <c:axPos val="l"/>
        <c:majorGridlines/>
        <c:delete val="0"/>
        <c:numFmt formatCode="General" sourceLinked="1"/>
        <c:majorTickMark val="out"/>
        <c:minorTickMark val="none"/>
        <c:tickLblPos val="nextTo"/>
        <c:crossAx val="4802087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3657534"/>
        <c:axId val="34482351"/>
      </c:barChart>
      <c:catAx>
        <c:axId val="3365753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482351"/>
        <c:crosses val="autoZero"/>
        <c:auto val="1"/>
        <c:lblOffset val="100"/>
        <c:noMultiLvlLbl val="0"/>
      </c:catAx>
      <c:valAx>
        <c:axId val="344823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6575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1905704"/>
        <c:axId val="41607017"/>
      </c:barChart>
      <c:catAx>
        <c:axId val="4190570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1607017"/>
        <c:crosses val="autoZero"/>
        <c:auto val="1"/>
        <c:lblOffset val="100"/>
        <c:noMultiLvlLbl val="0"/>
      </c:catAx>
      <c:valAx>
        <c:axId val="416070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9057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8918834"/>
        <c:axId val="14725187"/>
      </c:barChart>
      <c:catAx>
        <c:axId val="3891883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4725187"/>
        <c:crosses val="autoZero"/>
        <c:auto val="1"/>
        <c:lblOffset val="100"/>
        <c:noMultiLvlLbl val="0"/>
      </c:catAx>
      <c:valAx>
        <c:axId val="147251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9188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5417820"/>
        <c:axId val="51889469"/>
      </c:barChart>
      <c:catAx>
        <c:axId val="6541782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1889469"/>
        <c:crosses val="autoZero"/>
        <c:auto val="1"/>
        <c:lblOffset val="100"/>
        <c:noMultiLvlLbl val="0"/>
      </c:catAx>
      <c:valAx>
        <c:axId val="518894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4178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4352038"/>
        <c:axId val="42297431"/>
      </c:barChart>
      <c:catAx>
        <c:axId val="6435203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2297431"/>
        <c:crosses val="autoZero"/>
        <c:auto val="1"/>
        <c:lblOffset val="100"/>
        <c:noMultiLvlLbl val="0"/>
      </c:catAx>
      <c:valAx>
        <c:axId val="422974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3520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5132560"/>
        <c:axId val="3539857"/>
      </c:barChart>
      <c:catAx>
        <c:axId val="4513256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539857"/>
        <c:crosses val="autoZero"/>
        <c:auto val="1"/>
        <c:lblOffset val="100"/>
        <c:noMultiLvlLbl val="0"/>
      </c:catAx>
      <c:valAx>
        <c:axId val="35398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325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1858714"/>
        <c:axId val="18292971"/>
      </c:barChart>
      <c:catAx>
        <c:axId val="3185871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8292971"/>
        <c:crosses val="autoZero"/>
        <c:auto val="1"/>
        <c:lblOffset val="100"/>
        <c:noMultiLvlLbl val="0"/>
      </c:catAx>
      <c:valAx>
        <c:axId val="182929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8587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0419012"/>
        <c:axId val="5335653"/>
      </c:barChart>
      <c:catAx>
        <c:axId val="30419012"/>
        <c:scaling>
          <c:orientation val="minMax"/>
        </c:scaling>
        <c:axPos val="b"/>
        <c:delete val="1"/>
        <c:majorTickMark val="out"/>
        <c:minorTickMark val="none"/>
        <c:tickLblPos val="none"/>
        <c:crossAx val="5335653"/>
        <c:crosses val="autoZero"/>
        <c:auto val="1"/>
        <c:lblOffset val="100"/>
        <c:noMultiLvlLbl val="0"/>
      </c:catAx>
      <c:valAx>
        <c:axId val="5335653"/>
        <c:scaling>
          <c:orientation val="minMax"/>
        </c:scaling>
        <c:axPos val="l"/>
        <c:delete val="1"/>
        <c:majorTickMark val="out"/>
        <c:minorTickMark val="none"/>
        <c:tickLblPos val="none"/>
        <c:crossAx val="3041901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2" refreshedBy="Marc Smith" refreshedVersion="5">
  <cacheSource type="worksheet">
    <worksheetSource ref="A2:BL44"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8">
        <m/>
        <s v="e20"/>
        <s v="e20 eastenders"/>
        <s v="circuits qeop olympicpark e20 eastvillage training turnuptoneup fitness fitnessaddict health healthylifestyle fitnessmotivation hardworkpaysoffs"/>
        <s v="giuseppear mostra ventiannifa e20 sgarbi vecchiricordi"/>
        <s v="dkkrimi e20 stenkast fyn"/>
        <s v="torpol torpol lk271 e20 e59"/>
        <s v="e20 trafikradio p4trafik"/>
        <s v="employeeexperience futureofwork socbiz e20 digitalworkplace digitaltransformation efss ecm ucc gtd"/>
        <s v="convocatoriahumana e20 porlapaz pazcompleta contraelfiscal convocatoriahumana adelanteporlapaz"/>
        <s v="e20 porlapaz contraelterrorismo contralacorrupcion contrafiscalodebrecht pazcompleta"/>
        <s v="raver sponsor dal1992 e20 marcellinodj topdj photo musicismylife followme instagram twitter"/>
        <s v="marcellinodj e20 topdj dal1992"/>
        <s v="marcellinodj e20 topdj dal1992 djmag followme facebook instagram twitter mixcloud youtube pensieripositivi"/>
        <s v="marcellinodj e20 topdj dal1992 macbookpro pioneerddjsz pioneerdj seratodjpro followme"/>
        <s v="e20 productivity china"/>
        <s v="italia_alata_corruzione repubblica e20 k italia_alata_costi italia_alata_antitrust"/>
        <s v="e20 westham muse saracens mlb"/>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2">
        <d v="2019-01-09T15:17:05.000"/>
        <d v="2019-01-10T21:17:21.000"/>
        <d v="2019-01-11T21:32:11.000"/>
        <d v="2019-01-12T09:13:35.000"/>
        <d v="2019-01-12T19:22:38.000"/>
        <d v="2019-01-14T14:43:26.000"/>
        <d v="2019-01-12T19:20:52.000"/>
        <d v="2019-01-16T07:59:26.000"/>
        <d v="2019-01-17T06:05:40.000"/>
        <d v="2019-01-17T11:44:43.000"/>
        <d v="2019-01-17T14:38:36.000"/>
        <d v="2019-01-17T14:38:47.000"/>
        <d v="2019-01-17T16:30:11.000"/>
        <d v="2019-01-10T08:23:31.000"/>
        <d v="2019-01-10T11:23:31.000"/>
        <d v="2019-01-10T14:23:31.000"/>
        <d v="2019-01-10T23:23:31.000"/>
        <d v="2019-01-17T08:23:30.000"/>
        <d v="2019-01-17T11:23:32.000"/>
        <d v="2019-01-17T14:23:31.000"/>
        <d v="2019-01-17T23:23:31.000"/>
        <d v="2019-01-09T15:13:54.000"/>
        <d v="2019-01-09T15:14:45.000"/>
        <d v="2019-01-18T11:56:00.000"/>
        <d v="2019-01-18T12:09:09.000"/>
        <d v="2019-01-18T13:53:56.000"/>
        <d v="2019-01-19T14:22:18.000"/>
        <d v="2019-01-19T13:53:36.000"/>
        <d v="2019-01-19T19:38:33.000"/>
        <d v="2019-01-19T21:28:33.000"/>
        <d v="2019-01-19T22:29:13.000"/>
        <d v="2019-01-20T08:19:43.000"/>
        <d v="2019-01-12T20:05:08.000"/>
        <d v="2019-01-16T18:28:39.000"/>
        <d v="2019-01-19T18:56:59.000"/>
        <d v="2019-01-20T14:37:02.000"/>
        <d v="2019-01-21T09:38:29.000"/>
        <d v="2019-01-21T17:40:03.000"/>
        <d v="2019-01-22T07:14:31.000"/>
        <d v="2019-01-22T10:41:05.000"/>
        <d v="2019-01-22T10:46:29.000"/>
        <d v="2019-01-22T22:06:32.000"/>
      </sharedItems>
      <fieldGroup par="66" base="22">
        <rangePr groupBy="hours" autoEnd="1" autoStart="1" startDate="2019-01-09T15:13:54.000" endDate="2019-01-22T22:06:32.000"/>
        <groupItems count="26">
          <s v="&lt;1/9/2019"/>
          <s v="12 AM"/>
          <s v="1 AM"/>
          <s v="2 AM"/>
          <s v="3 AM"/>
          <s v="4 AM"/>
          <s v="5 AM"/>
          <s v="6 AM"/>
          <s v="7 AM"/>
          <s v="8 AM"/>
          <s v="9 AM"/>
          <s v="10 AM"/>
          <s v="11 AM"/>
          <s v="12 PM"/>
          <s v="1 PM"/>
          <s v="2 PM"/>
          <s v="3 PM"/>
          <s v="4 PM"/>
          <s v="5 PM"/>
          <s v="6 PM"/>
          <s v="7 PM"/>
          <s v="8 PM"/>
          <s v="9 PM"/>
          <s v="10 PM"/>
          <s v="11 PM"/>
          <s v="&gt;1/22/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1-09T15:13:54.000" endDate="2019-01-22T22:06:32.000"/>
        <groupItems count="368">
          <s v="&lt;1/9/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2019"/>
        </groupItems>
      </fieldGroup>
    </cacheField>
    <cacheField name="Months" databaseField="0">
      <sharedItems containsMixedTypes="0" count="0"/>
      <fieldGroup base="22">
        <rangePr groupBy="months" autoEnd="1" autoStart="1" startDate="2019-01-09T15:13:54.000" endDate="2019-01-22T22:06:32.000"/>
        <groupItems count="14">
          <s v="&lt;1/9/2019"/>
          <s v="Jan"/>
          <s v="Feb"/>
          <s v="Mar"/>
          <s v="Apr"/>
          <s v="May"/>
          <s v="Jun"/>
          <s v="Jul"/>
          <s v="Aug"/>
          <s v="Sep"/>
          <s v="Oct"/>
          <s v="Nov"/>
          <s v="Dec"/>
          <s v="&gt;1/22/2019"/>
        </groupItems>
      </fieldGroup>
    </cacheField>
    <cacheField name="Years" databaseField="0">
      <sharedItems containsMixedTypes="0" count="0"/>
      <fieldGroup base="22">
        <rangePr groupBy="years" autoEnd="1" autoStart="1" startDate="2019-01-09T15:13:54.000" endDate="2019-01-22T22:06:32.000"/>
        <groupItems count="3">
          <s v="&lt;1/9/2019"/>
          <s v="2019"/>
          <s v="&gt;1/22/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2">
  <r>
    <s v="gautamghosh"/>
    <s v="alanlepo"/>
    <m/>
    <m/>
    <m/>
    <m/>
    <m/>
    <m/>
    <m/>
    <m/>
    <s v="No"/>
    <n v="3"/>
    <m/>
    <m/>
    <x v="0"/>
    <d v="2019-01-09T15:17:05.000"/>
    <s v="RT @alanlepo: Thank you crowd! Based on some amazing feedback (keep it coming) I've updated the image I created yesterday that shows how coâ€¦"/>
    <m/>
    <m/>
    <x v="0"/>
    <m/>
    <s v="http://pbs.twimg.com/profile_images/1087100690751733766/piSivUNL_normal.jpg"/>
    <x v="0"/>
    <s v="https://twitter.com/#!/gautamghosh/status/1083019837859946497"/>
    <m/>
    <m/>
    <s v="1083019837859946497"/>
    <m/>
    <b v="0"/>
    <n v="0"/>
    <s v=""/>
    <b v="0"/>
    <s v="en"/>
    <m/>
    <s v=""/>
    <b v="0"/>
    <n v="1"/>
    <s v="1083019248883126273"/>
    <s v="Twitter for Android"/>
    <b v="0"/>
    <s v="1083019248883126273"/>
    <s v="Tweet"/>
    <n v="0"/>
    <n v="0"/>
    <m/>
    <m/>
    <m/>
    <m/>
    <m/>
    <m/>
    <m/>
    <m/>
    <n v="1"/>
    <s v="2"/>
    <s v="2"/>
    <n v="2"/>
    <n v="8.333333333333334"/>
    <n v="0"/>
    <n v="0"/>
    <n v="0"/>
    <n v="0"/>
    <n v="22"/>
    <n v="91.66666666666667"/>
    <n v="24"/>
  </r>
  <r>
    <s v="marcin26077998"/>
    <s v="cke_pl"/>
    <m/>
    <m/>
    <m/>
    <m/>
    <m/>
    <m/>
    <m/>
    <m/>
    <s v="No"/>
    <n v="4"/>
    <m/>
    <m/>
    <x v="1"/>
    <d v="2019-01-10T21:17:21.000"/>
    <s v="@CKE_PL Arkusz E20 prawidłowa odpowiedz  w zadaniu 26: A , w kluczu odpowiedzi odpowiedz D._x000a_Kiedy będą dostępne kryteria oceniania z egzaminu praktycznego E20? _x000a_#e20 https://t.co/ii933vJlTy"/>
    <m/>
    <m/>
    <x v="1"/>
    <s v="https://pbs.twimg.com/media/DwlEdXbWkAI9Cmn.jpg"/>
    <s v="https://pbs.twimg.com/media/DwlEdXbWkAI9Cmn.jpg"/>
    <x v="1"/>
    <s v="https://twitter.com/#!/marcin26077998/status/1083472890635472896"/>
    <m/>
    <m/>
    <s v="1083472890635472896"/>
    <m/>
    <b v="0"/>
    <n v="0"/>
    <s v="1706627773"/>
    <b v="0"/>
    <s v="pl"/>
    <m/>
    <s v=""/>
    <b v="0"/>
    <n v="0"/>
    <s v=""/>
    <s v="Twitter Web Client"/>
    <b v="0"/>
    <s v="1083472890635472896"/>
    <s v="Tweet"/>
    <n v="0"/>
    <n v="0"/>
    <m/>
    <m/>
    <m/>
    <m/>
    <m/>
    <m/>
    <m/>
    <m/>
    <n v="1"/>
    <s v="15"/>
    <s v="15"/>
    <n v="0"/>
    <n v="0"/>
    <n v="0"/>
    <n v="0"/>
    <n v="0"/>
    <n v="0"/>
    <n v="24"/>
    <n v="100"/>
    <n v="24"/>
  </r>
  <r>
    <s v="rocky250397"/>
    <s v="bbceastenders"/>
    <m/>
    <m/>
    <m/>
    <m/>
    <m/>
    <m/>
    <m/>
    <m/>
    <s v="No"/>
    <n v="5"/>
    <m/>
    <m/>
    <x v="1"/>
    <d v="2019-01-11T21:32:11.000"/>
    <s v="@bbceastenders really frustrating me how max hasn't checked his tin yet and it been like two days? Is this another jay stealing money from the funeral parlour scene are we just going to forget and move on? #E20 #EastEnders"/>
    <m/>
    <m/>
    <x v="2"/>
    <m/>
    <s v="http://pbs.twimg.com/profile_images/1060325521928736768/anjGPdOa_normal.jpg"/>
    <x v="2"/>
    <s v="https://twitter.com/#!/rocky250397/status/1083839008524959745"/>
    <m/>
    <m/>
    <s v="1083839008524959745"/>
    <m/>
    <b v="0"/>
    <n v="2"/>
    <s v="85626267"/>
    <b v="0"/>
    <s v="en"/>
    <m/>
    <s v=""/>
    <b v="0"/>
    <n v="0"/>
    <s v=""/>
    <s v="Twitter for Android"/>
    <b v="0"/>
    <s v="1083839008524959745"/>
    <s v="Tweet"/>
    <n v="0"/>
    <n v="0"/>
    <m/>
    <m/>
    <m/>
    <m/>
    <m/>
    <m/>
    <m/>
    <m/>
    <n v="1"/>
    <s v="14"/>
    <s v="14"/>
    <n v="1"/>
    <n v="2.5641025641025643"/>
    <n v="2"/>
    <n v="5.128205128205129"/>
    <n v="0"/>
    <n v="0"/>
    <n v="36"/>
    <n v="92.3076923076923"/>
    <n v="39"/>
  </r>
  <r>
    <s v="everbettersport"/>
    <s v="ourparksuk"/>
    <m/>
    <m/>
    <m/>
    <m/>
    <m/>
    <m/>
    <m/>
    <m/>
    <s v="No"/>
    <n v="6"/>
    <m/>
    <m/>
    <x v="0"/>
    <d v="2019-01-12T09:13:35.000"/>
    <s v="Great start to the new year at #circuits sign in with @OurParksUK and let's keep it rolling! #QEOP #Olympicpark #e20 #eastvillage _x000a__x000a_ #training #turnuptoneup #fitness #fitnessaddict #health  #healthylifestyle #fitnessmotivation #hardworkpaysoffs https://t.co/RBN2zUV3Lo"/>
    <m/>
    <m/>
    <x v="3"/>
    <s v="https://pbs.twimg.com/media/DwsyWQIWsAAw2Go.jpg"/>
    <s v="https://pbs.twimg.com/media/DwsyWQIWsAAw2Go.jpg"/>
    <x v="3"/>
    <s v="https://twitter.com/#!/everbettersport/status/1084015525410279424"/>
    <m/>
    <m/>
    <s v="1084015525410279424"/>
    <m/>
    <b v="0"/>
    <n v="7"/>
    <s v=""/>
    <b v="0"/>
    <s v="en"/>
    <m/>
    <s v=""/>
    <b v="0"/>
    <n v="0"/>
    <s v=""/>
    <s v="Twitter for Android"/>
    <b v="0"/>
    <s v="1084015525410279424"/>
    <s v="Tweet"/>
    <n v="0"/>
    <n v="0"/>
    <m/>
    <m/>
    <m/>
    <m/>
    <m/>
    <m/>
    <m/>
    <m/>
    <n v="1"/>
    <s v="13"/>
    <s v="13"/>
    <n v="1"/>
    <n v="3.4482758620689653"/>
    <n v="0"/>
    <n v="0"/>
    <n v="0"/>
    <n v="0"/>
    <n v="28"/>
    <n v="96.55172413793103"/>
    <n v="29"/>
  </r>
  <r>
    <s v="fotodilucera"/>
    <s v="brnsergio"/>
    <m/>
    <m/>
    <m/>
    <m/>
    <m/>
    <m/>
    <m/>
    <m/>
    <s v="No"/>
    <n v="7"/>
    <m/>
    <m/>
    <x v="0"/>
    <d v="2019-01-12T19:22:38.000"/>
    <s v="RT @brnsergio: #giuseppear #mostra #ventiannifa #e20 #sgarbi #vecchiricordi @ Lucera https://t.co/tAW7phT4ej"/>
    <s v="https://www.instagram.com/p/Bsi8iY8HnA8/?utm_source=ig_twitter_share&amp;igshid=o9zoqx8t2zld"/>
    <s v="instagram.com"/>
    <x v="4"/>
    <m/>
    <s v="http://pbs.twimg.com/profile_images/1081459043120623616/_LWwyeyE_normal.jpg"/>
    <x v="4"/>
    <s v="https://twitter.com/#!/fotodilucera/status/1084168798066884608"/>
    <m/>
    <m/>
    <s v="1084168798066884608"/>
    <m/>
    <b v="0"/>
    <n v="0"/>
    <s v=""/>
    <b v="0"/>
    <s v="es"/>
    <m/>
    <s v=""/>
    <b v="0"/>
    <n v="1"/>
    <s v="1084168351251804160"/>
    <s v="Twitter for iPhone"/>
    <b v="0"/>
    <s v="1084168351251804160"/>
    <s v="Tweet"/>
    <n v="0"/>
    <n v="0"/>
    <m/>
    <m/>
    <m/>
    <m/>
    <m/>
    <m/>
    <m/>
    <m/>
    <n v="1"/>
    <s v="7"/>
    <s v="7"/>
    <n v="0"/>
    <n v="0"/>
    <n v="0"/>
    <n v="0"/>
    <n v="0"/>
    <n v="0"/>
    <n v="9"/>
    <n v="100"/>
    <n v="9"/>
  </r>
  <r>
    <s v="nostalgia_fm"/>
    <s v="nostalgia_fm"/>
    <m/>
    <m/>
    <m/>
    <m/>
    <m/>
    <m/>
    <m/>
    <m/>
    <s v="No"/>
    <n v="8"/>
    <m/>
    <m/>
    <x v="2"/>
    <d v="2019-01-14T14:43:26.000"/>
    <s v="Ecco cosa vi siete persi ieri sera, la domenica notte d’Italia è solo al Jux Tap di Sarzana con e20 Pubbliche Relazioni e Radio Nostalgia _x000a_La domenica notte è solo il Sunday Night Aperishow_x000a__x000a_#e20... https://t.co/3jiIzI7Nyb"/>
    <s v="https://www.facebook.com/radionostalgiaofficial/videos/2248828572065410/"/>
    <s v="facebook.com"/>
    <x v="1"/>
    <m/>
    <s v="http://pbs.twimg.com/profile_images/946666642439835648/KlMadhcE_normal.jpg"/>
    <x v="5"/>
    <s v="https://twitter.com/#!/nostalgia_fm/status/1084823308351299584"/>
    <m/>
    <m/>
    <s v="1084823308351299584"/>
    <m/>
    <b v="0"/>
    <n v="0"/>
    <s v=""/>
    <b v="0"/>
    <s v="it"/>
    <m/>
    <s v=""/>
    <b v="0"/>
    <n v="0"/>
    <s v=""/>
    <s v="Facebook"/>
    <b v="0"/>
    <s v="1084823308351299584"/>
    <s v="Tweet"/>
    <n v="0"/>
    <n v="0"/>
    <m/>
    <m/>
    <m/>
    <m/>
    <m/>
    <m/>
    <m/>
    <m/>
    <n v="1"/>
    <s v="1"/>
    <s v="1"/>
    <n v="0"/>
    <n v="0"/>
    <n v="0"/>
    <n v="0"/>
    <n v="0"/>
    <n v="0"/>
    <n v="36"/>
    <n v="100"/>
    <n v="36"/>
  </r>
  <r>
    <s v="brnsergio"/>
    <s v="brnsergio"/>
    <m/>
    <m/>
    <m/>
    <m/>
    <m/>
    <m/>
    <m/>
    <m/>
    <s v="No"/>
    <n v="9"/>
    <m/>
    <m/>
    <x v="2"/>
    <d v="2019-01-12T19:20:52.000"/>
    <s v="#giuseppear #mostra #ventiannifa #e20 #sgarbi #vecchiricordi @ Lucera https://t.co/tAW7phT4ej"/>
    <s v="https://www.instagram.com/p/Bsi8iY8HnA8/?utm_source=ig_twitter_share&amp;igshid=o9zoqx8t2zld"/>
    <s v="instagram.com"/>
    <x v="4"/>
    <m/>
    <s v="http://pbs.twimg.com/profile_images/767118850236248064/sWchaO-j_normal.jpg"/>
    <x v="6"/>
    <s v="https://twitter.com/#!/brnsergio/status/1084168351251804160"/>
    <n v="41.50527"/>
    <n v="15.33397"/>
    <s v="1084168351251804160"/>
    <m/>
    <b v="0"/>
    <n v="1"/>
    <s v=""/>
    <b v="0"/>
    <s v="es"/>
    <m/>
    <s v=""/>
    <b v="0"/>
    <n v="1"/>
    <s v=""/>
    <s v="Instagram"/>
    <b v="0"/>
    <s v="1084168351251804160"/>
    <s v="Tweet"/>
    <n v="0"/>
    <n v="0"/>
    <s v="15.1899697,41.3924731 _x000a_15.4790376,41.3924731 _x000a_15.4790376,41.6004461 _x000a_15.1899697,41.6004461"/>
    <s v="Italy"/>
    <s v="IT"/>
    <s v="Lucera, Apulia"/>
    <s v="be638194efa5405a"/>
    <s v="Lucera"/>
    <s v="city"/>
    <s v="https://api.twitter.com/1.1/geo/id/be638194efa5405a.json"/>
    <n v="1"/>
    <s v="7"/>
    <s v="7"/>
    <n v="0"/>
    <n v="0"/>
    <n v="0"/>
    <n v="0"/>
    <n v="0"/>
    <n v="0"/>
    <n v="7"/>
    <n v="100"/>
    <n v="7"/>
  </r>
  <r>
    <s v="4cstudio"/>
    <s v="brnsergio"/>
    <m/>
    <m/>
    <m/>
    <m/>
    <m/>
    <m/>
    <m/>
    <m/>
    <s v="No"/>
    <n v="10"/>
    <m/>
    <m/>
    <x v="0"/>
    <d v="2019-01-16T07:59:26.000"/>
    <s v="RT @brnsergio: #giuseppear #mostra #ventiannifa #e20 #sgarbi #vecchiricordi @ Lucera https://t.co/tAW7phT4ej"/>
    <s v="https://www.instagram.com/p/Bsi8iY8HnA8/?utm_source=ig_twitter_share&amp;igshid=o9zoqx8t2zld"/>
    <s v="instagram.com"/>
    <x v="4"/>
    <m/>
    <s v="http://pbs.twimg.com/profile_images/474140178966384641/QS4fkP5m_normal.jpeg"/>
    <x v="7"/>
    <s v="https://twitter.com/#!/4cstudio/status/1085446413583085568"/>
    <m/>
    <m/>
    <s v="1085446413583085568"/>
    <m/>
    <b v="0"/>
    <n v="0"/>
    <s v=""/>
    <b v="0"/>
    <s v="es"/>
    <m/>
    <s v=""/>
    <b v="0"/>
    <n v="2"/>
    <s v="1084168351251804160"/>
    <s v="Twitter for iPhone"/>
    <b v="0"/>
    <s v="1084168351251804160"/>
    <s v="Tweet"/>
    <n v="0"/>
    <n v="0"/>
    <m/>
    <m/>
    <m/>
    <m/>
    <m/>
    <m/>
    <m/>
    <m/>
    <n v="1"/>
    <s v="7"/>
    <s v="7"/>
    <n v="0"/>
    <n v="0"/>
    <n v="0"/>
    <n v="0"/>
    <n v="0"/>
    <n v="0"/>
    <n v="9"/>
    <n v="100"/>
    <n v="9"/>
  </r>
  <r>
    <s v="fyensdk"/>
    <s v="fyensdk"/>
    <m/>
    <m/>
    <m/>
    <m/>
    <m/>
    <m/>
    <m/>
    <m/>
    <s v="No"/>
    <n v="11"/>
    <m/>
    <m/>
    <x v="2"/>
    <d v="2019-01-17T06:05:40.000"/>
    <s v="Fyns Politi mangler stadig at efterforske 700 tip om stenkast mod biler på den Fynske Motorvej. #dkkrimi #E20 #stenkast #fyn  https://t.co/ycGHUSYW4U"/>
    <s v="https://www.fyens.dk/fyn/Politiet-om-stenkaster-sagen-Det-ligner-ikke-noget-vi-nogensinde-har-set-foer/artikel/3315873"/>
    <s v="fyens.dk"/>
    <x v="5"/>
    <m/>
    <s v="http://pbs.twimg.com/profile_images/611099400983695360/u6geQp46_normal.png"/>
    <x v="8"/>
    <s v="https://twitter.com/#!/fyensdk/status/1085780173428002816"/>
    <m/>
    <m/>
    <s v="1085780173428002816"/>
    <m/>
    <b v="0"/>
    <n v="0"/>
    <s v=""/>
    <b v="0"/>
    <s v="da"/>
    <m/>
    <s v=""/>
    <b v="0"/>
    <n v="0"/>
    <s v=""/>
    <s v="Twitter Web Client"/>
    <b v="0"/>
    <s v="1085780173428002816"/>
    <s v="Tweet"/>
    <n v="0"/>
    <n v="0"/>
    <m/>
    <m/>
    <m/>
    <m/>
    <m/>
    <m/>
    <m/>
    <m/>
    <n v="1"/>
    <s v="1"/>
    <s v="1"/>
    <n v="0"/>
    <n v="0"/>
    <n v="0"/>
    <n v="0"/>
    <n v="0"/>
    <n v="0"/>
    <n v="20"/>
    <n v="100"/>
    <n v="20"/>
  </r>
  <r>
    <s v="luca_ok"/>
    <s v="miastoleszno"/>
    <m/>
    <m/>
    <m/>
    <m/>
    <m/>
    <m/>
    <m/>
    <m/>
    <s v="No"/>
    <n v="12"/>
    <m/>
    <m/>
    <x v="0"/>
    <d v="2019-01-17T11:44:43.000"/>
    <s v="Kolejne zamówienie @PKP_PLK_SA z wolnej ręki. Tym razem dla #Torpol.u https://t.co/XZZZP3lK5s #Torpol już teraz nie wyrabia się na #LK271 (co widać na stacji w @MiastoLeszno)_x000a__x000a_#E20 dostanie większy priorytet (w końcu stolica) i prace jeszcze bardziej spowolnią na #E59 https://t.co/osDxGsjWzX"/>
    <s v="https://www.rynek-kolejowy.pl/wiadomosci/kolejne-zamowienie-plk-z-wolnej-reki-tym-razem-dla-torpolu-90214.html"/>
    <s v="rynek-kolejowy.pl"/>
    <x v="6"/>
    <s v="https://pbs.twimg.com/media/DxHEn-NXgAAsdW_.jpg"/>
    <s v="https://pbs.twimg.com/media/DxHEn-NXgAAsdW_.jpg"/>
    <x v="9"/>
    <s v="https://twitter.com/#!/luca_ok/status/1085865497999085570"/>
    <m/>
    <m/>
    <s v="1085865497999085570"/>
    <m/>
    <b v="0"/>
    <n v="6"/>
    <s v=""/>
    <b v="0"/>
    <s v="pl"/>
    <m/>
    <s v=""/>
    <b v="0"/>
    <n v="0"/>
    <s v=""/>
    <s v="Twitter Web Client"/>
    <b v="0"/>
    <s v="1085865497999085570"/>
    <s v="Tweet"/>
    <n v="0"/>
    <n v="0"/>
    <m/>
    <m/>
    <m/>
    <m/>
    <m/>
    <m/>
    <m/>
    <m/>
    <n v="1"/>
    <s v="6"/>
    <s v="6"/>
    <m/>
    <m/>
    <m/>
    <m/>
    <m/>
    <m/>
    <m/>
    <m/>
    <m/>
  </r>
  <r>
    <s v="p4trafiksyd"/>
    <s v="p4trafiksyd"/>
    <m/>
    <m/>
    <m/>
    <m/>
    <m/>
    <m/>
    <m/>
    <m/>
    <s v="No"/>
    <n v="14"/>
    <m/>
    <m/>
    <x v="2"/>
    <d v="2019-01-17T14:38:36.000"/>
    <s v="Flere uheld på #E20 Esbjergmotorvejen ml. 74 Esbjerg Lufthavn og 72 Bramming i begge retninger. Der er meget glat på grund af slud, så sæt hastigheden ned og hold afstand, så kommer vi alle sikkert hjem. #trafikradio_x000a_#p4trafik"/>
    <m/>
    <m/>
    <x v="7"/>
    <m/>
    <s v="http://pbs.twimg.com/profile_images/378800000866605356/vQQTMYjl_normal.jpeg"/>
    <x v="10"/>
    <s v="https://twitter.com/#!/p4trafiksyd/status/1085909257831223297"/>
    <m/>
    <m/>
    <s v="1085909257831223297"/>
    <m/>
    <b v="0"/>
    <n v="2"/>
    <s v=""/>
    <b v="0"/>
    <s v="da"/>
    <m/>
    <s v=""/>
    <b v="0"/>
    <n v="1"/>
    <s v=""/>
    <s v="TweetDeck"/>
    <b v="0"/>
    <s v="1085909257831223297"/>
    <s v="Tweet"/>
    <n v="0"/>
    <n v="0"/>
    <m/>
    <m/>
    <m/>
    <m/>
    <m/>
    <m/>
    <m/>
    <m/>
    <n v="1"/>
    <s v="12"/>
    <s v="12"/>
    <n v="0"/>
    <n v="0"/>
    <n v="0"/>
    <n v="0"/>
    <n v="0"/>
    <n v="0"/>
    <n v="38"/>
    <n v="100"/>
    <n v="38"/>
  </r>
  <r>
    <s v="syddr"/>
    <s v="p4trafiksyd"/>
    <m/>
    <m/>
    <m/>
    <m/>
    <m/>
    <m/>
    <m/>
    <m/>
    <s v="No"/>
    <n v="15"/>
    <m/>
    <m/>
    <x v="0"/>
    <d v="2019-01-17T14:38:47.000"/>
    <s v="RT @P4TrafikSyd: Flere uheld på #E20 Esbjergmotorvejen ml. 74 Esbjerg Lufthavn og 72 Bramming i begge retninger. Der er meget glat på grund…"/>
    <m/>
    <m/>
    <x v="1"/>
    <m/>
    <s v="http://pbs.twimg.com/profile_images/877155264478269446/eUud0ZVL_normal.jpg"/>
    <x v="11"/>
    <s v="https://twitter.com/#!/syddr/status/1085909300604780544"/>
    <m/>
    <m/>
    <s v="1085909300604780544"/>
    <m/>
    <b v="0"/>
    <n v="0"/>
    <s v=""/>
    <b v="0"/>
    <s v="da"/>
    <m/>
    <s v=""/>
    <b v="0"/>
    <n v="1"/>
    <s v="1085909257831223297"/>
    <s v="TweetDeck"/>
    <b v="0"/>
    <s v="1085909257831223297"/>
    <s v="Tweet"/>
    <n v="0"/>
    <n v="0"/>
    <m/>
    <m/>
    <m/>
    <m/>
    <m/>
    <m/>
    <m/>
    <m/>
    <n v="1"/>
    <s v="12"/>
    <s v="12"/>
    <n v="0"/>
    <n v="0"/>
    <n v="0"/>
    <n v="0"/>
    <n v="0"/>
    <n v="0"/>
    <n v="23"/>
    <n v="100"/>
    <n v="23"/>
  </r>
  <r>
    <s v="rec__social"/>
    <s v="alanlepo"/>
    <m/>
    <m/>
    <m/>
    <m/>
    <m/>
    <m/>
    <m/>
    <m/>
    <s v="No"/>
    <n v="16"/>
    <m/>
    <m/>
    <x v="0"/>
    <d v="2019-01-17T16:30:11.000"/>
    <s v="RT @alanlepo: Thank you crowd! Based on some amazing feedback (keep it coming) I've updated the image I created yesterday that shows how co…"/>
    <m/>
    <m/>
    <x v="0"/>
    <m/>
    <s v="http://pbs.twimg.com/profile_images/926457676917121024/fmwM2aXt_normal.jpg"/>
    <x v="12"/>
    <s v="https://twitter.com/#!/rec__social/status/1085937335970287617"/>
    <m/>
    <m/>
    <s v="1085937335970287617"/>
    <m/>
    <b v="0"/>
    <n v="0"/>
    <s v=""/>
    <b v="0"/>
    <s v="en"/>
    <m/>
    <s v=""/>
    <b v="0"/>
    <n v="2"/>
    <s v="1083019248883126273"/>
    <s v="Sprout Social"/>
    <b v="0"/>
    <s v="1083019248883126273"/>
    <s v="Tweet"/>
    <n v="0"/>
    <n v="0"/>
    <m/>
    <m/>
    <m/>
    <m/>
    <m/>
    <m/>
    <m/>
    <m/>
    <n v="1"/>
    <s v="2"/>
    <s v="2"/>
    <n v="2"/>
    <n v="8.333333333333334"/>
    <n v="0"/>
    <n v="0"/>
    <n v="0"/>
    <n v="0"/>
    <n v="22"/>
    <n v="91.66666666666667"/>
    <n v="24"/>
  </r>
  <r>
    <s v="yourgod_bot"/>
    <s v="yourgod_bot"/>
    <m/>
    <m/>
    <m/>
    <m/>
    <m/>
    <m/>
    <m/>
    <m/>
    <s v="No"/>
    <n v="17"/>
    <m/>
    <m/>
    <x v="2"/>
    <d v="2019-01-10T08:23:31.000"/>
    <s v="입만 산게 아니라 하나를 알고 그걸로...'_x000a_모든걸 관통하는거지. #E20"/>
    <m/>
    <m/>
    <x v="1"/>
    <m/>
    <s v="http://pbs.twimg.com/profile_images/430257039072190464/yVzmegHl_normal.png"/>
    <x v="13"/>
    <s v="https://twitter.com/#!/yourgod_bot/status/1083278148517560320"/>
    <m/>
    <m/>
    <s v="1083278148517560320"/>
    <m/>
    <b v="0"/>
    <n v="0"/>
    <s v=""/>
    <b v="0"/>
    <s v="ko"/>
    <m/>
    <s v=""/>
    <b v="0"/>
    <n v="0"/>
    <s v=""/>
    <s v="twittbot.net"/>
    <b v="0"/>
    <s v="1083278148517560320"/>
    <s v="Tweet"/>
    <n v="0"/>
    <n v="0"/>
    <m/>
    <m/>
    <m/>
    <m/>
    <m/>
    <m/>
    <m/>
    <m/>
    <n v="8"/>
    <s v="1"/>
    <s v="1"/>
    <n v="0"/>
    <n v="0"/>
    <n v="0"/>
    <n v="0"/>
    <n v="0"/>
    <n v="0"/>
    <n v="10"/>
    <n v="100"/>
    <n v="10"/>
  </r>
  <r>
    <s v="yourgod_bot"/>
    <s v="yourgod_bot"/>
    <m/>
    <m/>
    <m/>
    <m/>
    <m/>
    <m/>
    <m/>
    <m/>
    <s v="No"/>
    <n v="18"/>
    <m/>
    <m/>
    <x v="2"/>
    <d v="2019-01-10T11:23:31.000"/>
    <s v="세살짜리 어린애한테도 배울점은 있거든. 모든사람에겐 배울점이 있지. 사람 셋이 모이면 그중 한명은 반드시. #E20"/>
    <m/>
    <m/>
    <x v="1"/>
    <m/>
    <s v="http://pbs.twimg.com/profile_images/430257039072190464/yVzmegHl_normal.png"/>
    <x v="14"/>
    <s v="https://twitter.com/#!/yourgod_bot/status/1083323445650182144"/>
    <m/>
    <m/>
    <s v="1083323445650182144"/>
    <m/>
    <b v="0"/>
    <n v="0"/>
    <s v=""/>
    <b v="0"/>
    <s v="ko"/>
    <m/>
    <s v=""/>
    <b v="0"/>
    <n v="0"/>
    <s v=""/>
    <s v="twittbot.net"/>
    <b v="0"/>
    <s v="1083323445650182144"/>
    <s v="Tweet"/>
    <n v="0"/>
    <n v="0"/>
    <m/>
    <m/>
    <m/>
    <m/>
    <m/>
    <m/>
    <m/>
    <m/>
    <n v="8"/>
    <s v="1"/>
    <s v="1"/>
    <n v="0"/>
    <n v="0"/>
    <n v="0"/>
    <n v="0"/>
    <n v="0"/>
    <n v="0"/>
    <n v="14"/>
    <n v="100"/>
    <n v="14"/>
  </r>
  <r>
    <s v="yourgod_bot"/>
    <s v="yourgod_bot"/>
    <m/>
    <m/>
    <m/>
    <m/>
    <m/>
    <m/>
    <m/>
    <m/>
    <s v="No"/>
    <n v="19"/>
    <m/>
    <m/>
    <x v="2"/>
    <d v="2019-01-10T14:23:31.000"/>
    <s v="덕이 있는 사람은 외롭지 않지. #E20"/>
    <m/>
    <m/>
    <x v="1"/>
    <m/>
    <s v="http://pbs.twimg.com/profile_images/430257039072190464/yVzmegHl_normal.png"/>
    <x v="15"/>
    <s v="https://twitter.com/#!/yourgod_bot/status/1083368744326328321"/>
    <m/>
    <m/>
    <s v="1083368744326328321"/>
    <m/>
    <b v="0"/>
    <n v="0"/>
    <s v=""/>
    <b v="0"/>
    <s v="ko"/>
    <m/>
    <s v=""/>
    <b v="0"/>
    <n v="0"/>
    <s v=""/>
    <s v="twittbot.net"/>
    <b v="0"/>
    <s v="1083368744326328321"/>
    <s v="Tweet"/>
    <n v="0"/>
    <n v="0"/>
    <m/>
    <m/>
    <m/>
    <m/>
    <m/>
    <m/>
    <m/>
    <m/>
    <n v="8"/>
    <s v="1"/>
    <s v="1"/>
    <n v="0"/>
    <n v="0"/>
    <n v="0"/>
    <n v="0"/>
    <n v="0"/>
    <n v="0"/>
    <n v="6"/>
    <n v="100"/>
    <n v="6"/>
  </r>
  <r>
    <s v="yourgod_bot"/>
    <s v="yourgod_bot"/>
    <m/>
    <m/>
    <m/>
    <m/>
    <m/>
    <m/>
    <m/>
    <m/>
    <s v="No"/>
    <n v="20"/>
    <m/>
    <m/>
    <x v="2"/>
    <d v="2019-01-10T23:23:31.000"/>
    <s v="죽음에대해 많이 생각해봤어? #E20"/>
    <m/>
    <m/>
    <x v="1"/>
    <m/>
    <s v="http://pbs.twimg.com/profile_images/430257039072190464/yVzmegHl_normal.png"/>
    <x v="16"/>
    <s v="https://twitter.com/#!/yourgod_bot/status/1083504640904163328"/>
    <m/>
    <m/>
    <s v="1083504640904163328"/>
    <m/>
    <b v="0"/>
    <n v="0"/>
    <s v=""/>
    <b v="0"/>
    <s v="ko"/>
    <m/>
    <s v=""/>
    <b v="0"/>
    <n v="0"/>
    <s v=""/>
    <s v="twittbot.net"/>
    <b v="0"/>
    <s v="1083504640904163328"/>
    <s v="Tweet"/>
    <n v="0"/>
    <n v="0"/>
    <m/>
    <m/>
    <m/>
    <m/>
    <m/>
    <m/>
    <m/>
    <m/>
    <n v="8"/>
    <s v="1"/>
    <s v="1"/>
    <n v="0"/>
    <n v="0"/>
    <n v="0"/>
    <n v="0"/>
    <n v="0"/>
    <n v="0"/>
    <n v="4"/>
    <n v="100"/>
    <n v="4"/>
  </r>
  <r>
    <s v="yourgod_bot"/>
    <s v="yourgod_bot"/>
    <m/>
    <m/>
    <m/>
    <m/>
    <m/>
    <m/>
    <m/>
    <m/>
    <s v="No"/>
    <n v="21"/>
    <m/>
    <m/>
    <x v="2"/>
    <d v="2019-01-17T08:23:30.000"/>
    <s v="입만 산게 아니라 하나를 알고 그걸로...'_x000a_모든걸 관통하는거지. #E20"/>
    <m/>
    <m/>
    <x v="1"/>
    <m/>
    <s v="http://pbs.twimg.com/profile_images/430257039072190464/yVzmegHl_normal.png"/>
    <x v="17"/>
    <s v="https://twitter.com/#!/yourgod_bot/status/1085814859638296576"/>
    <m/>
    <m/>
    <s v="1085814859638296576"/>
    <m/>
    <b v="0"/>
    <n v="0"/>
    <s v=""/>
    <b v="0"/>
    <s v="ko"/>
    <m/>
    <s v=""/>
    <b v="0"/>
    <n v="0"/>
    <s v=""/>
    <s v="twittbot.net"/>
    <b v="0"/>
    <s v="1085814859638296576"/>
    <s v="Tweet"/>
    <n v="0"/>
    <n v="0"/>
    <m/>
    <m/>
    <m/>
    <m/>
    <m/>
    <m/>
    <m/>
    <m/>
    <n v="8"/>
    <s v="1"/>
    <s v="1"/>
    <n v="0"/>
    <n v="0"/>
    <n v="0"/>
    <n v="0"/>
    <n v="0"/>
    <n v="0"/>
    <n v="10"/>
    <n v="100"/>
    <n v="10"/>
  </r>
  <r>
    <s v="yourgod_bot"/>
    <s v="yourgod_bot"/>
    <m/>
    <m/>
    <m/>
    <m/>
    <m/>
    <m/>
    <m/>
    <m/>
    <s v="No"/>
    <n v="22"/>
    <m/>
    <m/>
    <x v="2"/>
    <d v="2019-01-17T11:23:32.000"/>
    <s v="세살짜리 어린애한테도 배울점은 있거든. 모든사람에겐 배울점이 있지. 사람 셋이 모이면 그중 한명은 반드시. #E20"/>
    <m/>
    <m/>
    <x v="1"/>
    <m/>
    <s v="http://pbs.twimg.com/profile_images/430257039072190464/yVzmegHl_normal.png"/>
    <x v="18"/>
    <s v="https://twitter.com/#!/yourgod_bot/status/1085860164350095361"/>
    <m/>
    <m/>
    <s v="1085860164350095361"/>
    <m/>
    <b v="0"/>
    <n v="0"/>
    <s v=""/>
    <b v="0"/>
    <s v="ko"/>
    <m/>
    <s v=""/>
    <b v="0"/>
    <n v="0"/>
    <s v=""/>
    <s v="twittbot.net"/>
    <b v="0"/>
    <s v="1085860164350095361"/>
    <s v="Tweet"/>
    <n v="0"/>
    <n v="0"/>
    <m/>
    <m/>
    <m/>
    <m/>
    <m/>
    <m/>
    <m/>
    <m/>
    <n v="8"/>
    <s v="1"/>
    <s v="1"/>
    <n v="0"/>
    <n v="0"/>
    <n v="0"/>
    <n v="0"/>
    <n v="0"/>
    <n v="0"/>
    <n v="14"/>
    <n v="100"/>
    <n v="14"/>
  </r>
  <r>
    <s v="yourgod_bot"/>
    <s v="yourgod_bot"/>
    <m/>
    <m/>
    <m/>
    <m/>
    <m/>
    <m/>
    <m/>
    <m/>
    <s v="No"/>
    <n v="23"/>
    <m/>
    <m/>
    <x v="2"/>
    <d v="2019-01-17T14:23:31.000"/>
    <s v="덕이 있는 사람은 외롭지 않지. #E20"/>
    <m/>
    <m/>
    <x v="1"/>
    <m/>
    <s v="http://pbs.twimg.com/profile_images/430257039072190464/yVzmegHl_normal.png"/>
    <x v="19"/>
    <s v="https://twitter.com/#!/yourgod_bot/status/1085905458655678464"/>
    <m/>
    <m/>
    <s v="1085905458655678464"/>
    <m/>
    <b v="0"/>
    <n v="0"/>
    <s v=""/>
    <b v="0"/>
    <s v="ko"/>
    <m/>
    <s v=""/>
    <b v="0"/>
    <n v="0"/>
    <s v=""/>
    <s v="twittbot.net"/>
    <b v="0"/>
    <s v="1085905458655678464"/>
    <s v="Tweet"/>
    <n v="0"/>
    <n v="0"/>
    <m/>
    <m/>
    <m/>
    <m/>
    <m/>
    <m/>
    <m/>
    <m/>
    <n v="8"/>
    <s v="1"/>
    <s v="1"/>
    <n v="0"/>
    <n v="0"/>
    <n v="0"/>
    <n v="0"/>
    <n v="0"/>
    <n v="0"/>
    <n v="6"/>
    <n v="100"/>
    <n v="6"/>
  </r>
  <r>
    <s v="yourgod_bot"/>
    <s v="yourgod_bot"/>
    <m/>
    <m/>
    <m/>
    <m/>
    <m/>
    <m/>
    <m/>
    <m/>
    <s v="No"/>
    <n v="24"/>
    <m/>
    <m/>
    <x v="2"/>
    <d v="2019-01-17T23:23:31.000"/>
    <s v="죽음에대해 많이 생각해봤어? #E20"/>
    <m/>
    <m/>
    <x v="1"/>
    <m/>
    <s v="http://pbs.twimg.com/profile_images/430257039072190464/yVzmegHl_normal.png"/>
    <x v="20"/>
    <s v="https://twitter.com/#!/yourgod_bot/status/1086041357179736065"/>
    <m/>
    <m/>
    <s v="1086041357179736065"/>
    <m/>
    <b v="0"/>
    <n v="0"/>
    <s v=""/>
    <b v="0"/>
    <s v="ko"/>
    <m/>
    <s v=""/>
    <b v="0"/>
    <n v="0"/>
    <s v=""/>
    <s v="twittbot.net"/>
    <b v="0"/>
    <s v="1086041357179736065"/>
    <s v="Tweet"/>
    <n v="0"/>
    <n v="0"/>
    <m/>
    <m/>
    <m/>
    <m/>
    <m/>
    <m/>
    <m/>
    <m/>
    <n v="8"/>
    <s v="1"/>
    <s v="1"/>
    <n v="0"/>
    <n v="0"/>
    <n v="0"/>
    <n v="0"/>
    <n v="0"/>
    <n v="0"/>
    <n v="4"/>
    <n v="100"/>
    <n v="4"/>
  </r>
  <r>
    <s v="alanlepo"/>
    <s v="alanlepo"/>
    <m/>
    <m/>
    <m/>
    <m/>
    <m/>
    <m/>
    <m/>
    <m/>
    <s v="No"/>
    <n v="25"/>
    <m/>
    <m/>
    <x v="2"/>
    <d v="2019-01-09T15:13:54.000"/>
    <s v="Thank you crowd! Based on some amazing feedback (keep it coming) I've updated the image I created yesterday that shows how companies should now be focusing on #EmployeeExperience in the #FutureofWork. _x000a__x000a_#socbiz #e20 #digitalworkplace #digitaltransformation #EFSS #ECM #UCC #GTD https://t.co/frFllcqGDB"/>
    <m/>
    <m/>
    <x v="8"/>
    <s v="https://pbs.twimg.com/media/DwenkbeV4AAUGuj.jpg"/>
    <s v="https://pbs.twimg.com/media/DwenkbeV4AAUGuj.jpg"/>
    <x v="21"/>
    <s v="https://twitter.com/#!/alanlepo/status/1083019037330886656"/>
    <m/>
    <m/>
    <s v="1083019037330886656"/>
    <m/>
    <b v="0"/>
    <n v="5"/>
    <s v=""/>
    <b v="0"/>
    <s v="en"/>
    <m/>
    <s v=""/>
    <b v="0"/>
    <n v="0"/>
    <s v=""/>
    <s v="Twitter Web Client"/>
    <b v="0"/>
    <s v="1083019037330886656"/>
    <s v="Tweet"/>
    <n v="0"/>
    <n v="0"/>
    <m/>
    <m/>
    <m/>
    <m/>
    <m/>
    <m/>
    <m/>
    <m/>
    <n v="2"/>
    <s v="2"/>
    <s v="2"/>
    <n v="2"/>
    <n v="5.128205128205129"/>
    <n v="0"/>
    <n v="0"/>
    <n v="0"/>
    <n v="0"/>
    <n v="37"/>
    <n v="94.87179487179488"/>
    <n v="39"/>
  </r>
  <r>
    <s v="alanlepo"/>
    <s v="alanlepo"/>
    <m/>
    <m/>
    <m/>
    <m/>
    <m/>
    <m/>
    <m/>
    <m/>
    <s v="No"/>
    <n v="26"/>
    <m/>
    <m/>
    <x v="2"/>
    <d v="2019-01-09T15:14:45.000"/>
    <s v="Thank you crowd! Based on some amazing feedback (keep it coming) I've updated the image I created yesterday that shows how companies should now be focusing on #EmployeeExperience in the #FutureofWork. _x000a__x000a_#socbiz #e20 #digitalworkplace #digitaltransformation #EFSS #ECM #UCC #GTD https://t.co/hV8esbxrJT"/>
    <m/>
    <m/>
    <x v="8"/>
    <s v="https://pbs.twimg.com/media/DweoQbDU0AE77-Q.jpg"/>
    <s v="https://pbs.twimg.com/media/DweoQbDU0AE77-Q.jpg"/>
    <x v="22"/>
    <s v="https://twitter.com/#!/alanlepo/status/1083019248883126273"/>
    <m/>
    <m/>
    <s v="1083019248883126273"/>
    <s v="1082671903037448195"/>
    <b v="0"/>
    <n v="3"/>
    <s v="10458822"/>
    <b v="0"/>
    <s v="en"/>
    <m/>
    <s v=""/>
    <b v="0"/>
    <n v="1"/>
    <s v=""/>
    <s v="Twitter Web Client"/>
    <b v="0"/>
    <s v="1082671903037448195"/>
    <s v="Tweet"/>
    <n v="0"/>
    <n v="0"/>
    <m/>
    <m/>
    <m/>
    <m/>
    <m/>
    <m/>
    <m/>
    <m/>
    <n v="2"/>
    <s v="2"/>
    <s v="2"/>
    <n v="2"/>
    <n v="5.128205128205129"/>
    <n v="0"/>
    <n v="0"/>
    <n v="0"/>
    <n v="0"/>
    <n v="37"/>
    <n v="94.87179487179488"/>
    <n v="39"/>
  </r>
  <r>
    <s v="sellingsuccess1"/>
    <s v="alanlepo"/>
    <m/>
    <m/>
    <m/>
    <m/>
    <m/>
    <m/>
    <m/>
    <m/>
    <s v="No"/>
    <n v="27"/>
    <m/>
    <m/>
    <x v="0"/>
    <d v="2019-01-18T11:56:00.000"/>
    <s v="RT @alanlepo: Thank you crowd! Based on some amazing feedback (keep it coming) I've updated the image I created yesterday that shows how co…"/>
    <m/>
    <m/>
    <x v="0"/>
    <m/>
    <s v="http://pbs.twimg.com/profile_images/949985101890359297/txktT8WT_normal.jpg"/>
    <x v="23"/>
    <s v="https://twitter.com/#!/sellingsuccess1/status/1086230725094006784"/>
    <m/>
    <m/>
    <s v="1086230725094006784"/>
    <m/>
    <b v="0"/>
    <n v="0"/>
    <s v=""/>
    <b v="0"/>
    <s v="en"/>
    <m/>
    <s v=""/>
    <b v="0"/>
    <n v="3"/>
    <s v="1083019248883126273"/>
    <s v="Buffer"/>
    <b v="0"/>
    <s v="1083019248883126273"/>
    <s v="Tweet"/>
    <n v="0"/>
    <n v="0"/>
    <m/>
    <m/>
    <m/>
    <m/>
    <m/>
    <m/>
    <m/>
    <m/>
    <n v="1"/>
    <s v="2"/>
    <s v="2"/>
    <n v="2"/>
    <n v="8.333333333333334"/>
    <n v="0"/>
    <n v="0"/>
    <n v="0"/>
    <n v="0"/>
    <n v="22"/>
    <n v="91.66666666666667"/>
    <n v="24"/>
  </r>
  <r>
    <s v="khauannxz"/>
    <s v="khauannxz"/>
    <m/>
    <m/>
    <m/>
    <m/>
    <m/>
    <m/>
    <m/>
    <m/>
    <s v="No"/>
    <n v="28"/>
    <m/>
    <m/>
    <x v="2"/>
    <d v="2019-01-18T12:09:09.000"/>
    <s v="#E20❤️⚽ https://t.co/dcz0dGdbqa"/>
    <s v="https://twitter.com/EnnioSanntos07/status/1086011915560730626"/>
    <s v="twitter.com"/>
    <x v="1"/>
    <m/>
    <s v="http://pbs.twimg.com/profile_images/1085153484482191360/xT92-MPJ_normal.jpg"/>
    <x v="24"/>
    <s v="https://twitter.com/#!/khauannxz/status/1086234031639982080"/>
    <m/>
    <m/>
    <s v="1086234031639982080"/>
    <m/>
    <b v="0"/>
    <n v="4"/>
    <s v=""/>
    <b v="1"/>
    <s v="und"/>
    <m/>
    <s v="1086011915560730626"/>
    <b v="0"/>
    <n v="1"/>
    <s v=""/>
    <s v="Twitter for Android"/>
    <b v="0"/>
    <s v="1086234031639982080"/>
    <s v="Tweet"/>
    <n v="0"/>
    <n v="0"/>
    <m/>
    <m/>
    <m/>
    <m/>
    <m/>
    <m/>
    <m/>
    <m/>
    <n v="1"/>
    <s v="11"/>
    <s v="11"/>
    <n v="0"/>
    <n v="0"/>
    <n v="0"/>
    <n v="0"/>
    <n v="0"/>
    <n v="0"/>
    <n v="1"/>
    <n v="100"/>
    <n v="1"/>
  </r>
  <r>
    <s v="enniosanntos07"/>
    <s v="khauannxz"/>
    <m/>
    <m/>
    <m/>
    <m/>
    <m/>
    <m/>
    <m/>
    <m/>
    <s v="No"/>
    <n v="29"/>
    <m/>
    <m/>
    <x v="0"/>
    <d v="2019-01-18T13:53:56.000"/>
    <s v="RT @khauannxz: #E20❤️⚽ https://t.co/dcz0dGdbqa"/>
    <s v="https://twitter.com/EnnioSanntos07/status/1086011915560730626"/>
    <s v="twitter.com"/>
    <x v="1"/>
    <m/>
    <s v="http://pbs.twimg.com/profile_images/1083520729293963264/T3_GqLqy_normal.jpg"/>
    <x v="25"/>
    <s v="https://twitter.com/#!/enniosanntos07/status/1086260405134069761"/>
    <m/>
    <m/>
    <s v="1086260405134069761"/>
    <m/>
    <b v="0"/>
    <n v="0"/>
    <s v=""/>
    <b v="1"/>
    <s v="und"/>
    <m/>
    <s v="1086011915560730626"/>
    <b v="0"/>
    <n v="1"/>
    <s v="1086234031639982080"/>
    <s v="Twitter for Android"/>
    <b v="0"/>
    <s v="1086234031639982080"/>
    <s v="Tweet"/>
    <n v="0"/>
    <n v="0"/>
    <m/>
    <m/>
    <m/>
    <m/>
    <m/>
    <m/>
    <m/>
    <m/>
    <n v="1"/>
    <s v="11"/>
    <s v="11"/>
    <n v="0"/>
    <n v="0"/>
    <n v="0"/>
    <n v="0"/>
    <n v="0"/>
    <n v="0"/>
    <n v="3"/>
    <n v="100"/>
    <n v="3"/>
  </r>
  <r>
    <s v="unsenadofirme"/>
    <s v="jaimeraulst"/>
    <m/>
    <m/>
    <m/>
    <m/>
    <m/>
    <m/>
    <m/>
    <m/>
    <s v="No"/>
    <n v="30"/>
    <m/>
    <m/>
    <x v="0"/>
    <d v="2019-01-19T14:22:18.000"/>
    <s v="RT @JaimeRaulSt: Marchemos juntos. Marchemos todos. Marchemos por la paz y en contra del terrorismo #E20"/>
    <m/>
    <m/>
    <x v="1"/>
    <m/>
    <s v="http://pbs.twimg.com/profile_images/1085942285676744705/RfWTX9xi_normal.jpg"/>
    <x v="26"/>
    <s v="https://twitter.com/#!/unsenadofirme/status/1086629930140688384"/>
    <m/>
    <m/>
    <s v="1086629930140688384"/>
    <m/>
    <b v="0"/>
    <n v="0"/>
    <s v=""/>
    <b v="0"/>
    <s v="es"/>
    <m/>
    <s v=""/>
    <b v="0"/>
    <n v="2"/>
    <s v="1086622708102774784"/>
    <s v="Twitter for iPhone"/>
    <b v="0"/>
    <s v="1086622708102774784"/>
    <s v="Tweet"/>
    <n v="0"/>
    <n v="0"/>
    <m/>
    <m/>
    <m/>
    <m/>
    <m/>
    <m/>
    <m/>
    <m/>
    <n v="1"/>
    <s v="5"/>
    <s v="5"/>
    <n v="0"/>
    <n v="0"/>
    <n v="0"/>
    <n v="0"/>
    <n v="0"/>
    <n v="0"/>
    <n v="16"/>
    <n v="100"/>
    <n v="16"/>
  </r>
  <r>
    <s v="jaimeraulst"/>
    <s v="jaimeraulst"/>
    <m/>
    <m/>
    <m/>
    <m/>
    <m/>
    <m/>
    <m/>
    <m/>
    <s v="No"/>
    <n v="31"/>
    <m/>
    <m/>
    <x v="2"/>
    <d v="2019-01-19T13:53:36.000"/>
    <s v="Marchemos juntos. Marchemos todos. Marchemos por la paz y en contra del terrorismo #E20"/>
    <m/>
    <m/>
    <x v="1"/>
    <m/>
    <s v="http://pbs.twimg.com/profile_images/1075003886350548995/AI4lvV-0_normal.jpg"/>
    <x v="27"/>
    <s v="https://twitter.com/#!/jaimeraulst/status/1086622708102774784"/>
    <m/>
    <m/>
    <s v="1086622708102774784"/>
    <m/>
    <b v="0"/>
    <n v="9"/>
    <s v=""/>
    <b v="0"/>
    <s v="es"/>
    <m/>
    <s v=""/>
    <b v="0"/>
    <n v="2"/>
    <s v=""/>
    <s v="Twitter for iPhone"/>
    <b v="0"/>
    <s v="1086622708102774784"/>
    <s v="Tweet"/>
    <n v="0"/>
    <n v="0"/>
    <s v="-74.6903440038637,4.63504099541813 _x000a_-71.9830859983369,4.63504099541813 _x000a_-71.9830859983369,7.02749999882074 _x000a_-74.6903440038637,7.02749999882074"/>
    <s v="Colombia"/>
    <s v="CO"/>
    <s v="Boyacá, Colombia"/>
    <s v="7a89e31ede9597d2"/>
    <s v="Boyacá"/>
    <s v="admin"/>
    <s v="https://api.twitter.com/1.1/geo/id/7a89e31ede9597d2.json"/>
    <n v="1"/>
    <s v="5"/>
    <s v="5"/>
    <n v="0"/>
    <n v="0"/>
    <n v="0"/>
    <n v="0"/>
    <n v="0"/>
    <n v="0"/>
    <n v="14"/>
    <n v="100"/>
    <n v="14"/>
  </r>
  <r>
    <s v="nata_nuez"/>
    <s v="jaimeraulst"/>
    <m/>
    <m/>
    <m/>
    <m/>
    <m/>
    <m/>
    <m/>
    <m/>
    <s v="No"/>
    <n v="32"/>
    <m/>
    <m/>
    <x v="0"/>
    <d v="2019-01-19T19:38:33.000"/>
    <s v="RT @JaimeRaulSt: Marchemos juntos. Marchemos todos. Marchemos por la paz y en contra del terrorismo #E20"/>
    <m/>
    <m/>
    <x v="1"/>
    <m/>
    <s v="http://pbs.twimg.com/profile_images/378800000620573813/406ac5496b2fa75f574da84f4b86ccc4_normal.jpeg"/>
    <x v="28"/>
    <s v="https://twitter.com/#!/nata_nuez/status/1086709515842699265"/>
    <m/>
    <m/>
    <s v="1086709515842699265"/>
    <m/>
    <b v="0"/>
    <n v="0"/>
    <s v=""/>
    <b v="0"/>
    <s v="es"/>
    <m/>
    <s v=""/>
    <b v="0"/>
    <n v="2"/>
    <s v="1086622708102774784"/>
    <s v="Twitter for Android"/>
    <b v="0"/>
    <s v="1086622708102774784"/>
    <s v="Tweet"/>
    <n v="0"/>
    <n v="0"/>
    <m/>
    <m/>
    <m/>
    <m/>
    <m/>
    <m/>
    <m/>
    <m/>
    <n v="1"/>
    <s v="5"/>
    <s v="5"/>
    <n v="0"/>
    <n v="0"/>
    <n v="0"/>
    <n v="0"/>
    <n v="0"/>
    <n v="0"/>
    <n v="16"/>
    <n v="100"/>
    <n v="16"/>
  </r>
  <r>
    <s v="victorviviescas"/>
    <s v="albertobernalle"/>
    <m/>
    <m/>
    <m/>
    <m/>
    <m/>
    <m/>
    <m/>
    <m/>
    <s v="No"/>
    <n v="33"/>
    <m/>
    <m/>
    <x v="1"/>
    <d v="2019-01-19T21:28:33.000"/>
    <s v="@AlbertoBernalLe Acepto la #ConvocatoriaHumana y saldré #E20 a marchar en solidaridad con los más de 400 líderes sociales asesinados por bacrims y paramilitares bien pensantes y las 20 víctimas de la Escuela de Cadetes: #PorLaPaz #PazCompleta #ContraElFiscal #ConvocatoriaHumana #AdelantePorLaPaz"/>
    <m/>
    <m/>
    <x v="9"/>
    <m/>
    <s v="http://pbs.twimg.com/profile_images/761725278045499392/nVTolj3W_normal.jpg"/>
    <x v="29"/>
    <s v="https://twitter.com/#!/victorviviescas/status/1086737200937607168"/>
    <m/>
    <m/>
    <s v="1086737200937607168"/>
    <s v="1086449489907466242"/>
    <b v="0"/>
    <n v="0"/>
    <s v="179722950"/>
    <b v="0"/>
    <s v="es"/>
    <m/>
    <s v=""/>
    <b v="0"/>
    <n v="0"/>
    <s v=""/>
    <s v="Twitter for iPhone"/>
    <b v="0"/>
    <s v="1086449489907466242"/>
    <s v="Tweet"/>
    <n v="0"/>
    <n v="0"/>
    <m/>
    <m/>
    <m/>
    <m/>
    <m/>
    <m/>
    <m/>
    <m/>
    <n v="1"/>
    <s v="4"/>
    <s v="4"/>
    <n v="0"/>
    <n v="0"/>
    <n v="0"/>
    <n v="0"/>
    <n v="0"/>
    <n v="0"/>
    <n v="39"/>
    <n v="100"/>
    <n v="39"/>
  </r>
  <r>
    <s v="victorviviescas"/>
    <s v="eltiempo"/>
    <m/>
    <m/>
    <m/>
    <m/>
    <m/>
    <m/>
    <m/>
    <m/>
    <s v="No"/>
    <n v="34"/>
    <m/>
    <m/>
    <x v="1"/>
    <d v="2019-01-19T22:29:13.000"/>
    <s v="@ELTIEMPO Miles de colombianos saldremos #E20 en solidaridad con los líderes sociales asesinados por bacrims y paramilitares y con los cadetes asesinados en atentado. #PorLaPaz #ContraElTerrorismo #ContraLaCorrupcion que es otro terrorismo, #ContraFiscalOdebrecht y por #PazCompleta"/>
    <m/>
    <m/>
    <x v="10"/>
    <m/>
    <s v="http://pbs.twimg.com/profile_images/761725278045499392/nVTolj3W_normal.jpg"/>
    <x v="30"/>
    <s v="https://twitter.com/#!/victorviviescas/status/1086752464894939136"/>
    <m/>
    <m/>
    <s v="1086752464894939136"/>
    <s v="1086388349907156994"/>
    <b v="0"/>
    <n v="0"/>
    <s v="9633802"/>
    <b v="0"/>
    <s v="es"/>
    <m/>
    <s v=""/>
    <b v="0"/>
    <n v="0"/>
    <s v=""/>
    <s v="Twitter for iPhone"/>
    <b v="0"/>
    <s v="1086388349907156994"/>
    <s v="Tweet"/>
    <n v="0"/>
    <n v="0"/>
    <m/>
    <m/>
    <m/>
    <m/>
    <m/>
    <m/>
    <m/>
    <m/>
    <n v="1"/>
    <s v="4"/>
    <s v="4"/>
    <n v="0"/>
    <n v="0"/>
    <n v="0"/>
    <n v="0"/>
    <n v="0"/>
    <n v="0"/>
    <n v="35"/>
    <n v="100"/>
    <n v="35"/>
  </r>
  <r>
    <s v="bondapouel"/>
    <s v="youtube"/>
    <m/>
    <m/>
    <m/>
    <m/>
    <m/>
    <m/>
    <m/>
    <m/>
    <s v="No"/>
    <n v="35"/>
    <m/>
    <m/>
    <x v="0"/>
    <d v="2019-01-20T08:19:43.000"/>
    <s v="#e20 Comment gérer un manager toxique ? https://t.co/o7iyW5MAPO via @YouTube"/>
    <s v="https://www.youtube.com/watch?v=WYr53R8VL3g&amp;feature=youtu.be"/>
    <s v="youtube.com"/>
    <x v="1"/>
    <m/>
    <s v="http://pbs.twimg.com/profile_images/1063307549359964160/1D1VSzDk_normal.jpg"/>
    <x v="31"/>
    <s v="https://twitter.com/#!/bondapouel/status/1086901068452237312"/>
    <m/>
    <m/>
    <s v="1086901068452237312"/>
    <m/>
    <b v="0"/>
    <n v="0"/>
    <s v=""/>
    <b v="0"/>
    <s v="fr"/>
    <m/>
    <s v=""/>
    <b v="0"/>
    <n v="0"/>
    <s v=""/>
    <s v="Twitter for iPhone"/>
    <b v="0"/>
    <s v="1086901068452237312"/>
    <s v="Tweet"/>
    <n v="0"/>
    <n v="0"/>
    <m/>
    <m/>
    <m/>
    <m/>
    <m/>
    <m/>
    <m/>
    <m/>
    <n v="1"/>
    <s v="10"/>
    <s v="10"/>
    <n v="0"/>
    <n v="0"/>
    <n v="0"/>
    <n v="0"/>
    <n v="0"/>
    <n v="0"/>
    <n v="8"/>
    <n v="100"/>
    <n v="8"/>
  </r>
  <r>
    <s v="marcellinodj"/>
    <s v="marcellinodj"/>
    <m/>
    <m/>
    <m/>
    <m/>
    <m/>
    <m/>
    <m/>
    <m/>
    <s v="No"/>
    <n v="36"/>
    <m/>
    <m/>
    <x v="2"/>
    <d v="2019-01-12T20:05:08.000"/>
    <s v="Grazie a clubbinglab anche Marcellinodj indosserà questi favolosi cappellini della #raver._x000a_#sponsor #dal1992 #e20 #marcellinodj #topdj #photo #musicismylife #followme #instagram #twitter… https://t.co/KRQbREPmEZ"/>
    <s v="https://www.instagram.com/p/BsjBmu5lwQh/?utm_source=ig_twitter_share&amp;igshid=123zc3ae6kvwu"/>
    <s v="instagram.com"/>
    <x v="11"/>
    <m/>
    <s v="http://pbs.twimg.com/profile_images/1081274962957291520/aE7m-Tw4_normal.jpg"/>
    <x v="32"/>
    <s v="https://twitter.com/#!/marcellinodj/status/1084179489658155008"/>
    <m/>
    <m/>
    <s v="1084179489658155008"/>
    <m/>
    <b v="0"/>
    <n v="0"/>
    <s v=""/>
    <b v="0"/>
    <s v="it"/>
    <m/>
    <s v=""/>
    <b v="0"/>
    <n v="0"/>
    <s v=""/>
    <s v="Instagram"/>
    <b v="0"/>
    <s v="1084179489658155008"/>
    <s v="Tweet"/>
    <n v="0"/>
    <n v="0"/>
    <m/>
    <m/>
    <m/>
    <m/>
    <m/>
    <m/>
    <m/>
    <m/>
    <n v="4"/>
    <s v="1"/>
    <s v="1"/>
    <n v="0"/>
    <n v="0"/>
    <n v="0"/>
    <n v="0"/>
    <n v="0"/>
    <n v="0"/>
    <n v="21"/>
    <n v="100"/>
    <n v="21"/>
  </r>
  <r>
    <s v="marcellinodj"/>
    <s v="marcellinodj"/>
    <m/>
    <m/>
    <m/>
    <m/>
    <m/>
    <m/>
    <m/>
    <m/>
    <s v="No"/>
    <n v="37"/>
    <m/>
    <m/>
    <x v="2"/>
    <d v="2019-01-16T18:28:39.000"/>
    <s v="Il tempo passa, ma la passione rimane._x000a_#marcellinodj #e20 #topdj #dal1992 https://t.co/wFUH4LoXof"/>
    <s v="https://www.instagram.com/p/BstJvqkF2BG/?utm_source=ig_twitter_share&amp;igshid=rzbwheorjo3d"/>
    <s v="instagram.com"/>
    <x v="12"/>
    <m/>
    <s v="http://pbs.twimg.com/profile_images/1081274962957291520/aE7m-Tw4_normal.jpg"/>
    <x v="33"/>
    <s v="https://twitter.com/#!/marcellinodj/status/1085604761544675330"/>
    <m/>
    <m/>
    <s v="1085604761544675330"/>
    <m/>
    <b v="0"/>
    <n v="0"/>
    <s v=""/>
    <b v="0"/>
    <s v="it"/>
    <m/>
    <s v=""/>
    <b v="0"/>
    <n v="0"/>
    <s v=""/>
    <s v="Instagram"/>
    <b v="0"/>
    <s v="1085604761544675330"/>
    <s v="Tweet"/>
    <n v="0"/>
    <n v="0"/>
    <m/>
    <m/>
    <m/>
    <m/>
    <m/>
    <m/>
    <m/>
    <m/>
    <n v="4"/>
    <s v="1"/>
    <s v="1"/>
    <n v="0"/>
    <n v="0"/>
    <n v="0"/>
    <n v="0"/>
    <n v="0"/>
    <n v="0"/>
    <n v="11"/>
    <n v="100"/>
    <n v="11"/>
  </r>
  <r>
    <s v="marcellinodj"/>
    <s v="marcellinodj"/>
    <m/>
    <m/>
    <m/>
    <m/>
    <m/>
    <m/>
    <m/>
    <m/>
    <s v="No"/>
    <n v="38"/>
    <m/>
    <m/>
    <x v="2"/>
    <d v="2019-01-19T18:56:59.000"/>
    <s v="Questa sera party privato. ✌️ 😉_x000a_#marcellinodj #e20 #topdj #dal1992 #djmag #followme #facebook #instagram #twitter #mixcloud #youtube #pensieripositivi https://t.co/skHdOrioKf"/>
    <s v="https://www.instagram.com/p/Bs07XstFl-s/?utm_source=ig_twitter_share&amp;igshid=119k4rqg7mvdc"/>
    <s v="instagram.com"/>
    <x v="13"/>
    <m/>
    <s v="http://pbs.twimg.com/profile_images/1081274962957291520/aE7m-Tw4_normal.jpg"/>
    <x v="34"/>
    <s v="https://twitter.com/#!/marcellinodj/status/1086699055143632898"/>
    <m/>
    <m/>
    <s v="1086699055143632898"/>
    <m/>
    <b v="0"/>
    <n v="0"/>
    <s v=""/>
    <b v="0"/>
    <s v="it"/>
    <m/>
    <s v=""/>
    <b v="0"/>
    <n v="0"/>
    <s v=""/>
    <s v="Instagram"/>
    <b v="0"/>
    <s v="1086699055143632898"/>
    <s v="Tweet"/>
    <n v="0"/>
    <n v="0"/>
    <m/>
    <m/>
    <m/>
    <m/>
    <m/>
    <m/>
    <m/>
    <m/>
    <n v="4"/>
    <s v="1"/>
    <s v="1"/>
    <n v="0"/>
    <n v="0"/>
    <n v="0"/>
    <n v="0"/>
    <n v="0"/>
    <n v="0"/>
    <n v="16"/>
    <n v="100"/>
    <n v="16"/>
  </r>
  <r>
    <s v="marcellinodj"/>
    <s v="marcellinodj"/>
    <m/>
    <m/>
    <m/>
    <m/>
    <m/>
    <m/>
    <m/>
    <m/>
    <s v="No"/>
    <n v="39"/>
    <m/>
    <m/>
    <x v="2"/>
    <d v="2019-01-20T14:37:02.000"/>
    <s v="Pomeriggio di Musica e Relax. ✌️ 😉_x000a_#marcellinodj #e20 #topdj #dal1992 #macbookpro #pioneerddjsz #pioneerdj #seratodjpro #followme https://t.co/17dkPHNNvi"/>
    <s v="https://www.instagram.com/p/Bs3CUMMFHLo/?utm_source=ig_twitter_share&amp;igshid=11ni2g88mbuvn"/>
    <s v="instagram.com"/>
    <x v="14"/>
    <m/>
    <s v="http://pbs.twimg.com/profile_images/1081274962957291520/aE7m-Tw4_normal.jpg"/>
    <x v="35"/>
    <s v="https://twitter.com/#!/marcellinodj/status/1086996025460604929"/>
    <m/>
    <m/>
    <s v="1086996025460604929"/>
    <m/>
    <b v="0"/>
    <n v="0"/>
    <s v=""/>
    <b v="0"/>
    <s v="it"/>
    <m/>
    <s v=""/>
    <b v="0"/>
    <n v="0"/>
    <s v=""/>
    <s v="Instagram"/>
    <b v="0"/>
    <s v="1086996025460604929"/>
    <s v="Tweet"/>
    <n v="0"/>
    <n v="0"/>
    <m/>
    <m/>
    <m/>
    <m/>
    <m/>
    <m/>
    <m/>
    <m/>
    <n v="4"/>
    <s v="1"/>
    <s v="1"/>
    <n v="0"/>
    <n v="0"/>
    <n v="0"/>
    <n v="0"/>
    <n v="0"/>
    <n v="0"/>
    <n v="14"/>
    <n v="100"/>
    <n v="14"/>
  </r>
  <r>
    <s v="graciedun"/>
    <s v="lourdescasanova"/>
    <m/>
    <m/>
    <m/>
    <m/>
    <m/>
    <m/>
    <m/>
    <m/>
    <s v="No"/>
    <n v="40"/>
    <m/>
    <m/>
    <x v="0"/>
    <d v="2019-01-21T09:38:29.000"/>
    <s v="#E20 companies are becoming more efficient in their #productivity (not just cheap costs) &amp;amp; positioning themselves better on branding as well as price. Listening to @Cornell @lourdescasanova on how Emerging Markets are reshaping Globalisation. #China https://t.co/l6en7fBH9y"/>
    <m/>
    <m/>
    <x v="15"/>
    <s v="https://pbs.twimg.com/media/DxbOYOKWkAAKVjl.jpg"/>
    <s v="https://pbs.twimg.com/media/DxbOYOKWkAAKVjl.jpg"/>
    <x v="36"/>
    <s v="https://twitter.com/#!/graciedun/status/1087283280246919168"/>
    <m/>
    <m/>
    <s v="1087283280246919168"/>
    <m/>
    <b v="0"/>
    <n v="3"/>
    <s v=""/>
    <b v="0"/>
    <s v="en"/>
    <m/>
    <s v=""/>
    <b v="0"/>
    <n v="0"/>
    <s v=""/>
    <s v="Twitter for iPhone"/>
    <b v="0"/>
    <s v="1087283280246919168"/>
    <s v="Tweet"/>
    <n v="0"/>
    <n v="0"/>
    <s v="2.26951021297455,48.8618879239908 _x000a_2.26951021297455,48.8618879239908 _x000a_2.26951021297455,48.8618879239908 _x000a_2.26951021297455,48.8618879239908"/>
    <s v="France"/>
    <s v="FR"/>
    <s v="OECD"/>
    <s v="0952a5103f565000"/>
    <s v="OECD"/>
    <s v="poi"/>
    <s v="https://api.twitter.com/1.1/geo/id/0952a5103f565000.json"/>
    <n v="1"/>
    <s v="3"/>
    <s v="3"/>
    <m/>
    <m/>
    <m/>
    <m/>
    <m/>
    <m/>
    <m/>
    <m/>
    <m/>
  </r>
  <r>
    <s v="buffa_andrea_s"/>
    <s v="buffa_andrea_s"/>
    <m/>
    <m/>
    <m/>
    <m/>
    <m/>
    <m/>
    <m/>
    <m/>
    <s v="No"/>
    <n v="42"/>
    <m/>
    <m/>
    <x v="2"/>
    <d v="2019-01-21T17:40:03.000"/>
    <s v="#ITALIA_ALATA_corruzione _x000a_Lucia Cancellara_x000a__x000a_Passaggio di proprietà di un auto: _x000a_in Germania 50 euro_x000a_in #Repubblica Ceka 20 euro [ #e20 #K. ]_x000a_in Italia 550 euro._x000a__x000a_#ITALIA_ALATA_costi_x000a_#ITALIA_ALATA_antitrust... https://t.co/8d4EsfTfYa"/>
    <s v="https://www.facebook.com/100001111086568/posts/1946708252042859/"/>
    <s v="facebook.com"/>
    <x v="16"/>
    <m/>
    <s v="http://pbs.twimg.com/profile_images/563350099518955520/usXiYsGJ_normal.jpeg"/>
    <x v="37"/>
    <s v="https://twitter.com/#!/buffa_andrea_s/status/1087404470269632513"/>
    <m/>
    <m/>
    <s v="1087404470269632513"/>
    <m/>
    <b v="0"/>
    <n v="0"/>
    <s v=""/>
    <b v="0"/>
    <s v="it"/>
    <m/>
    <s v=""/>
    <b v="0"/>
    <n v="0"/>
    <s v=""/>
    <s v="Facebook"/>
    <b v="0"/>
    <s v="1087404470269632513"/>
    <s v="Tweet"/>
    <n v="0"/>
    <n v="0"/>
    <m/>
    <m/>
    <m/>
    <m/>
    <m/>
    <m/>
    <m/>
    <m/>
    <n v="1"/>
    <s v="1"/>
    <s v="1"/>
    <n v="0"/>
    <n v="0"/>
    <n v="0"/>
    <n v="0"/>
    <n v="0"/>
    <n v="0"/>
    <n v="26"/>
    <n v="100"/>
    <n v="26"/>
  </r>
  <r>
    <s v="sharma9695mansi"/>
    <s v="ajiolife"/>
    <m/>
    <m/>
    <m/>
    <m/>
    <m/>
    <m/>
    <m/>
    <m/>
    <s v="No"/>
    <n v="43"/>
    <m/>
    <m/>
    <x v="1"/>
    <d v="2019-01-22T07:14:31.000"/>
    <s v="@AJIOLife Thank you so much AJIO for giving me this amazing E20 bag. Love it !! #E20 https://t.co/zPoz4a6Uci"/>
    <m/>
    <m/>
    <x v="1"/>
    <s v="https://pbs.twimg.com/media/Dxf3AQJWkAAr0kk.jpg"/>
    <s v="https://pbs.twimg.com/media/Dxf3AQJWkAAr0kk.jpg"/>
    <x v="38"/>
    <s v="https://twitter.com/#!/sharma9695mansi/status/1087609439891480577"/>
    <m/>
    <m/>
    <s v="1087609439891480577"/>
    <s v="1085461658624057345"/>
    <b v="0"/>
    <n v="0"/>
    <s v="710161026226851840"/>
    <b v="0"/>
    <s v="en"/>
    <m/>
    <s v=""/>
    <b v="0"/>
    <n v="0"/>
    <s v=""/>
    <s v="Twitter for Android"/>
    <b v="0"/>
    <s v="1085461658624057345"/>
    <s v="Tweet"/>
    <n v="0"/>
    <n v="0"/>
    <m/>
    <m/>
    <m/>
    <m/>
    <m/>
    <m/>
    <m/>
    <m/>
    <n v="1"/>
    <s v="9"/>
    <s v="9"/>
    <n v="3"/>
    <n v="18.75"/>
    <n v="0"/>
    <n v="0"/>
    <n v="0"/>
    <n v="0"/>
    <n v="13"/>
    <n v="81.25"/>
    <n v="16"/>
  </r>
  <r>
    <s v="honestfrank"/>
    <s v="honestfrank"/>
    <m/>
    <m/>
    <m/>
    <m/>
    <m/>
    <m/>
    <m/>
    <m/>
    <s v="No"/>
    <n v="44"/>
    <m/>
    <m/>
    <x v="2"/>
    <d v="2019-01-22T10:41:05.000"/>
    <s v="More details here on the London Stadium announcement #E20 #WestHam #Muse #Saracens #MLB https://t.co/5krtbFy90t"/>
    <m/>
    <m/>
    <x v="17"/>
    <s v="https://pbs.twimg.com/media/DxgmSyrWsAA5xv4.jpg"/>
    <s v="https://pbs.twimg.com/media/DxgmSyrWsAA5xv4.jpg"/>
    <x v="39"/>
    <s v="https://twitter.com/#!/honestfrank/status/1087661423025639424"/>
    <m/>
    <m/>
    <s v="1087661423025639424"/>
    <s v="1087660501562286080"/>
    <b v="0"/>
    <n v="0"/>
    <s v="19964983"/>
    <b v="0"/>
    <s v="en"/>
    <m/>
    <s v=""/>
    <b v="0"/>
    <n v="1"/>
    <s v=""/>
    <s v="Twitter Web App"/>
    <b v="0"/>
    <s v="1087660501562286080"/>
    <s v="Tweet"/>
    <n v="0"/>
    <n v="0"/>
    <m/>
    <m/>
    <m/>
    <m/>
    <m/>
    <m/>
    <m/>
    <m/>
    <n v="1"/>
    <s v="8"/>
    <s v="8"/>
    <n v="0"/>
    <n v="0"/>
    <n v="0"/>
    <n v="0"/>
    <n v="0"/>
    <n v="0"/>
    <n v="13"/>
    <n v="100"/>
    <n v="13"/>
  </r>
  <r>
    <s v="jamesemmett"/>
    <s v="honestfrank"/>
    <m/>
    <m/>
    <m/>
    <m/>
    <m/>
    <m/>
    <m/>
    <m/>
    <s v="No"/>
    <n v="45"/>
    <m/>
    <m/>
    <x v="0"/>
    <d v="2019-01-22T10:46:29.000"/>
    <s v="RT @HonestFrank: More details here on the London Stadium announcement #E20 #WestHam #Muse #Saracens #MLB https://t.co/5krtbFy90t"/>
    <m/>
    <m/>
    <x v="17"/>
    <s v="https://pbs.twimg.com/media/DxgmSyrWsAA5xv4.jpg"/>
    <s v="https://pbs.twimg.com/media/DxgmSyrWsAA5xv4.jpg"/>
    <x v="40"/>
    <s v="https://twitter.com/#!/jamesemmett/status/1087662780600193025"/>
    <m/>
    <m/>
    <s v="1087662780600193025"/>
    <m/>
    <b v="0"/>
    <n v="0"/>
    <s v=""/>
    <b v="0"/>
    <s v="en"/>
    <m/>
    <s v=""/>
    <b v="0"/>
    <n v="1"/>
    <s v="1087661423025639424"/>
    <s v="Twitter Web Client"/>
    <b v="0"/>
    <s v="1087661423025639424"/>
    <s v="Tweet"/>
    <n v="0"/>
    <n v="0"/>
    <m/>
    <m/>
    <m/>
    <m/>
    <m/>
    <m/>
    <m/>
    <m/>
    <n v="1"/>
    <s v="8"/>
    <s v="8"/>
    <n v="0"/>
    <n v="0"/>
    <n v="0"/>
    <n v="0"/>
    <n v="0"/>
    <n v="0"/>
    <n v="15"/>
    <n v="100"/>
    <n v="15"/>
  </r>
  <r>
    <s v="esponart"/>
    <s v="esponart"/>
    <m/>
    <m/>
    <m/>
    <m/>
    <m/>
    <m/>
    <m/>
    <m/>
    <s v="No"/>
    <n v="46"/>
    <m/>
    <m/>
    <x v="2"/>
    <d v="2019-01-22T22:06:32.000"/>
    <s v="Dejo esta foto por aquí._x000a_#E20 https://t.co/6QhYwHz25V"/>
    <m/>
    <m/>
    <x v="1"/>
    <s v="https://pbs.twimg.com/media/DxjDLnzXcAAiIvh.jpg"/>
    <s v="https://pbs.twimg.com/media/DxjDLnzXcAAiIvh.jpg"/>
    <x v="41"/>
    <s v="https://twitter.com/#!/esponart/status/1087833923160338433"/>
    <m/>
    <m/>
    <s v="1087833923160338433"/>
    <m/>
    <b v="0"/>
    <n v="0"/>
    <s v=""/>
    <b v="0"/>
    <s v="es"/>
    <m/>
    <s v=""/>
    <b v="0"/>
    <n v="0"/>
    <s v=""/>
    <s v="Twitter for Android"/>
    <b v="0"/>
    <s v="1087833923160338433"/>
    <s v="Tweet"/>
    <n v="0"/>
    <n v="0"/>
    <m/>
    <m/>
    <m/>
    <m/>
    <m/>
    <m/>
    <m/>
    <m/>
    <n v="1"/>
    <s v="1"/>
    <s v="1"/>
    <n v="0"/>
    <n v="0"/>
    <n v="0"/>
    <n v="0"/>
    <n v="0"/>
    <n v="0"/>
    <n v="6"/>
    <n v="100"/>
    <n v="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5"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50">
    <i>
      <x v="1"/>
    </i>
    <i r="1">
      <x v="1"/>
    </i>
    <i r="2">
      <x v="9"/>
    </i>
    <i r="3">
      <x v="16"/>
    </i>
    <i r="2">
      <x v="10"/>
    </i>
    <i r="3">
      <x v="9"/>
    </i>
    <i r="3">
      <x v="12"/>
    </i>
    <i r="3">
      <x v="15"/>
    </i>
    <i r="3">
      <x v="22"/>
    </i>
    <i r="3">
      <x v="24"/>
    </i>
    <i r="2">
      <x v="11"/>
    </i>
    <i r="3">
      <x v="22"/>
    </i>
    <i r="2">
      <x v="12"/>
    </i>
    <i r="3">
      <x v="10"/>
    </i>
    <i r="3">
      <x v="20"/>
    </i>
    <i r="3">
      <x v="21"/>
    </i>
    <i r="2">
      <x v="14"/>
    </i>
    <i r="3">
      <x v="15"/>
    </i>
    <i r="2">
      <x v="16"/>
    </i>
    <i r="3">
      <x v="8"/>
    </i>
    <i r="3">
      <x v="19"/>
    </i>
    <i r="2">
      <x v="17"/>
    </i>
    <i r="3">
      <x v="7"/>
    </i>
    <i r="3">
      <x v="9"/>
    </i>
    <i r="3">
      <x v="12"/>
    </i>
    <i r="3">
      <x v="15"/>
    </i>
    <i r="3">
      <x v="17"/>
    </i>
    <i r="3">
      <x v="24"/>
    </i>
    <i r="2">
      <x v="18"/>
    </i>
    <i r="3">
      <x v="12"/>
    </i>
    <i r="3">
      <x v="13"/>
    </i>
    <i r="3">
      <x v="14"/>
    </i>
    <i r="2">
      <x v="19"/>
    </i>
    <i r="3">
      <x v="14"/>
    </i>
    <i r="3">
      <x v="15"/>
    </i>
    <i r="3">
      <x v="19"/>
    </i>
    <i r="3">
      <x v="20"/>
    </i>
    <i r="3">
      <x v="22"/>
    </i>
    <i r="3">
      <x v="23"/>
    </i>
    <i r="2">
      <x v="20"/>
    </i>
    <i r="3">
      <x v="9"/>
    </i>
    <i r="3">
      <x v="15"/>
    </i>
    <i r="2">
      <x v="21"/>
    </i>
    <i r="3">
      <x v="10"/>
    </i>
    <i r="3">
      <x v="18"/>
    </i>
    <i r="2">
      <x v="22"/>
    </i>
    <i r="3">
      <x v="8"/>
    </i>
    <i r="3">
      <x v="11"/>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8">
        <i x="3" s="1"/>
        <i x="9" s="1"/>
        <i x="5" s="1"/>
        <i x="1" s="1"/>
        <i x="2" s="1"/>
        <i x="10" s="1"/>
        <i x="15" s="1"/>
        <i x="7" s="1"/>
        <i x="17" s="1"/>
        <i x="8" s="1"/>
        <i x="4" s="1"/>
        <i x="16" s="1"/>
        <i x="12" s="1"/>
        <i x="13" s="1"/>
        <i x="14" s="1"/>
        <i x="11" s="1"/>
        <i x="6"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46" totalsRowShown="0" headerRowDxfId="492" dataDxfId="491">
  <autoFilter ref="A2:BL46"/>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7" totalsRowShown="0" headerRowDxfId="362" dataDxfId="361">
  <autoFilter ref="A2:C17"/>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0" totalsRowShown="0" headerRowDxfId="331" dataDxfId="330">
  <autoFilter ref="A14:V20"/>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3:V33" totalsRowShown="0" headerRowDxfId="307" dataDxfId="306">
  <autoFilter ref="A23:V33"/>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6:V46" totalsRowShown="0" headerRowDxfId="282" dataDxfId="281">
  <autoFilter ref="A36:V46"/>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9:V59" totalsRowShown="0" headerRowDxfId="257" dataDxfId="256">
  <autoFilter ref="A49:V59"/>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2:V67" totalsRowShown="0" headerRowDxfId="232" dataDxfId="231">
  <autoFilter ref="A62:V67"/>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0:V80" totalsRowShown="0" headerRowDxfId="229" dataDxfId="228">
  <autoFilter ref="A70:V80"/>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3:V93" totalsRowShown="0" headerRowDxfId="182" dataDxfId="181">
  <autoFilter ref="A83:V93"/>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43" totalsRowShown="0" headerRowDxfId="439" dataDxfId="438">
  <autoFilter ref="A2:BS43"/>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279" totalsRowShown="0" headerRowDxfId="147" dataDxfId="146">
  <autoFilter ref="A1:G279"/>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219" totalsRowShown="0" headerRowDxfId="138" dataDxfId="137">
  <autoFilter ref="A1:L219"/>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44" totalsRowShown="0" headerRowDxfId="64" dataDxfId="63">
  <autoFilter ref="A2:BL44"/>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396">
  <autoFilter ref="A2:AO17"/>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2" totalsRowShown="0" headerRowDxfId="393" dataDxfId="392">
  <autoFilter ref="A1:C42"/>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nstagram.com/p/Bsi8iY8HnA8/?utm_source=ig_twitter_share&amp;igshid=o9zoqx8t2zld" TargetMode="External" /><Relationship Id="rId2" Type="http://schemas.openxmlformats.org/officeDocument/2006/relationships/hyperlink" Target="https://www.facebook.com/radionostalgiaofficial/videos/2248828572065410/" TargetMode="External" /><Relationship Id="rId3" Type="http://schemas.openxmlformats.org/officeDocument/2006/relationships/hyperlink" Target="https://www.instagram.com/p/Bsi8iY8HnA8/?utm_source=ig_twitter_share&amp;igshid=o9zoqx8t2zld" TargetMode="External" /><Relationship Id="rId4" Type="http://schemas.openxmlformats.org/officeDocument/2006/relationships/hyperlink" Target="https://www.instagram.com/p/Bsi8iY8HnA8/?utm_source=ig_twitter_share&amp;igshid=o9zoqx8t2zld" TargetMode="External" /><Relationship Id="rId5" Type="http://schemas.openxmlformats.org/officeDocument/2006/relationships/hyperlink" Target="https://www.fyens.dk/fyn/Politiet-om-stenkaster-sagen-Det-ligner-ikke-noget-vi-nogensinde-har-set-foer/artikel/3315873" TargetMode="External" /><Relationship Id="rId6" Type="http://schemas.openxmlformats.org/officeDocument/2006/relationships/hyperlink" Target="https://www.rynek-kolejowy.pl/wiadomosci/kolejne-zamowienie-plk-z-wolnej-reki-tym-razem-dla-torpolu-90214.html" TargetMode="External" /><Relationship Id="rId7" Type="http://schemas.openxmlformats.org/officeDocument/2006/relationships/hyperlink" Target="https://www.rynek-kolejowy.pl/wiadomosci/kolejne-zamowienie-plk-z-wolnej-reki-tym-razem-dla-torpolu-90214.html" TargetMode="External" /><Relationship Id="rId8" Type="http://schemas.openxmlformats.org/officeDocument/2006/relationships/hyperlink" Target="https://twitter.com/EnnioSanntos07/status/1086011915560730626" TargetMode="External" /><Relationship Id="rId9" Type="http://schemas.openxmlformats.org/officeDocument/2006/relationships/hyperlink" Target="https://twitter.com/EnnioSanntos07/status/1086011915560730626" TargetMode="External" /><Relationship Id="rId10" Type="http://schemas.openxmlformats.org/officeDocument/2006/relationships/hyperlink" Target="https://www.youtube.com/watch?v=WYr53R8VL3g&amp;feature=youtu.be" TargetMode="External" /><Relationship Id="rId11" Type="http://schemas.openxmlformats.org/officeDocument/2006/relationships/hyperlink" Target="https://www.instagram.com/p/BsjBmu5lwQh/?utm_source=ig_twitter_share&amp;igshid=123zc3ae6kvwu" TargetMode="External" /><Relationship Id="rId12" Type="http://schemas.openxmlformats.org/officeDocument/2006/relationships/hyperlink" Target="https://www.instagram.com/p/BstJvqkF2BG/?utm_source=ig_twitter_share&amp;igshid=rzbwheorjo3d" TargetMode="External" /><Relationship Id="rId13" Type="http://schemas.openxmlformats.org/officeDocument/2006/relationships/hyperlink" Target="https://www.instagram.com/p/Bs07XstFl-s/?utm_source=ig_twitter_share&amp;igshid=119k4rqg7mvdc" TargetMode="External" /><Relationship Id="rId14" Type="http://schemas.openxmlformats.org/officeDocument/2006/relationships/hyperlink" Target="https://www.instagram.com/p/Bs3CUMMFHLo/?utm_source=ig_twitter_share&amp;igshid=11ni2g88mbuvn" TargetMode="External" /><Relationship Id="rId15" Type="http://schemas.openxmlformats.org/officeDocument/2006/relationships/hyperlink" Target="https://www.facebook.com/100001111086568/posts/1946708252042859/" TargetMode="External" /><Relationship Id="rId16" Type="http://schemas.openxmlformats.org/officeDocument/2006/relationships/hyperlink" Target="https://pbs.twimg.com/media/DwlEdXbWkAI9Cmn.jpg" TargetMode="External" /><Relationship Id="rId17" Type="http://schemas.openxmlformats.org/officeDocument/2006/relationships/hyperlink" Target="https://pbs.twimg.com/media/DwsyWQIWsAAw2Go.jpg" TargetMode="External" /><Relationship Id="rId18" Type="http://schemas.openxmlformats.org/officeDocument/2006/relationships/hyperlink" Target="https://pbs.twimg.com/media/DxHEn-NXgAAsdW_.jpg" TargetMode="External" /><Relationship Id="rId19" Type="http://schemas.openxmlformats.org/officeDocument/2006/relationships/hyperlink" Target="https://pbs.twimg.com/media/DxHEn-NXgAAsdW_.jpg" TargetMode="External" /><Relationship Id="rId20" Type="http://schemas.openxmlformats.org/officeDocument/2006/relationships/hyperlink" Target="https://pbs.twimg.com/media/DwenkbeV4AAUGuj.jpg" TargetMode="External" /><Relationship Id="rId21" Type="http://schemas.openxmlformats.org/officeDocument/2006/relationships/hyperlink" Target="https://pbs.twimg.com/media/DweoQbDU0AE77-Q.jpg" TargetMode="External" /><Relationship Id="rId22" Type="http://schemas.openxmlformats.org/officeDocument/2006/relationships/hyperlink" Target="https://pbs.twimg.com/media/DxbOYOKWkAAKVjl.jpg" TargetMode="External" /><Relationship Id="rId23" Type="http://schemas.openxmlformats.org/officeDocument/2006/relationships/hyperlink" Target="https://pbs.twimg.com/media/DxbOYOKWkAAKVjl.jpg" TargetMode="External" /><Relationship Id="rId24" Type="http://schemas.openxmlformats.org/officeDocument/2006/relationships/hyperlink" Target="https://pbs.twimg.com/media/Dxf3AQJWkAAr0kk.jpg" TargetMode="External" /><Relationship Id="rId25" Type="http://schemas.openxmlformats.org/officeDocument/2006/relationships/hyperlink" Target="https://pbs.twimg.com/media/DxgmSyrWsAA5xv4.jpg" TargetMode="External" /><Relationship Id="rId26" Type="http://schemas.openxmlformats.org/officeDocument/2006/relationships/hyperlink" Target="https://pbs.twimg.com/media/DxgmSyrWsAA5xv4.jpg" TargetMode="External" /><Relationship Id="rId27" Type="http://schemas.openxmlformats.org/officeDocument/2006/relationships/hyperlink" Target="https://pbs.twimg.com/media/DxjDLnzXcAAiIvh.jpg" TargetMode="External" /><Relationship Id="rId28" Type="http://schemas.openxmlformats.org/officeDocument/2006/relationships/hyperlink" Target="http://pbs.twimg.com/profile_images/1087100690751733766/piSivUNL_normal.jpg" TargetMode="External" /><Relationship Id="rId29" Type="http://schemas.openxmlformats.org/officeDocument/2006/relationships/hyperlink" Target="https://pbs.twimg.com/media/DwlEdXbWkAI9Cmn.jpg" TargetMode="External" /><Relationship Id="rId30" Type="http://schemas.openxmlformats.org/officeDocument/2006/relationships/hyperlink" Target="http://pbs.twimg.com/profile_images/1060325521928736768/anjGPdOa_normal.jpg" TargetMode="External" /><Relationship Id="rId31" Type="http://schemas.openxmlformats.org/officeDocument/2006/relationships/hyperlink" Target="https://pbs.twimg.com/media/DwsyWQIWsAAw2Go.jpg" TargetMode="External" /><Relationship Id="rId32" Type="http://schemas.openxmlformats.org/officeDocument/2006/relationships/hyperlink" Target="http://pbs.twimg.com/profile_images/1081459043120623616/_LWwyeyE_normal.jpg" TargetMode="External" /><Relationship Id="rId33" Type="http://schemas.openxmlformats.org/officeDocument/2006/relationships/hyperlink" Target="http://pbs.twimg.com/profile_images/946666642439835648/KlMadhcE_normal.jpg" TargetMode="External" /><Relationship Id="rId34" Type="http://schemas.openxmlformats.org/officeDocument/2006/relationships/hyperlink" Target="http://pbs.twimg.com/profile_images/767118850236248064/sWchaO-j_normal.jpg" TargetMode="External" /><Relationship Id="rId35" Type="http://schemas.openxmlformats.org/officeDocument/2006/relationships/hyperlink" Target="http://pbs.twimg.com/profile_images/474140178966384641/QS4fkP5m_normal.jpeg" TargetMode="External" /><Relationship Id="rId36" Type="http://schemas.openxmlformats.org/officeDocument/2006/relationships/hyperlink" Target="http://pbs.twimg.com/profile_images/611099400983695360/u6geQp46_normal.png" TargetMode="External" /><Relationship Id="rId37" Type="http://schemas.openxmlformats.org/officeDocument/2006/relationships/hyperlink" Target="https://pbs.twimg.com/media/DxHEn-NXgAAsdW_.jpg" TargetMode="External" /><Relationship Id="rId38" Type="http://schemas.openxmlformats.org/officeDocument/2006/relationships/hyperlink" Target="https://pbs.twimg.com/media/DxHEn-NXgAAsdW_.jpg" TargetMode="External" /><Relationship Id="rId39" Type="http://schemas.openxmlformats.org/officeDocument/2006/relationships/hyperlink" Target="http://pbs.twimg.com/profile_images/378800000866605356/vQQTMYjl_normal.jpeg" TargetMode="External" /><Relationship Id="rId40" Type="http://schemas.openxmlformats.org/officeDocument/2006/relationships/hyperlink" Target="http://pbs.twimg.com/profile_images/877155264478269446/eUud0ZVL_normal.jpg" TargetMode="External" /><Relationship Id="rId41" Type="http://schemas.openxmlformats.org/officeDocument/2006/relationships/hyperlink" Target="http://pbs.twimg.com/profile_images/926457676917121024/fmwM2aXt_normal.jpg" TargetMode="External" /><Relationship Id="rId42" Type="http://schemas.openxmlformats.org/officeDocument/2006/relationships/hyperlink" Target="http://pbs.twimg.com/profile_images/430257039072190464/yVzmegHl_normal.png" TargetMode="External" /><Relationship Id="rId43" Type="http://schemas.openxmlformats.org/officeDocument/2006/relationships/hyperlink" Target="http://pbs.twimg.com/profile_images/430257039072190464/yVzmegHl_normal.png" TargetMode="External" /><Relationship Id="rId44" Type="http://schemas.openxmlformats.org/officeDocument/2006/relationships/hyperlink" Target="http://pbs.twimg.com/profile_images/430257039072190464/yVzmegHl_normal.png" TargetMode="External" /><Relationship Id="rId45" Type="http://schemas.openxmlformats.org/officeDocument/2006/relationships/hyperlink" Target="http://pbs.twimg.com/profile_images/430257039072190464/yVzmegHl_normal.png" TargetMode="External" /><Relationship Id="rId46" Type="http://schemas.openxmlformats.org/officeDocument/2006/relationships/hyperlink" Target="http://pbs.twimg.com/profile_images/430257039072190464/yVzmegHl_normal.png" TargetMode="External" /><Relationship Id="rId47" Type="http://schemas.openxmlformats.org/officeDocument/2006/relationships/hyperlink" Target="http://pbs.twimg.com/profile_images/430257039072190464/yVzmegHl_normal.png" TargetMode="External" /><Relationship Id="rId48" Type="http://schemas.openxmlformats.org/officeDocument/2006/relationships/hyperlink" Target="http://pbs.twimg.com/profile_images/430257039072190464/yVzmegHl_normal.png" TargetMode="External" /><Relationship Id="rId49" Type="http://schemas.openxmlformats.org/officeDocument/2006/relationships/hyperlink" Target="http://pbs.twimg.com/profile_images/430257039072190464/yVzmegHl_normal.png" TargetMode="External" /><Relationship Id="rId50" Type="http://schemas.openxmlformats.org/officeDocument/2006/relationships/hyperlink" Target="https://pbs.twimg.com/media/DwenkbeV4AAUGuj.jpg" TargetMode="External" /><Relationship Id="rId51" Type="http://schemas.openxmlformats.org/officeDocument/2006/relationships/hyperlink" Target="https://pbs.twimg.com/media/DweoQbDU0AE77-Q.jpg" TargetMode="External" /><Relationship Id="rId52" Type="http://schemas.openxmlformats.org/officeDocument/2006/relationships/hyperlink" Target="http://pbs.twimg.com/profile_images/949985101890359297/txktT8WT_normal.jpg" TargetMode="External" /><Relationship Id="rId53" Type="http://schemas.openxmlformats.org/officeDocument/2006/relationships/hyperlink" Target="http://pbs.twimg.com/profile_images/1085153484482191360/xT92-MPJ_normal.jpg" TargetMode="External" /><Relationship Id="rId54" Type="http://schemas.openxmlformats.org/officeDocument/2006/relationships/hyperlink" Target="http://pbs.twimg.com/profile_images/1083520729293963264/T3_GqLqy_normal.jpg" TargetMode="External" /><Relationship Id="rId55" Type="http://schemas.openxmlformats.org/officeDocument/2006/relationships/hyperlink" Target="http://pbs.twimg.com/profile_images/1085942285676744705/RfWTX9xi_normal.jpg" TargetMode="External" /><Relationship Id="rId56" Type="http://schemas.openxmlformats.org/officeDocument/2006/relationships/hyperlink" Target="http://pbs.twimg.com/profile_images/1075003886350548995/AI4lvV-0_normal.jpg" TargetMode="External" /><Relationship Id="rId57" Type="http://schemas.openxmlformats.org/officeDocument/2006/relationships/hyperlink" Target="http://pbs.twimg.com/profile_images/378800000620573813/406ac5496b2fa75f574da84f4b86ccc4_normal.jpeg" TargetMode="External" /><Relationship Id="rId58" Type="http://schemas.openxmlformats.org/officeDocument/2006/relationships/hyperlink" Target="http://pbs.twimg.com/profile_images/761725278045499392/nVTolj3W_normal.jpg" TargetMode="External" /><Relationship Id="rId59" Type="http://schemas.openxmlformats.org/officeDocument/2006/relationships/hyperlink" Target="http://pbs.twimg.com/profile_images/761725278045499392/nVTolj3W_normal.jpg" TargetMode="External" /><Relationship Id="rId60" Type="http://schemas.openxmlformats.org/officeDocument/2006/relationships/hyperlink" Target="http://pbs.twimg.com/profile_images/1063307549359964160/1D1VSzDk_normal.jpg" TargetMode="External" /><Relationship Id="rId61" Type="http://schemas.openxmlformats.org/officeDocument/2006/relationships/hyperlink" Target="http://pbs.twimg.com/profile_images/1081274962957291520/aE7m-Tw4_normal.jpg" TargetMode="External" /><Relationship Id="rId62" Type="http://schemas.openxmlformats.org/officeDocument/2006/relationships/hyperlink" Target="http://pbs.twimg.com/profile_images/1081274962957291520/aE7m-Tw4_normal.jpg" TargetMode="External" /><Relationship Id="rId63" Type="http://schemas.openxmlformats.org/officeDocument/2006/relationships/hyperlink" Target="http://pbs.twimg.com/profile_images/1081274962957291520/aE7m-Tw4_normal.jpg" TargetMode="External" /><Relationship Id="rId64" Type="http://schemas.openxmlformats.org/officeDocument/2006/relationships/hyperlink" Target="http://pbs.twimg.com/profile_images/1081274962957291520/aE7m-Tw4_normal.jpg" TargetMode="External" /><Relationship Id="rId65" Type="http://schemas.openxmlformats.org/officeDocument/2006/relationships/hyperlink" Target="https://pbs.twimg.com/media/DxbOYOKWkAAKVjl.jpg" TargetMode="External" /><Relationship Id="rId66" Type="http://schemas.openxmlformats.org/officeDocument/2006/relationships/hyperlink" Target="https://pbs.twimg.com/media/DxbOYOKWkAAKVjl.jpg" TargetMode="External" /><Relationship Id="rId67" Type="http://schemas.openxmlformats.org/officeDocument/2006/relationships/hyperlink" Target="http://pbs.twimg.com/profile_images/563350099518955520/usXiYsGJ_normal.jpeg" TargetMode="External" /><Relationship Id="rId68" Type="http://schemas.openxmlformats.org/officeDocument/2006/relationships/hyperlink" Target="https://pbs.twimg.com/media/Dxf3AQJWkAAr0kk.jpg" TargetMode="External" /><Relationship Id="rId69" Type="http://schemas.openxmlformats.org/officeDocument/2006/relationships/hyperlink" Target="https://pbs.twimg.com/media/DxgmSyrWsAA5xv4.jpg" TargetMode="External" /><Relationship Id="rId70" Type="http://schemas.openxmlformats.org/officeDocument/2006/relationships/hyperlink" Target="https://pbs.twimg.com/media/DxgmSyrWsAA5xv4.jpg" TargetMode="External" /><Relationship Id="rId71" Type="http://schemas.openxmlformats.org/officeDocument/2006/relationships/hyperlink" Target="https://pbs.twimg.com/media/DxjDLnzXcAAiIvh.jpg" TargetMode="External" /><Relationship Id="rId72" Type="http://schemas.openxmlformats.org/officeDocument/2006/relationships/hyperlink" Target="https://twitter.com/#!/gautamghosh/status/1083019837859946497" TargetMode="External" /><Relationship Id="rId73" Type="http://schemas.openxmlformats.org/officeDocument/2006/relationships/hyperlink" Target="https://twitter.com/#!/marcin26077998/status/1083472890635472896" TargetMode="External" /><Relationship Id="rId74" Type="http://schemas.openxmlformats.org/officeDocument/2006/relationships/hyperlink" Target="https://twitter.com/#!/rocky250397/status/1083839008524959745" TargetMode="External" /><Relationship Id="rId75" Type="http://schemas.openxmlformats.org/officeDocument/2006/relationships/hyperlink" Target="https://twitter.com/#!/everbettersport/status/1084015525410279424" TargetMode="External" /><Relationship Id="rId76" Type="http://schemas.openxmlformats.org/officeDocument/2006/relationships/hyperlink" Target="https://twitter.com/#!/fotodilucera/status/1084168798066884608" TargetMode="External" /><Relationship Id="rId77" Type="http://schemas.openxmlformats.org/officeDocument/2006/relationships/hyperlink" Target="https://twitter.com/#!/nostalgia_fm/status/1084823308351299584" TargetMode="External" /><Relationship Id="rId78" Type="http://schemas.openxmlformats.org/officeDocument/2006/relationships/hyperlink" Target="https://twitter.com/#!/brnsergio/status/1084168351251804160" TargetMode="External" /><Relationship Id="rId79" Type="http://schemas.openxmlformats.org/officeDocument/2006/relationships/hyperlink" Target="https://twitter.com/#!/4cstudio/status/1085446413583085568" TargetMode="External" /><Relationship Id="rId80" Type="http://schemas.openxmlformats.org/officeDocument/2006/relationships/hyperlink" Target="https://twitter.com/#!/fyensdk/status/1085780173428002816" TargetMode="External" /><Relationship Id="rId81" Type="http://schemas.openxmlformats.org/officeDocument/2006/relationships/hyperlink" Target="https://twitter.com/#!/luca_ok/status/1085865497999085570" TargetMode="External" /><Relationship Id="rId82" Type="http://schemas.openxmlformats.org/officeDocument/2006/relationships/hyperlink" Target="https://twitter.com/#!/luca_ok/status/1085865497999085570" TargetMode="External" /><Relationship Id="rId83" Type="http://schemas.openxmlformats.org/officeDocument/2006/relationships/hyperlink" Target="https://twitter.com/#!/p4trafiksyd/status/1085909257831223297" TargetMode="External" /><Relationship Id="rId84" Type="http://schemas.openxmlformats.org/officeDocument/2006/relationships/hyperlink" Target="https://twitter.com/#!/syddr/status/1085909300604780544" TargetMode="External" /><Relationship Id="rId85" Type="http://schemas.openxmlformats.org/officeDocument/2006/relationships/hyperlink" Target="https://twitter.com/#!/rec__social/status/1085937335970287617" TargetMode="External" /><Relationship Id="rId86" Type="http://schemas.openxmlformats.org/officeDocument/2006/relationships/hyperlink" Target="https://twitter.com/#!/yourgod_bot/status/1083278148517560320" TargetMode="External" /><Relationship Id="rId87" Type="http://schemas.openxmlformats.org/officeDocument/2006/relationships/hyperlink" Target="https://twitter.com/#!/yourgod_bot/status/1083323445650182144" TargetMode="External" /><Relationship Id="rId88" Type="http://schemas.openxmlformats.org/officeDocument/2006/relationships/hyperlink" Target="https://twitter.com/#!/yourgod_bot/status/1083368744326328321" TargetMode="External" /><Relationship Id="rId89" Type="http://schemas.openxmlformats.org/officeDocument/2006/relationships/hyperlink" Target="https://twitter.com/#!/yourgod_bot/status/1083504640904163328" TargetMode="External" /><Relationship Id="rId90" Type="http://schemas.openxmlformats.org/officeDocument/2006/relationships/hyperlink" Target="https://twitter.com/#!/yourgod_bot/status/1085814859638296576" TargetMode="External" /><Relationship Id="rId91" Type="http://schemas.openxmlformats.org/officeDocument/2006/relationships/hyperlink" Target="https://twitter.com/#!/yourgod_bot/status/1085860164350095361" TargetMode="External" /><Relationship Id="rId92" Type="http://schemas.openxmlformats.org/officeDocument/2006/relationships/hyperlink" Target="https://twitter.com/#!/yourgod_bot/status/1085905458655678464" TargetMode="External" /><Relationship Id="rId93" Type="http://schemas.openxmlformats.org/officeDocument/2006/relationships/hyperlink" Target="https://twitter.com/#!/yourgod_bot/status/1086041357179736065" TargetMode="External" /><Relationship Id="rId94" Type="http://schemas.openxmlformats.org/officeDocument/2006/relationships/hyperlink" Target="https://twitter.com/#!/alanlepo/status/1083019037330886656" TargetMode="External" /><Relationship Id="rId95" Type="http://schemas.openxmlformats.org/officeDocument/2006/relationships/hyperlink" Target="https://twitter.com/#!/alanlepo/status/1083019248883126273" TargetMode="External" /><Relationship Id="rId96" Type="http://schemas.openxmlformats.org/officeDocument/2006/relationships/hyperlink" Target="https://twitter.com/#!/sellingsuccess1/status/1086230725094006784" TargetMode="External" /><Relationship Id="rId97" Type="http://schemas.openxmlformats.org/officeDocument/2006/relationships/hyperlink" Target="https://twitter.com/#!/khauannxz/status/1086234031639982080" TargetMode="External" /><Relationship Id="rId98" Type="http://schemas.openxmlformats.org/officeDocument/2006/relationships/hyperlink" Target="https://twitter.com/#!/enniosanntos07/status/1086260405134069761" TargetMode="External" /><Relationship Id="rId99" Type="http://schemas.openxmlformats.org/officeDocument/2006/relationships/hyperlink" Target="https://twitter.com/#!/unsenadofirme/status/1086629930140688384" TargetMode="External" /><Relationship Id="rId100" Type="http://schemas.openxmlformats.org/officeDocument/2006/relationships/hyperlink" Target="https://twitter.com/#!/jaimeraulst/status/1086622708102774784" TargetMode="External" /><Relationship Id="rId101" Type="http://schemas.openxmlformats.org/officeDocument/2006/relationships/hyperlink" Target="https://twitter.com/#!/nata_nuez/status/1086709515842699265" TargetMode="External" /><Relationship Id="rId102" Type="http://schemas.openxmlformats.org/officeDocument/2006/relationships/hyperlink" Target="https://twitter.com/#!/victorviviescas/status/1086737200937607168" TargetMode="External" /><Relationship Id="rId103" Type="http://schemas.openxmlformats.org/officeDocument/2006/relationships/hyperlink" Target="https://twitter.com/#!/victorviviescas/status/1086752464894939136" TargetMode="External" /><Relationship Id="rId104" Type="http://schemas.openxmlformats.org/officeDocument/2006/relationships/hyperlink" Target="https://twitter.com/#!/bondapouel/status/1086901068452237312" TargetMode="External" /><Relationship Id="rId105" Type="http://schemas.openxmlformats.org/officeDocument/2006/relationships/hyperlink" Target="https://twitter.com/#!/marcellinodj/status/1084179489658155008" TargetMode="External" /><Relationship Id="rId106" Type="http://schemas.openxmlformats.org/officeDocument/2006/relationships/hyperlink" Target="https://twitter.com/#!/marcellinodj/status/1085604761544675330" TargetMode="External" /><Relationship Id="rId107" Type="http://schemas.openxmlformats.org/officeDocument/2006/relationships/hyperlink" Target="https://twitter.com/#!/marcellinodj/status/1086699055143632898" TargetMode="External" /><Relationship Id="rId108" Type="http://schemas.openxmlformats.org/officeDocument/2006/relationships/hyperlink" Target="https://twitter.com/#!/marcellinodj/status/1086996025460604929" TargetMode="External" /><Relationship Id="rId109" Type="http://schemas.openxmlformats.org/officeDocument/2006/relationships/hyperlink" Target="https://twitter.com/#!/graciedun/status/1087283280246919168" TargetMode="External" /><Relationship Id="rId110" Type="http://schemas.openxmlformats.org/officeDocument/2006/relationships/hyperlink" Target="https://twitter.com/#!/graciedun/status/1087283280246919168" TargetMode="External" /><Relationship Id="rId111" Type="http://schemas.openxmlformats.org/officeDocument/2006/relationships/hyperlink" Target="https://twitter.com/#!/buffa_andrea_s/status/1087404470269632513" TargetMode="External" /><Relationship Id="rId112" Type="http://schemas.openxmlformats.org/officeDocument/2006/relationships/hyperlink" Target="https://twitter.com/#!/sharma9695mansi/status/1087609439891480577" TargetMode="External" /><Relationship Id="rId113" Type="http://schemas.openxmlformats.org/officeDocument/2006/relationships/hyperlink" Target="https://twitter.com/#!/honestfrank/status/1087661423025639424" TargetMode="External" /><Relationship Id="rId114" Type="http://schemas.openxmlformats.org/officeDocument/2006/relationships/hyperlink" Target="https://twitter.com/#!/jamesemmett/status/1087662780600193025" TargetMode="External" /><Relationship Id="rId115" Type="http://schemas.openxmlformats.org/officeDocument/2006/relationships/hyperlink" Target="https://twitter.com/#!/esponart/status/1087833923160338433" TargetMode="External" /><Relationship Id="rId116" Type="http://schemas.openxmlformats.org/officeDocument/2006/relationships/hyperlink" Target="https://api.twitter.com/1.1/geo/id/be638194efa5405a.json" TargetMode="External" /><Relationship Id="rId117" Type="http://schemas.openxmlformats.org/officeDocument/2006/relationships/hyperlink" Target="https://api.twitter.com/1.1/geo/id/7a89e31ede9597d2.json" TargetMode="External" /><Relationship Id="rId118" Type="http://schemas.openxmlformats.org/officeDocument/2006/relationships/hyperlink" Target="https://api.twitter.com/1.1/geo/id/0952a5103f565000.json" TargetMode="External" /><Relationship Id="rId119" Type="http://schemas.openxmlformats.org/officeDocument/2006/relationships/hyperlink" Target="https://api.twitter.com/1.1/geo/id/0952a5103f565000.json" TargetMode="External" /><Relationship Id="rId120" Type="http://schemas.openxmlformats.org/officeDocument/2006/relationships/comments" Target="../comments1.xml" /><Relationship Id="rId121" Type="http://schemas.openxmlformats.org/officeDocument/2006/relationships/vmlDrawing" Target="../drawings/vmlDrawing1.vml" /><Relationship Id="rId122" Type="http://schemas.openxmlformats.org/officeDocument/2006/relationships/table" Target="../tables/table1.xml" /><Relationship Id="rId12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instagram.com/p/Bsi8iY8HnA8/?utm_source=ig_twitter_share&amp;igshid=o9zoqx8t2zld" TargetMode="External" /><Relationship Id="rId2" Type="http://schemas.openxmlformats.org/officeDocument/2006/relationships/hyperlink" Target="https://www.facebook.com/radionostalgiaofficial/videos/2248828572065410/" TargetMode="External" /><Relationship Id="rId3" Type="http://schemas.openxmlformats.org/officeDocument/2006/relationships/hyperlink" Target="https://www.instagram.com/p/Bsi8iY8HnA8/?utm_source=ig_twitter_share&amp;igshid=o9zoqx8t2zld" TargetMode="External" /><Relationship Id="rId4" Type="http://schemas.openxmlformats.org/officeDocument/2006/relationships/hyperlink" Target="https://www.instagram.com/p/Bsi8iY8HnA8/?utm_source=ig_twitter_share&amp;igshid=o9zoqx8t2zld" TargetMode="External" /><Relationship Id="rId5" Type="http://schemas.openxmlformats.org/officeDocument/2006/relationships/hyperlink" Target="https://www.fyens.dk/fyn/Politiet-om-stenkaster-sagen-Det-ligner-ikke-noget-vi-nogensinde-har-set-foer/artikel/3315873" TargetMode="External" /><Relationship Id="rId6" Type="http://schemas.openxmlformats.org/officeDocument/2006/relationships/hyperlink" Target="https://www.rynek-kolejowy.pl/wiadomosci/kolejne-zamowienie-plk-z-wolnej-reki-tym-razem-dla-torpolu-90214.html" TargetMode="External" /><Relationship Id="rId7" Type="http://schemas.openxmlformats.org/officeDocument/2006/relationships/hyperlink" Target="https://twitter.com/EnnioSanntos07/status/1086011915560730626" TargetMode="External" /><Relationship Id="rId8" Type="http://schemas.openxmlformats.org/officeDocument/2006/relationships/hyperlink" Target="https://twitter.com/EnnioSanntos07/status/1086011915560730626" TargetMode="External" /><Relationship Id="rId9" Type="http://schemas.openxmlformats.org/officeDocument/2006/relationships/hyperlink" Target="https://www.youtube.com/watch?v=WYr53R8VL3g&amp;feature=youtu.be" TargetMode="External" /><Relationship Id="rId10" Type="http://schemas.openxmlformats.org/officeDocument/2006/relationships/hyperlink" Target="https://www.instagram.com/p/BsjBmu5lwQh/?utm_source=ig_twitter_share&amp;igshid=123zc3ae6kvwu" TargetMode="External" /><Relationship Id="rId11" Type="http://schemas.openxmlformats.org/officeDocument/2006/relationships/hyperlink" Target="https://www.instagram.com/p/BstJvqkF2BG/?utm_source=ig_twitter_share&amp;igshid=rzbwheorjo3d" TargetMode="External" /><Relationship Id="rId12" Type="http://schemas.openxmlformats.org/officeDocument/2006/relationships/hyperlink" Target="https://www.instagram.com/p/Bs07XstFl-s/?utm_source=ig_twitter_share&amp;igshid=119k4rqg7mvdc" TargetMode="External" /><Relationship Id="rId13" Type="http://schemas.openxmlformats.org/officeDocument/2006/relationships/hyperlink" Target="https://www.instagram.com/p/Bs3CUMMFHLo/?utm_source=ig_twitter_share&amp;igshid=11ni2g88mbuvn" TargetMode="External" /><Relationship Id="rId14" Type="http://schemas.openxmlformats.org/officeDocument/2006/relationships/hyperlink" Target="https://www.facebook.com/100001111086568/posts/1946708252042859/" TargetMode="External" /><Relationship Id="rId15" Type="http://schemas.openxmlformats.org/officeDocument/2006/relationships/hyperlink" Target="https://pbs.twimg.com/media/DwlEdXbWkAI9Cmn.jpg" TargetMode="External" /><Relationship Id="rId16" Type="http://schemas.openxmlformats.org/officeDocument/2006/relationships/hyperlink" Target="https://pbs.twimg.com/media/DwsyWQIWsAAw2Go.jpg" TargetMode="External" /><Relationship Id="rId17" Type="http://schemas.openxmlformats.org/officeDocument/2006/relationships/hyperlink" Target="https://pbs.twimg.com/media/DxHEn-NXgAAsdW_.jpg" TargetMode="External" /><Relationship Id="rId18" Type="http://schemas.openxmlformats.org/officeDocument/2006/relationships/hyperlink" Target="https://pbs.twimg.com/media/DwenkbeV4AAUGuj.jpg" TargetMode="External" /><Relationship Id="rId19" Type="http://schemas.openxmlformats.org/officeDocument/2006/relationships/hyperlink" Target="https://pbs.twimg.com/media/DweoQbDU0AE77-Q.jpg" TargetMode="External" /><Relationship Id="rId20" Type="http://schemas.openxmlformats.org/officeDocument/2006/relationships/hyperlink" Target="https://pbs.twimg.com/media/DxbOYOKWkAAKVjl.jpg" TargetMode="External" /><Relationship Id="rId21" Type="http://schemas.openxmlformats.org/officeDocument/2006/relationships/hyperlink" Target="https://pbs.twimg.com/media/Dxf3AQJWkAAr0kk.jpg" TargetMode="External" /><Relationship Id="rId22" Type="http://schemas.openxmlformats.org/officeDocument/2006/relationships/hyperlink" Target="https://pbs.twimg.com/media/DxgmSyrWsAA5xv4.jpg" TargetMode="External" /><Relationship Id="rId23" Type="http://schemas.openxmlformats.org/officeDocument/2006/relationships/hyperlink" Target="https://pbs.twimg.com/media/DxgmSyrWsAA5xv4.jpg" TargetMode="External" /><Relationship Id="rId24" Type="http://schemas.openxmlformats.org/officeDocument/2006/relationships/hyperlink" Target="https://pbs.twimg.com/media/DxjDLnzXcAAiIvh.jpg" TargetMode="External" /><Relationship Id="rId25" Type="http://schemas.openxmlformats.org/officeDocument/2006/relationships/hyperlink" Target="http://pbs.twimg.com/profile_images/1087100690751733766/piSivUNL_normal.jpg" TargetMode="External" /><Relationship Id="rId26" Type="http://schemas.openxmlformats.org/officeDocument/2006/relationships/hyperlink" Target="https://pbs.twimg.com/media/DwlEdXbWkAI9Cmn.jpg" TargetMode="External" /><Relationship Id="rId27" Type="http://schemas.openxmlformats.org/officeDocument/2006/relationships/hyperlink" Target="http://pbs.twimg.com/profile_images/1060325521928736768/anjGPdOa_normal.jpg" TargetMode="External" /><Relationship Id="rId28" Type="http://schemas.openxmlformats.org/officeDocument/2006/relationships/hyperlink" Target="https://pbs.twimg.com/media/DwsyWQIWsAAw2Go.jpg" TargetMode="External" /><Relationship Id="rId29" Type="http://schemas.openxmlformats.org/officeDocument/2006/relationships/hyperlink" Target="http://pbs.twimg.com/profile_images/1081459043120623616/_LWwyeyE_normal.jpg" TargetMode="External" /><Relationship Id="rId30" Type="http://schemas.openxmlformats.org/officeDocument/2006/relationships/hyperlink" Target="http://pbs.twimg.com/profile_images/946666642439835648/KlMadhcE_normal.jpg" TargetMode="External" /><Relationship Id="rId31" Type="http://schemas.openxmlformats.org/officeDocument/2006/relationships/hyperlink" Target="http://pbs.twimg.com/profile_images/767118850236248064/sWchaO-j_normal.jpg" TargetMode="External" /><Relationship Id="rId32" Type="http://schemas.openxmlformats.org/officeDocument/2006/relationships/hyperlink" Target="http://pbs.twimg.com/profile_images/474140178966384641/QS4fkP5m_normal.jpeg" TargetMode="External" /><Relationship Id="rId33" Type="http://schemas.openxmlformats.org/officeDocument/2006/relationships/hyperlink" Target="http://pbs.twimg.com/profile_images/611099400983695360/u6geQp46_normal.png" TargetMode="External" /><Relationship Id="rId34" Type="http://schemas.openxmlformats.org/officeDocument/2006/relationships/hyperlink" Target="https://pbs.twimg.com/media/DxHEn-NXgAAsdW_.jpg" TargetMode="External" /><Relationship Id="rId35" Type="http://schemas.openxmlformats.org/officeDocument/2006/relationships/hyperlink" Target="http://pbs.twimg.com/profile_images/378800000866605356/vQQTMYjl_normal.jpeg" TargetMode="External" /><Relationship Id="rId36" Type="http://schemas.openxmlformats.org/officeDocument/2006/relationships/hyperlink" Target="http://pbs.twimg.com/profile_images/877155264478269446/eUud0ZVL_normal.jpg" TargetMode="External" /><Relationship Id="rId37" Type="http://schemas.openxmlformats.org/officeDocument/2006/relationships/hyperlink" Target="http://pbs.twimg.com/profile_images/926457676917121024/fmwM2aXt_normal.jpg" TargetMode="External" /><Relationship Id="rId38" Type="http://schemas.openxmlformats.org/officeDocument/2006/relationships/hyperlink" Target="http://pbs.twimg.com/profile_images/430257039072190464/yVzmegHl_normal.png" TargetMode="External" /><Relationship Id="rId39" Type="http://schemas.openxmlformats.org/officeDocument/2006/relationships/hyperlink" Target="http://pbs.twimg.com/profile_images/430257039072190464/yVzmegHl_normal.png" TargetMode="External" /><Relationship Id="rId40" Type="http://schemas.openxmlformats.org/officeDocument/2006/relationships/hyperlink" Target="http://pbs.twimg.com/profile_images/430257039072190464/yVzmegHl_normal.png" TargetMode="External" /><Relationship Id="rId41" Type="http://schemas.openxmlformats.org/officeDocument/2006/relationships/hyperlink" Target="http://pbs.twimg.com/profile_images/430257039072190464/yVzmegHl_normal.png" TargetMode="External" /><Relationship Id="rId42" Type="http://schemas.openxmlformats.org/officeDocument/2006/relationships/hyperlink" Target="http://pbs.twimg.com/profile_images/430257039072190464/yVzmegHl_normal.png" TargetMode="External" /><Relationship Id="rId43" Type="http://schemas.openxmlformats.org/officeDocument/2006/relationships/hyperlink" Target="http://pbs.twimg.com/profile_images/430257039072190464/yVzmegHl_normal.png" TargetMode="External" /><Relationship Id="rId44" Type="http://schemas.openxmlformats.org/officeDocument/2006/relationships/hyperlink" Target="http://pbs.twimg.com/profile_images/430257039072190464/yVzmegHl_normal.png" TargetMode="External" /><Relationship Id="rId45" Type="http://schemas.openxmlformats.org/officeDocument/2006/relationships/hyperlink" Target="http://pbs.twimg.com/profile_images/430257039072190464/yVzmegHl_normal.png" TargetMode="External" /><Relationship Id="rId46" Type="http://schemas.openxmlformats.org/officeDocument/2006/relationships/hyperlink" Target="https://pbs.twimg.com/media/DwenkbeV4AAUGuj.jpg" TargetMode="External" /><Relationship Id="rId47" Type="http://schemas.openxmlformats.org/officeDocument/2006/relationships/hyperlink" Target="https://pbs.twimg.com/media/DweoQbDU0AE77-Q.jpg" TargetMode="External" /><Relationship Id="rId48" Type="http://schemas.openxmlformats.org/officeDocument/2006/relationships/hyperlink" Target="http://pbs.twimg.com/profile_images/949985101890359297/txktT8WT_normal.jpg" TargetMode="External" /><Relationship Id="rId49" Type="http://schemas.openxmlformats.org/officeDocument/2006/relationships/hyperlink" Target="http://pbs.twimg.com/profile_images/1085153484482191360/xT92-MPJ_normal.jpg" TargetMode="External" /><Relationship Id="rId50" Type="http://schemas.openxmlformats.org/officeDocument/2006/relationships/hyperlink" Target="http://pbs.twimg.com/profile_images/1083520729293963264/T3_GqLqy_normal.jpg" TargetMode="External" /><Relationship Id="rId51" Type="http://schemas.openxmlformats.org/officeDocument/2006/relationships/hyperlink" Target="http://pbs.twimg.com/profile_images/1085942285676744705/RfWTX9xi_normal.jpg" TargetMode="External" /><Relationship Id="rId52" Type="http://schemas.openxmlformats.org/officeDocument/2006/relationships/hyperlink" Target="http://pbs.twimg.com/profile_images/1075003886350548995/AI4lvV-0_normal.jpg" TargetMode="External" /><Relationship Id="rId53" Type="http://schemas.openxmlformats.org/officeDocument/2006/relationships/hyperlink" Target="http://pbs.twimg.com/profile_images/378800000620573813/406ac5496b2fa75f574da84f4b86ccc4_normal.jpeg" TargetMode="External" /><Relationship Id="rId54" Type="http://schemas.openxmlformats.org/officeDocument/2006/relationships/hyperlink" Target="http://pbs.twimg.com/profile_images/761725278045499392/nVTolj3W_normal.jpg" TargetMode="External" /><Relationship Id="rId55" Type="http://schemas.openxmlformats.org/officeDocument/2006/relationships/hyperlink" Target="http://pbs.twimg.com/profile_images/761725278045499392/nVTolj3W_normal.jpg" TargetMode="External" /><Relationship Id="rId56" Type="http://schemas.openxmlformats.org/officeDocument/2006/relationships/hyperlink" Target="http://pbs.twimg.com/profile_images/1063307549359964160/1D1VSzDk_normal.jpg" TargetMode="External" /><Relationship Id="rId57" Type="http://schemas.openxmlformats.org/officeDocument/2006/relationships/hyperlink" Target="http://pbs.twimg.com/profile_images/1081274962957291520/aE7m-Tw4_normal.jpg" TargetMode="External" /><Relationship Id="rId58" Type="http://schemas.openxmlformats.org/officeDocument/2006/relationships/hyperlink" Target="http://pbs.twimg.com/profile_images/1081274962957291520/aE7m-Tw4_normal.jpg" TargetMode="External" /><Relationship Id="rId59" Type="http://schemas.openxmlformats.org/officeDocument/2006/relationships/hyperlink" Target="http://pbs.twimg.com/profile_images/1081274962957291520/aE7m-Tw4_normal.jpg" TargetMode="External" /><Relationship Id="rId60" Type="http://schemas.openxmlformats.org/officeDocument/2006/relationships/hyperlink" Target="http://pbs.twimg.com/profile_images/1081274962957291520/aE7m-Tw4_normal.jpg" TargetMode="External" /><Relationship Id="rId61" Type="http://schemas.openxmlformats.org/officeDocument/2006/relationships/hyperlink" Target="https://pbs.twimg.com/media/DxbOYOKWkAAKVjl.jpg" TargetMode="External" /><Relationship Id="rId62" Type="http://schemas.openxmlformats.org/officeDocument/2006/relationships/hyperlink" Target="http://pbs.twimg.com/profile_images/563350099518955520/usXiYsGJ_normal.jpeg" TargetMode="External" /><Relationship Id="rId63" Type="http://schemas.openxmlformats.org/officeDocument/2006/relationships/hyperlink" Target="https://pbs.twimg.com/media/Dxf3AQJWkAAr0kk.jpg" TargetMode="External" /><Relationship Id="rId64" Type="http://schemas.openxmlformats.org/officeDocument/2006/relationships/hyperlink" Target="https://pbs.twimg.com/media/DxgmSyrWsAA5xv4.jpg" TargetMode="External" /><Relationship Id="rId65" Type="http://schemas.openxmlformats.org/officeDocument/2006/relationships/hyperlink" Target="https://pbs.twimg.com/media/DxgmSyrWsAA5xv4.jpg" TargetMode="External" /><Relationship Id="rId66" Type="http://schemas.openxmlformats.org/officeDocument/2006/relationships/hyperlink" Target="https://pbs.twimg.com/media/DxjDLnzXcAAiIvh.jpg" TargetMode="External" /><Relationship Id="rId67" Type="http://schemas.openxmlformats.org/officeDocument/2006/relationships/hyperlink" Target="https://twitter.com/#!/gautamghosh/status/1083019837859946497" TargetMode="External" /><Relationship Id="rId68" Type="http://schemas.openxmlformats.org/officeDocument/2006/relationships/hyperlink" Target="https://twitter.com/#!/marcin26077998/status/1083472890635472896" TargetMode="External" /><Relationship Id="rId69" Type="http://schemas.openxmlformats.org/officeDocument/2006/relationships/hyperlink" Target="https://twitter.com/#!/rocky250397/status/1083839008524959745" TargetMode="External" /><Relationship Id="rId70" Type="http://schemas.openxmlformats.org/officeDocument/2006/relationships/hyperlink" Target="https://twitter.com/#!/everbettersport/status/1084015525410279424" TargetMode="External" /><Relationship Id="rId71" Type="http://schemas.openxmlformats.org/officeDocument/2006/relationships/hyperlink" Target="https://twitter.com/#!/fotodilucera/status/1084168798066884608" TargetMode="External" /><Relationship Id="rId72" Type="http://schemas.openxmlformats.org/officeDocument/2006/relationships/hyperlink" Target="https://twitter.com/#!/nostalgia_fm/status/1084823308351299584" TargetMode="External" /><Relationship Id="rId73" Type="http://schemas.openxmlformats.org/officeDocument/2006/relationships/hyperlink" Target="https://twitter.com/#!/brnsergio/status/1084168351251804160" TargetMode="External" /><Relationship Id="rId74" Type="http://schemas.openxmlformats.org/officeDocument/2006/relationships/hyperlink" Target="https://twitter.com/#!/4cstudio/status/1085446413583085568" TargetMode="External" /><Relationship Id="rId75" Type="http://schemas.openxmlformats.org/officeDocument/2006/relationships/hyperlink" Target="https://twitter.com/#!/fyensdk/status/1085780173428002816" TargetMode="External" /><Relationship Id="rId76" Type="http://schemas.openxmlformats.org/officeDocument/2006/relationships/hyperlink" Target="https://twitter.com/#!/luca_ok/status/1085865497999085570" TargetMode="External" /><Relationship Id="rId77" Type="http://schemas.openxmlformats.org/officeDocument/2006/relationships/hyperlink" Target="https://twitter.com/#!/p4trafiksyd/status/1085909257831223297" TargetMode="External" /><Relationship Id="rId78" Type="http://schemas.openxmlformats.org/officeDocument/2006/relationships/hyperlink" Target="https://twitter.com/#!/syddr/status/1085909300604780544" TargetMode="External" /><Relationship Id="rId79" Type="http://schemas.openxmlformats.org/officeDocument/2006/relationships/hyperlink" Target="https://twitter.com/#!/rec__social/status/1085937335970287617" TargetMode="External" /><Relationship Id="rId80" Type="http://schemas.openxmlformats.org/officeDocument/2006/relationships/hyperlink" Target="https://twitter.com/#!/yourgod_bot/status/1083278148517560320" TargetMode="External" /><Relationship Id="rId81" Type="http://schemas.openxmlformats.org/officeDocument/2006/relationships/hyperlink" Target="https://twitter.com/#!/yourgod_bot/status/1083323445650182144" TargetMode="External" /><Relationship Id="rId82" Type="http://schemas.openxmlformats.org/officeDocument/2006/relationships/hyperlink" Target="https://twitter.com/#!/yourgod_bot/status/1083368744326328321" TargetMode="External" /><Relationship Id="rId83" Type="http://schemas.openxmlformats.org/officeDocument/2006/relationships/hyperlink" Target="https://twitter.com/#!/yourgod_bot/status/1083504640904163328" TargetMode="External" /><Relationship Id="rId84" Type="http://schemas.openxmlformats.org/officeDocument/2006/relationships/hyperlink" Target="https://twitter.com/#!/yourgod_bot/status/1085814859638296576" TargetMode="External" /><Relationship Id="rId85" Type="http://schemas.openxmlformats.org/officeDocument/2006/relationships/hyperlink" Target="https://twitter.com/#!/yourgod_bot/status/1085860164350095361" TargetMode="External" /><Relationship Id="rId86" Type="http://schemas.openxmlformats.org/officeDocument/2006/relationships/hyperlink" Target="https://twitter.com/#!/yourgod_bot/status/1085905458655678464" TargetMode="External" /><Relationship Id="rId87" Type="http://schemas.openxmlformats.org/officeDocument/2006/relationships/hyperlink" Target="https://twitter.com/#!/yourgod_bot/status/1086041357179736065" TargetMode="External" /><Relationship Id="rId88" Type="http://schemas.openxmlformats.org/officeDocument/2006/relationships/hyperlink" Target="https://twitter.com/#!/alanlepo/status/1083019037330886656" TargetMode="External" /><Relationship Id="rId89" Type="http://schemas.openxmlformats.org/officeDocument/2006/relationships/hyperlink" Target="https://twitter.com/#!/alanlepo/status/1083019248883126273" TargetMode="External" /><Relationship Id="rId90" Type="http://schemas.openxmlformats.org/officeDocument/2006/relationships/hyperlink" Target="https://twitter.com/#!/sellingsuccess1/status/1086230725094006784" TargetMode="External" /><Relationship Id="rId91" Type="http://schemas.openxmlformats.org/officeDocument/2006/relationships/hyperlink" Target="https://twitter.com/#!/khauannxz/status/1086234031639982080" TargetMode="External" /><Relationship Id="rId92" Type="http://schemas.openxmlformats.org/officeDocument/2006/relationships/hyperlink" Target="https://twitter.com/#!/enniosanntos07/status/1086260405134069761" TargetMode="External" /><Relationship Id="rId93" Type="http://schemas.openxmlformats.org/officeDocument/2006/relationships/hyperlink" Target="https://twitter.com/#!/unsenadofirme/status/1086629930140688384" TargetMode="External" /><Relationship Id="rId94" Type="http://schemas.openxmlformats.org/officeDocument/2006/relationships/hyperlink" Target="https://twitter.com/#!/jaimeraulst/status/1086622708102774784" TargetMode="External" /><Relationship Id="rId95" Type="http://schemas.openxmlformats.org/officeDocument/2006/relationships/hyperlink" Target="https://twitter.com/#!/nata_nuez/status/1086709515842699265" TargetMode="External" /><Relationship Id="rId96" Type="http://schemas.openxmlformats.org/officeDocument/2006/relationships/hyperlink" Target="https://twitter.com/#!/victorviviescas/status/1086737200937607168" TargetMode="External" /><Relationship Id="rId97" Type="http://schemas.openxmlformats.org/officeDocument/2006/relationships/hyperlink" Target="https://twitter.com/#!/victorviviescas/status/1086752464894939136" TargetMode="External" /><Relationship Id="rId98" Type="http://schemas.openxmlformats.org/officeDocument/2006/relationships/hyperlink" Target="https://twitter.com/#!/bondapouel/status/1086901068452237312" TargetMode="External" /><Relationship Id="rId99" Type="http://schemas.openxmlformats.org/officeDocument/2006/relationships/hyperlink" Target="https://twitter.com/#!/marcellinodj/status/1084179489658155008" TargetMode="External" /><Relationship Id="rId100" Type="http://schemas.openxmlformats.org/officeDocument/2006/relationships/hyperlink" Target="https://twitter.com/#!/marcellinodj/status/1085604761544675330" TargetMode="External" /><Relationship Id="rId101" Type="http://schemas.openxmlformats.org/officeDocument/2006/relationships/hyperlink" Target="https://twitter.com/#!/marcellinodj/status/1086699055143632898" TargetMode="External" /><Relationship Id="rId102" Type="http://schemas.openxmlformats.org/officeDocument/2006/relationships/hyperlink" Target="https://twitter.com/#!/marcellinodj/status/1086996025460604929" TargetMode="External" /><Relationship Id="rId103" Type="http://schemas.openxmlformats.org/officeDocument/2006/relationships/hyperlink" Target="https://twitter.com/#!/graciedun/status/1087283280246919168" TargetMode="External" /><Relationship Id="rId104" Type="http://schemas.openxmlformats.org/officeDocument/2006/relationships/hyperlink" Target="https://twitter.com/#!/buffa_andrea_s/status/1087404470269632513" TargetMode="External" /><Relationship Id="rId105" Type="http://schemas.openxmlformats.org/officeDocument/2006/relationships/hyperlink" Target="https://twitter.com/#!/sharma9695mansi/status/1087609439891480577" TargetMode="External" /><Relationship Id="rId106" Type="http://schemas.openxmlformats.org/officeDocument/2006/relationships/hyperlink" Target="https://twitter.com/#!/honestfrank/status/1087661423025639424" TargetMode="External" /><Relationship Id="rId107" Type="http://schemas.openxmlformats.org/officeDocument/2006/relationships/hyperlink" Target="https://twitter.com/#!/jamesemmett/status/1087662780600193025" TargetMode="External" /><Relationship Id="rId108" Type="http://schemas.openxmlformats.org/officeDocument/2006/relationships/hyperlink" Target="https://twitter.com/#!/esponart/status/1087833923160338433" TargetMode="External" /><Relationship Id="rId109" Type="http://schemas.openxmlformats.org/officeDocument/2006/relationships/hyperlink" Target="https://api.twitter.com/1.1/geo/id/be638194efa5405a.json" TargetMode="External" /><Relationship Id="rId110" Type="http://schemas.openxmlformats.org/officeDocument/2006/relationships/hyperlink" Target="https://api.twitter.com/1.1/geo/id/7a89e31ede9597d2.json" TargetMode="External" /><Relationship Id="rId111" Type="http://schemas.openxmlformats.org/officeDocument/2006/relationships/hyperlink" Target="https://api.twitter.com/1.1/geo/id/0952a5103f565000.json" TargetMode="External" /><Relationship Id="rId112" Type="http://schemas.openxmlformats.org/officeDocument/2006/relationships/comments" Target="../comments12.xml" /><Relationship Id="rId113" Type="http://schemas.openxmlformats.org/officeDocument/2006/relationships/vmlDrawing" Target="../drawings/vmlDrawing6.vml" /><Relationship Id="rId114" Type="http://schemas.openxmlformats.org/officeDocument/2006/relationships/table" Target="../tables/table22.xml" /><Relationship Id="rId115"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gauteg.blogspot.com/" TargetMode="External" /><Relationship Id="rId2" Type="http://schemas.openxmlformats.org/officeDocument/2006/relationships/hyperlink" Target="http://www.alanlepofsky.net/" TargetMode="External" /><Relationship Id="rId3" Type="http://schemas.openxmlformats.org/officeDocument/2006/relationships/hyperlink" Target="http://t.co/QESE2RSXdc" TargetMode="External" /><Relationship Id="rId4" Type="http://schemas.openxmlformats.org/officeDocument/2006/relationships/hyperlink" Target="https://t.co/jFdEg2xz0j" TargetMode="External" /><Relationship Id="rId5" Type="http://schemas.openxmlformats.org/officeDocument/2006/relationships/hyperlink" Target="https://t.co/Dcn7gFqpLZ" TargetMode="External" /><Relationship Id="rId6" Type="http://schemas.openxmlformats.org/officeDocument/2006/relationships/hyperlink" Target="https://t.co/YUkmj2XV8E" TargetMode="External" /><Relationship Id="rId7" Type="http://schemas.openxmlformats.org/officeDocument/2006/relationships/hyperlink" Target="https://t.co/jFyV5wIcLq" TargetMode="External" /><Relationship Id="rId8" Type="http://schemas.openxmlformats.org/officeDocument/2006/relationships/hyperlink" Target="https://t.co/9K7h9XwCJs" TargetMode="External" /><Relationship Id="rId9" Type="http://schemas.openxmlformats.org/officeDocument/2006/relationships/hyperlink" Target="https://t.co/0LlDd5vKl3" TargetMode="External" /><Relationship Id="rId10" Type="http://schemas.openxmlformats.org/officeDocument/2006/relationships/hyperlink" Target="https://t.co/Hgqap0mwzN" TargetMode="External" /><Relationship Id="rId11" Type="http://schemas.openxmlformats.org/officeDocument/2006/relationships/hyperlink" Target="http://t.co/ajaEsbxzZc" TargetMode="External" /><Relationship Id="rId12" Type="http://schemas.openxmlformats.org/officeDocument/2006/relationships/hyperlink" Target="https://t.co/JVPefeFkaw" TargetMode="External" /><Relationship Id="rId13" Type="http://schemas.openxmlformats.org/officeDocument/2006/relationships/hyperlink" Target="http://leszno.pl/" TargetMode="External" /><Relationship Id="rId14" Type="http://schemas.openxmlformats.org/officeDocument/2006/relationships/hyperlink" Target="http://t.co/YGN6LC8AgZ" TargetMode="External" /><Relationship Id="rId15" Type="http://schemas.openxmlformats.org/officeDocument/2006/relationships/hyperlink" Target="http://www.rec-social.com/" TargetMode="External" /><Relationship Id="rId16" Type="http://schemas.openxmlformats.org/officeDocument/2006/relationships/hyperlink" Target="http://www.sellingsuccess.co.uk/" TargetMode="External" /><Relationship Id="rId17" Type="http://schemas.openxmlformats.org/officeDocument/2006/relationships/hyperlink" Target="https://t.co/Faopan4Lo7" TargetMode="External" /><Relationship Id="rId18" Type="http://schemas.openxmlformats.org/officeDocument/2006/relationships/hyperlink" Target="http://www.teatrovreve.org/" TargetMode="External" /><Relationship Id="rId19" Type="http://schemas.openxmlformats.org/officeDocument/2006/relationships/hyperlink" Target="https://t.co/BHbujwRPJS" TargetMode="External" /><Relationship Id="rId20" Type="http://schemas.openxmlformats.org/officeDocument/2006/relationships/hyperlink" Target="http://www.eltiempo.com/" TargetMode="External" /><Relationship Id="rId21" Type="http://schemas.openxmlformats.org/officeDocument/2006/relationships/hyperlink" Target="https://t.co/F3fLcfn45H" TargetMode="External" /><Relationship Id="rId22" Type="http://schemas.openxmlformats.org/officeDocument/2006/relationships/hyperlink" Target="http://www.johnson.cornell.edu/Emerging-Markets-Institute" TargetMode="External" /><Relationship Id="rId23" Type="http://schemas.openxmlformats.org/officeDocument/2006/relationships/hyperlink" Target="https://t.co/eMmB7cAoNC" TargetMode="External" /><Relationship Id="rId24" Type="http://schemas.openxmlformats.org/officeDocument/2006/relationships/hyperlink" Target="https://t.co/hafeiIU8vt" TargetMode="External" /><Relationship Id="rId25" Type="http://schemas.openxmlformats.org/officeDocument/2006/relationships/hyperlink" Target="https://t.co/vvzD63WrgH" TargetMode="External" /><Relationship Id="rId26" Type="http://schemas.openxmlformats.org/officeDocument/2006/relationships/hyperlink" Target="https://t.co/1f0bPwXTTN" TargetMode="External" /><Relationship Id="rId27" Type="http://schemas.openxmlformats.org/officeDocument/2006/relationships/hyperlink" Target="https://t.co/VZb5D1yUD0" TargetMode="External" /><Relationship Id="rId28" Type="http://schemas.openxmlformats.org/officeDocument/2006/relationships/hyperlink" Target="https://pbs.twimg.com/profile_banners/8622162/1548020012" TargetMode="External" /><Relationship Id="rId29" Type="http://schemas.openxmlformats.org/officeDocument/2006/relationships/hyperlink" Target="https://pbs.twimg.com/profile_banners/10458822/1541010877" TargetMode="External" /><Relationship Id="rId30" Type="http://schemas.openxmlformats.org/officeDocument/2006/relationships/hyperlink" Target="https://pbs.twimg.com/profile_banners/1706627773/1377677138" TargetMode="External" /><Relationship Id="rId31" Type="http://schemas.openxmlformats.org/officeDocument/2006/relationships/hyperlink" Target="https://pbs.twimg.com/profile_banners/154732222/1478212457" TargetMode="External" /><Relationship Id="rId32" Type="http://schemas.openxmlformats.org/officeDocument/2006/relationships/hyperlink" Target="https://pbs.twimg.com/profile_banners/85626267/1546011646" TargetMode="External" /><Relationship Id="rId33" Type="http://schemas.openxmlformats.org/officeDocument/2006/relationships/hyperlink" Target="https://pbs.twimg.com/profile_banners/2811324643/1462147458" TargetMode="External" /><Relationship Id="rId34" Type="http://schemas.openxmlformats.org/officeDocument/2006/relationships/hyperlink" Target="https://pbs.twimg.com/profile_banners/2186506957/1431991734" TargetMode="External" /><Relationship Id="rId35" Type="http://schemas.openxmlformats.org/officeDocument/2006/relationships/hyperlink" Target="https://pbs.twimg.com/profile_banners/1081458294068256768/1546675079" TargetMode="External" /><Relationship Id="rId36" Type="http://schemas.openxmlformats.org/officeDocument/2006/relationships/hyperlink" Target="https://pbs.twimg.com/profile_banners/396425525/1492450073" TargetMode="External" /><Relationship Id="rId37" Type="http://schemas.openxmlformats.org/officeDocument/2006/relationships/hyperlink" Target="https://pbs.twimg.com/profile_banners/254072946/1539772474" TargetMode="External" /><Relationship Id="rId38" Type="http://schemas.openxmlformats.org/officeDocument/2006/relationships/hyperlink" Target="https://pbs.twimg.com/profile_banners/2582023102/1401885651" TargetMode="External" /><Relationship Id="rId39" Type="http://schemas.openxmlformats.org/officeDocument/2006/relationships/hyperlink" Target="https://pbs.twimg.com/profile_banners/2259897358/1481274562" TargetMode="External" /><Relationship Id="rId40" Type="http://schemas.openxmlformats.org/officeDocument/2006/relationships/hyperlink" Target="https://pbs.twimg.com/profile_banners/738375620/1547669182" TargetMode="External" /><Relationship Id="rId41" Type="http://schemas.openxmlformats.org/officeDocument/2006/relationships/hyperlink" Target="https://pbs.twimg.com/profile_banners/588152519/1389187661" TargetMode="External" /><Relationship Id="rId42" Type="http://schemas.openxmlformats.org/officeDocument/2006/relationships/hyperlink" Target="https://pbs.twimg.com/profile_banners/130445088/1515508617" TargetMode="External" /><Relationship Id="rId43" Type="http://schemas.openxmlformats.org/officeDocument/2006/relationships/hyperlink" Target="https://pbs.twimg.com/profile_banners/2221412836/1386945376" TargetMode="External" /><Relationship Id="rId44" Type="http://schemas.openxmlformats.org/officeDocument/2006/relationships/hyperlink" Target="https://pbs.twimg.com/profile_banners/1943542796/1389703816" TargetMode="External" /><Relationship Id="rId45" Type="http://schemas.openxmlformats.org/officeDocument/2006/relationships/hyperlink" Target="https://pbs.twimg.com/profile_banners/921040863001792512/1536406883" TargetMode="External" /><Relationship Id="rId46" Type="http://schemas.openxmlformats.org/officeDocument/2006/relationships/hyperlink" Target="https://pbs.twimg.com/profile_banners/554979616/1515328850" TargetMode="External" /><Relationship Id="rId47" Type="http://schemas.openxmlformats.org/officeDocument/2006/relationships/hyperlink" Target="https://pbs.twimg.com/profile_banners/1067749749346963456/1547555735" TargetMode="External" /><Relationship Id="rId48" Type="http://schemas.openxmlformats.org/officeDocument/2006/relationships/hyperlink" Target="https://pbs.twimg.com/profile_banners/867493662061715457/1544246174" TargetMode="External" /><Relationship Id="rId49" Type="http://schemas.openxmlformats.org/officeDocument/2006/relationships/hyperlink" Target="https://pbs.twimg.com/profile_banners/1883920812/1529436276" TargetMode="External" /><Relationship Id="rId50" Type="http://schemas.openxmlformats.org/officeDocument/2006/relationships/hyperlink" Target="https://pbs.twimg.com/profile_banners/196633248/1524892433" TargetMode="External" /><Relationship Id="rId51" Type="http://schemas.openxmlformats.org/officeDocument/2006/relationships/hyperlink" Target="https://pbs.twimg.com/profile_banners/560707723/1516274792" TargetMode="External" /><Relationship Id="rId52" Type="http://schemas.openxmlformats.org/officeDocument/2006/relationships/hyperlink" Target="https://pbs.twimg.com/profile_banners/1315371296/1544547179" TargetMode="External" /><Relationship Id="rId53" Type="http://schemas.openxmlformats.org/officeDocument/2006/relationships/hyperlink" Target="https://pbs.twimg.com/profile_banners/179722950/1525054938" TargetMode="External" /><Relationship Id="rId54" Type="http://schemas.openxmlformats.org/officeDocument/2006/relationships/hyperlink" Target="https://pbs.twimg.com/profile_banners/9633802/1548099760" TargetMode="External" /><Relationship Id="rId55" Type="http://schemas.openxmlformats.org/officeDocument/2006/relationships/hyperlink" Target="https://pbs.twimg.com/profile_banners/213583348/1540715077" TargetMode="External" /><Relationship Id="rId56" Type="http://schemas.openxmlformats.org/officeDocument/2006/relationships/hyperlink" Target="https://pbs.twimg.com/profile_banners/10228272/1544543885" TargetMode="External" /><Relationship Id="rId57" Type="http://schemas.openxmlformats.org/officeDocument/2006/relationships/hyperlink" Target="https://pbs.twimg.com/profile_banners/965419823302959104/1523216616" TargetMode="External" /><Relationship Id="rId58" Type="http://schemas.openxmlformats.org/officeDocument/2006/relationships/hyperlink" Target="https://pbs.twimg.com/profile_banners/42318493/1508855808" TargetMode="External" /><Relationship Id="rId59" Type="http://schemas.openxmlformats.org/officeDocument/2006/relationships/hyperlink" Target="https://pbs.twimg.com/profile_banners/62366803/1499768645" TargetMode="External" /><Relationship Id="rId60" Type="http://schemas.openxmlformats.org/officeDocument/2006/relationships/hyperlink" Target="https://pbs.twimg.com/profile_banners/17369110/1547502085" TargetMode="External" /><Relationship Id="rId61" Type="http://schemas.openxmlformats.org/officeDocument/2006/relationships/hyperlink" Target="https://pbs.twimg.com/profile_banners/2778288342/1409738324" TargetMode="External" /><Relationship Id="rId62" Type="http://schemas.openxmlformats.org/officeDocument/2006/relationships/hyperlink" Target="https://pbs.twimg.com/profile_banners/710161026226851840/1528440441" TargetMode="External" /><Relationship Id="rId63" Type="http://schemas.openxmlformats.org/officeDocument/2006/relationships/hyperlink" Target="https://pbs.twimg.com/profile_banners/19964983/1466887234" TargetMode="External" /><Relationship Id="rId64" Type="http://schemas.openxmlformats.org/officeDocument/2006/relationships/hyperlink" Target="https://pbs.twimg.com/profile_banners/17384154/1446845970" TargetMode="External" /><Relationship Id="rId65" Type="http://schemas.openxmlformats.org/officeDocument/2006/relationships/hyperlink" Target="https://pbs.twimg.com/profile_banners/1467460218/1541186910" TargetMode="External" /><Relationship Id="rId66" Type="http://schemas.openxmlformats.org/officeDocument/2006/relationships/hyperlink" Target="http://abs.twimg.com/images/themes/theme16/bg.gif" TargetMode="External" /><Relationship Id="rId67" Type="http://schemas.openxmlformats.org/officeDocument/2006/relationships/hyperlink" Target="http://abs.twimg.com/images/themes/theme1/bg.png"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1/bg.png" TargetMode="External" /><Relationship Id="rId70" Type="http://schemas.openxmlformats.org/officeDocument/2006/relationships/hyperlink" Target="http://abs.twimg.com/images/themes/theme1/bg.png" TargetMode="External" /><Relationship Id="rId71" Type="http://schemas.openxmlformats.org/officeDocument/2006/relationships/hyperlink" Target="http://abs.twimg.com/images/themes/theme1/bg.png" TargetMode="External" /><Relationship Id="rId72" Type="http://schemas.openxmlformats.org/officeDocument/2006/relationships/hyperlink" Target="http://abs.twimg.com/images/themes/theme16/bg.gif" TargetMode="External" /><Relationship Id="rId73" Type="http://schemas.openxmlformats.org/officeDocument/2006/relationships/hyperlink" Target="http://abs.twimg.com/images/themes/theme9/bg.gif" TargetMode="External" /><Relationship Id="rId74" Type="http://schemas.openxmlformats.org/officeDocument/2006/relationships/hyperlink" Target="http://abs.twimg.com/images/themes/theme19/bg.gif" TargetMode="External" /><Relationship Id="rId75" Type="http://schemas.openxmlformats.org/officeDocument/2006/relationships/hyperlink" Target="http://abs.twimg.com/images/themes/theme1/bg.png" TargetMode="External" /><Relationship Id="rId76" Type="http://schemas.openxmlformats.org/officeDocument/2006/relationships/hyperlink" Target="http://abs.twimg.com/images/themes/theme1/bg.png" TargetMode="External" /><Relationship Id="rId77" Type="http://schemas.openxmlformats.org/officeDocument/2006/relationships/hyperlink" Target="http://abs.twimg.com/images/themes/theme1/bg.png" TargetMode="External" /><Relationship Id="rId78" Type="http://schemas.openxmlformats.org/officeDocument/2006/relationships/hyperlink" Target="http://pbs.twimg.com/profile_background_images/451683548525633536/2r5CBOVL.jpeg" TargetMode="External" /><Relationship Id="rId79" Type="http://schemas.openxmlformats.org/officeDocument/2006/relationships/hyperlink" Target="http://pbs.twimg.com/profile_background_images/114779879/IMG_8964.jpg" TargetMode="External" /><Relationship Id="rId80" Type="http://schemas.openxmlformats.org/officeDocument/2006/relationships/hyperlink" Target="http://abs.twimg.com/images/themes/theme14/bg.gif"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abs.twimg.com/images/themes/theme14/bg.gif"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14/bg.gif"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15/bg.png"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14/bg.gif" TargetMode="External" /><Relationship Id="rId92" Type="http://schemas.openxmlformats.org/officeDocument/2006/relationships/hyperlink" Target="http://abs.twimg.com/images/themes/theme10/bg.gif"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13/bg.gif" TargetMode="External" /><Relationship Id="rId95" Type="http://schemas.openxmlformats.org/officeDocument/2006/relationships/hyperlink" Target="http://abs.twimg.com/images/themes/theme1/bg.png"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3/bg.gif"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15/bg.png" TargetMode="External" /><Relationship Id="rId100" Type="http://schemas.openxmlformats.org/officeDocument/2006/relationships/hyperlink" Target="http://pbs.twimg.com/profile_images/1087100690751733766/piSivUNL_normal.jpg" TargetMode="External" /><Relationship Id="rId101" Type="http://schemas.openxmlformats.org/officeDocument/2006/relationships/hyperlink" Target="http://pbs.twimg.com/profile_images/1058419961641746433/cAmyMqnT_normal.jpg" TargetMode="External" /><Relationship Id="rId102" Type="http://schemas.openxmlformats.org/officeDocument/2006/relationships/hyperlink" Target="http://abs.twimg.com/sticky/default_profile_images/default_profile_normal.png" TargetMode="External" /><Relationship Id="rId103" Type="http://schemas.openxmlformats.org/officeDocument/2006/relationships/hyperlink" Target="http://pbs.twimg.com/profile_images/378800000373547408/03f7af702a55b2043ec1d11321a51f3f_normal.jpeg" TargetMode="External" /><Relationship Id="rId104" Type="http://schemas.openxmlformats.org/officeDocument/2006/relationships/hyperlink" Target="http://pbs.twimg.com/profile_images/1060325521928736768/anjGPdOa_normal.jpg" TargetMode="External" /><Relationship Id="rId105" Type="http://schemas.openxmlformats.org/officeDocument/2006/relationships/hyperlink" Target="http://pbs.twimg.com/profile_images/661141805258403840/hyRofeb-_normal.jpg" TargetMode="External" /><Relationship Id="rId106" Type="http://schemas.openxmlformats.org/officeDocument/2006/relationships/hyperlink" Target="http://pbs.twimg.com/profile_images/922496076480950274/glOiODo7_normal.jpg" TargetMode="External" /><Relationship Id="rId107" Type="http://schemas.openxmlformats.org/officeDocument/2006/relationships/hyperlink" Target="http://pbs.twimg.com/profile_images/833585780794781696/My_2j1af_normal.jpg" TargetMode="External" /><Relationship Id="rId108" Type="http://schemas.openxmlformats.org/officeDocument/2006/relationships/hyperlink" Target="http://pbs.twimg.com/profile_images/1081459043120623616/_LWwyeyE_normal.jpg" TargetMode="External" /><Relationship Id="rId109" Type="http://schemas.openxmlformats.org/officeDocument/2006/relationships/hyperlink" Target="http://pbs.twimg.com/profile_images/767118850236248064/sWchaO-j_normal.jpg" TargetMode="External" /><Relationship Id="rId110" Type="http://schemas.openxmlformats.org/officeDocument/2006/relationships/hyperlink" Target="http://pbs.twimg.com/profile_images/946666642439835648/KlMadhcE_normal.jpg" TargetMode="External" /><Relationship Id="rId111" Type="http://schemas.openxmlformats.org/officeDocument/2006/relationships/hyperlink" Target="http://pbs.twimg.com/profile_images/474140178966384641/QS4fkP5m_normal.jpeg" TargetMode="External" /><Relationship Id="rId112" Type="http://schemas.openxmlformats.org/officeDocument/2006/relationships/hyperlink" Target="http://pbs.twimg.com/profile_images/611099400983695360/u6geQp46_normal.png" TargetMode="External" /><Relationship Id="rId113" Type="http://schemas.openxmlformats.org/officeDocument/2006/relationships/hyperlink" Target="http://pbs.twimg.com/profile_images/1084940242866585600/cjON0acy_normal.jpg" TargetMode="External" /><Relationship Id="rId114" Type="http://schemas.openxmlformats.org/officeDocument/2006/relationships/hyperlink" Target="http://pbs.twimg.com/profile_images/822083151321243649/6NhxuJQK_normal.jpg" TargetMode="External" /><Relationship Id="rId115" Type="http://schemas.openxmlformats.org/officeDocument/2006/relationships/hyperlink" Target="http://pbs.twimg.com/profile_images/767685597473435648/sH3JSZto_normal.jpg" TargetMode="External" /><Relationship Id="rId116" Type="http://schemas.openxmlformats.org/officeDocument/2006/relationships/hyperlink" Target="http://pbs.twimg.com/profile_images/378800000866605356/vQQTMYjl_normal.jpeg" TargetMode="External" /><Relationship Id="rId117" Type="http://schemas.openxmlformats.org/officeDocument/2006/relationships/hyperlink" Target="http://pbs.twimg.com/profile_images/877155264478269446/eUud0ZVL_normal.jpg" TargetMode="External" /><Relationship Id="rId118" Type="http://schemas.openxmlformats.org/officeDocument/2006/relationships/hyperlink" Target="http://pbs.twimg.com/profile_images/926457676917121024/fmwM2aXt_normal.jpg" TargetMode="External" /><Relationship Id="rId119" Type="http://schemas.openxmlformats.org/officeDocument/2006/relationships/hyperlink" Target="http://pbs.twimg.com/profile_images/430257039072190464/yVzmegHl_normal.png" TargetMode="External" /><Relationship Id="rId120" Type="http://schemas.openxmlformats.org/officeDocument/2006/relationships/hyperlink" Target="http://pbs.twimg.com/profile_images/949985101890359297/txktT8WT_normal.jpg" TargetMode="External" /><Relationship Id="rId121" Type="http://schemas.openxmlformats.org/officeDocument/2006/relationships/hyperlink" Target="http://pbs.twimg.com/profile_images/1085153484482191360/xT92-MPJ_normal.jpg" TargetMode="External" /><Relationship Id="rId122" Type="http://schemas.openxmlformats.org/officeDocument/2006/relationships/hyperlink" Target="http://pbs.twimg.com/profile_images/1083520729293963264/T3_GqLqy_normal.jpg" TargetMode="External" /><Relationship Id="rId123" Type="http://schemas.openxmlformats.org/officeDocument/2006/relationships/hyperlink" Target="http://pbs.twimg.com/profile_images/1085942285676744705/RfWTX9xi_normal.jpg" TargetMode="External" /><Relationship Id="rId124" Type="http://schemas.openxmlformats.org/officeDocument/2006/relationships/hyperlink" Target="http://pbs.twimg.com/profile_images/1075003886350548995/AI4lvV-0_normal.jpg" TargetMode="External" /><Relationship Id="rId125" Type="http://schemas.openxmlformats.org/officeDocument/2006/relationships/hyperlink" Target="http://pbs.twimg.com/profile_images/378800000620573813/406ac5496b2fa75f574da84f4b86ccc4_normal.jpeg" TargetMode="External" /><Relationship Id="rId126" Type="http://schemas.openxmlformats.org/officeDocument/2006/relationships/hyperlink" Target="http://pbs.twimg.com/profile_images/761725278045499392/nVTolj3W_normal.jpg" TargetMode="External" /><Relationship Id="rId127" Type="http://schemas.openxmlformats.org/officeDocument/2006/relationships/hyperlink" Target="http://pbs.twimg.com/profile_images/1073015107221942277/BYcIdhBG_normal.jpg" TargetMode="External" /><Relationship Id="rId128" Type="http://schemas.openxmlformats.org/officeDocument/2006/relationships/hyperlink" Target="http://pbs.twimg.com/profile_images/1053511496972541953/Po6LEiC5_normal.jpg" TargetMode="External" /><Relationship Id="rId129" Type="http://schemas.openxmlformats.org/officeDocument/2006/relationships/hyperlink" Target="http://pbs.twimg.com/profile_images/1063307549359964160/1D1VSzDk_normal.jpg" TargetMode="External" /><Relationship Id="rId130" Type="http://schemas.openxmlformats.org/officeDocument/2006/relationships/hyperlink" Target="http://pbs.twimg.com/profile_images/1013436760859299847/aQltRN9T_normal.jpg" TargetMode="External" /><Relationship Id="rId131" Type="http://schemas.openxmlformats.org/officeDocument/2006/relationships/hyperlink" Target="http://pbs.twimg.com/profile_images/1081274962957291520/aE7m-Tw4_normal.jpg" TargetMode="External" /><Relationship Id="rId132" Type="http://schemas.openxmlformats.org/officeDocument/2006/relationships/hyperlink" Target="http://pbs.twimg.com/profile_images/922833865055588353/HS4zlYiS_normal.jpg" TargetMode="External" /><Relationship Id="rId133" Type="http://schemas.openxmlformats.org/officeDocument/2006/relationships/hyperlink" Target="http://pbs.twimg.com/profile_images/614766504505053185/2tFJsxpP_normal.jpg" TargetMode="External" /><Relationship Id="rId134" Type="http://schemas.openxmlformats.org/officeDocument/2006/relationships/hyperlink" Target="http://pbs.twimg.com/profile_images/979430337557204993/bfvigBfC_normal.jpg" TargetMode="External" /><Relationship Id="rId135" Type="http://schemas.openxmlformats.org/officeDocument/2006/relationships/hyperlink" Target="http://pbs.twimg.com/profile_images/563350099518955520/usXiYsGJ_normal.jpeg" TargetMode="External" /><Relationship Id="rId136" Type="http://schemas.openxmlformats.org/officeDocument/2006/relationships/hyperlink" Target="http://abs.twimg.com/sticky/default_profile_images/default_profile_normal.png" TargetMode="External" /><Relationship Id="rId137" Type="http://schemas.openxmlformats.org/officeDocument/2006/relationships/hyperlink" Target="http://pbs.twimg.com/profile_images/961582268622938112/N9pSwZ4l_normal.jpg" TargetMode="External" /><Relationship Id="rId138" Type="http://schemas.openxmlformats.org/officeDocument/2006/relationships/hyperlink" Target="http://pbs.twimg.com/profile_images/1064100745421705217/JTGsDQCp_normal.jpg" TargetMode="External" /><Relationship Id="rId139" Type="http://schemas.openxmlformats.org/officeDocument/2006/relationships/hyperlink" Target="http://pbs.twimg.com/profile_images/1024209937377972225/uunwDaL0_normal.jpg" TargetMode="External" /><Relationship Id="rId140" Type="http://schemas.openxmlformats.org/officeDocument/2006/relationships/hyperlink" Target="http://pbs.twimg.com/profile_images/1058438177927643142/NVrDHQun_normal.jpg" TargetMode="External" /><Relationship Id="rId141" Type="http://schemas.openxmlformats.org/officeDocument/2006/relationships/hyperlink" Target="https://twitter.com/gautamghosh" TargetMode="External" /><Relationship Id="rId142" Type="http://schemas.openxmlformats.org/officeDocument/2006/relationships/hyperlink" Target="https://twitter.com/alanlepo" TargetMode="External" /><Relationship Id="rId143" Type="http://schemas.openxmlformats.org/officeDocument/2006/relationships/hyperlink" Target="https://twitter.com/marcin26077998" TargetMode="External" /><Relationship Id="rId144" Type="http://schemas.openxmlformats.org/officeDocument/2006/relationships/hyperlink" Target="https://twitter.com/cke_pl" TargetMode="External" /><Relationship Id="rId145" Type="http://schemas.openxmlformats.org/officeDocument/2006/relationships/hyperlink" Target="https://twitter.com/rocky250397" TargetMode="External" /><Relationship Id="rId146" Type="http://schemas.openxmlformats.org/officeDocument/2006/relationships/hyperlink" Target="https://twitter.com/bbceastenders" TargetMode="External" /><Relationship Id="rId147" Type="http://schemas.openxmlformats.org/officeDocument/2006/relationships/hyperlink" Target="https://twitter.com/everbettersport" TargetMode="External" /><Relationship Id="rId148" Type="http://schemas.openxmlformats.org/officeDocument/2006/relationships/hyperlink" Target="https://twitter.com/ourparksuk" TargetMode="External" /><Relationship Id="rId149" Type="http://schemas.openxmlformats.org/officeDocument/2006/relationships/hyperlink" Target="https://twitter.com/fotodilucera" TargetMode="External" /><Relationship Id="rId150" Type="http://schemas.openxmlformats.org/officeDocument/2006/relationships/hyperlink" Target="https://twitter.com/brnsergio" TargetMode="External" /><Relationship Id="rId151" Type="http://schemas.openxmlformats.org/officeDocument/2006/relationships/hyperlink" Target="https://twitter.com/nostalgia_fm" TargetMode="External" /><Relationship Id="rId152" Type="http://schemas.openxmlformats.org/officeDocument/2006/relationships/hyperlink" Target="https://twitter.com/4cstudio" TargetMode="External" /><Relationship Id="rId153" Type="http://schemas.openxmlformats.org/officeDocument/2006/relationships/hyperlink" Target="https://twitter.com/fyensdk" TargetMode="External" /><Relationship Id="rId154" Type="http://schemas.openxmlformats.org/officeDocument/2006/relationships/hyperlink" Target="https://twitter.com/luca_ok" TargetMode="External" /><Relationship Id="rId155" Type="http://schemas.openxmlformats.org/officeDocument/2006/relationships/hyperlink" Target="https://twitter.com/miastoleszno" TargetMode="External" /><Relationship Id="rId156" Type="http://schemas.openxmlformats.org/officeDocument/2006/relationships/hyperlink" Target="https://twitter.com/pkp_plk_sa" TargetMode="External" /><Relationship Id="rId157" Type="http://schemas.openxmlformats.org/officeDocument/2006/relationships/hyperlink" Target="https://twitter.com/p4trafiksyd" TargetMode="External" /><Relationship Id="rId158" Type="http://schemas.openxmlformats.org/officeDocument/2006/relationships/hyperlink" Target="https://twitter.com/syddr" TargetMode="External" /><Relationship Id="rId159" Type="http://schemas.openxmlformats.org/officeDocument/2006/relationships/hyperlink" Target="https://twitter.com/rec__social" TargetMode="External" /><Relationship Id="rId160" Type="http://schemas.openxmlformats.org/officeDocument/2006/relationships/hyperlink" Target="https://twitter.com/yourgod_bot" TargetMode="External" /><Relationship Id="rId161" Type="http://schemas.openxmlformats.org/officeDocument/2006/relationships/hyperlink" Target="https://twitter.com/sellingsuccess1" TargetMode="External" /><Relationship Id="rId162" Type="http://schemas.openxmlformats.org/officeDocument/2006/relationships/hyperlink" Target="https://twitter.com/khauannxz" TargetMode="External" /><Relationship Id="rId163" Type="http://schemas.openxmlformats.org/officeDocument/2006/relationships/hyperlink" Target="https://twitter.com/enniosanntos07" TargetMode="External" /><Relationship Id="rId164" Type="http://schemas.openxmlformats.org/officeDocument/2006/relationships/hyperlink" Target="https://twitter.com/unsenadofirme" TargetMode="External" /><Relationship Id="rId165" Type="http://schemas.openxmlformats.org/officeDocument/2006/relationships/hyperlink" Target="https://twitter.com/jaimeraulst" TargetMode="External" /><Relationship Id="rId166" Type="http://schemas.openxmlformats.org/officeDocument/2006/relationships/hyperlink" Target="https://twitter.com/nata_nuez" TargetMode="External" /><Relationship Id="rId167" Type="http://schemas.openxmlformats.org/officeDocument/2006/relationships/hyperlink" Target="https://twitter.com/victorviviescas" TargetMode="External" /><Relationship Id="rId168" Type="http://schemas.openxmlformats.org/officeDocument/2006/relationships/hyperlink" Target="https://twitter.com/albertobernalle" TargetMode="External" /><Relationship Id="rId169" Type="http://schemas.openxmlformats.org/officeDocument/2006/relationships/hyperlink" Target="https://twitter.com/eltiempo" TargetMode="External" /><Relationship Id="rId170" Type="http://schemas.openxmlformats.org/officeDocument/2006/relationships/hyperlink" Target="https://twitter.com/bondapouel" TargetMode="External" /><Relationship Id="rId171" Type="http://schemas.openxmlformats.org/officeDocument/2006/relationships/hyperlink" Target="https://twitter.com/youtube" TargetMode="External" /><Relationship Id="rId172" Type="http://schemas.openxmlformats.org/officeDocument/2006/relationships/hyperlink" Target="https://twitter.com/marcellinodj" TargetMode="External" /><Relationship Id="rId173" Type="http://schemas.openxmlformats.org/officeDocument/2006/relationships/hyperlink" Target="https://twitter.com/graciedun" TargetMode="External" /><Relationship Id="rId174" Type="http://schemas.openxmlformats.org/officeDocument/2006/relationships/hyperlink" Target="https://twitter.com/lourdescasanova" TargetMode="External" /><Relationship Id="rId175" Type="http://schemas.openxmlformats.org/officeDocument/2006/relationships/hyperlink" Target="https://twitter.com/cornell" TargetMode="External" /><Relationship Id="rId176" Type="http://schemas.openxmlformats.org/officeDocument/2006/relationships/hyperlink" Target="https://twitter.com/buffa_andrea_s" TargetMode="External" /><Relationship Id="rId177" Type="http://schemas.openxmlformats.org/officeDocument/2006/relationships/hyperlink" Target="https://twitter.com/sharma9695mansi" TargetMode="External" /><Relationship Id="rId178" Type="http://schemas.openxmlformats.org/officeDocument/2006/relationships/hyperlink" Target="https://twitter.com/ajiolife" TargetMode="External" /><Relationship Id="rId179" Type="http://schemas.openxmlformats.org/officeDocument/2006/relationships/hyperlink" Target="https://twitter.com/honestfrank" TargetMode="External" /><Relationship Id="rId180" Type="http://schemas.openxmlformats.org/officeDocument/2006/relationships/hyperlink" Target="https://twitter.com/jamesemmett" TargetMode="External" /><Relationship Id="rId181" Type="http://schemas.openxmlformats.org/officeDocument/2006/relationships/hyperlink" Target="https://twitter.com/esponart" TargetMode="External" /><Relationship Id="rId182" Type="http://schemas.openxmlformats.org/officeDocument/2006/relationships/comments" Target="../comments2.xml" /><Relationship Id="rId183" Type="http://schemas.openxmlformats.org/officeDocument/2006/relationships/vmlDrawing" Target="../drawings/vmlDrawing2.vml" /><Relationship Id="rId184" Type="http://schemas.openxmlformats.org/officeDocument/2006/relationships/table" Target="../tables/table2.xml" /><Relationship Id="rId18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instagram.com/p/Bsi8iY8HnA8/?utm_source=ig_twitter_share&amp;igshid=o9zoqx8t2zld" TargetMode="External" /><Relationship Id="rId2" Type="http://schemas.openxmlformats.org/officeDocument/2006/relationships/hyperlink" Target="https://twitter.com/EnnioSanntos07/status/1086011915560730626" TargetMode="External" /><Relationship Id="rId3" Type="http://schemas.openxmlformats.org/officeDocument/2006/relationships/hyperlink" Target="https://www.facebook.com/100001111086568/posts/1946708252042859/" TargetMode="External" /><Relationship Id="rId4" Type="http://schemas.openxmlformats.org/officeDocument/2006/relationships/hyperlink" Target="https://www.instagram.com/p/Bs3CUMMFHLo/?utm_source=ig_twitter_share&amp;igshid=11ni2g88mbuvn" TargetMode="External" /><Relationship Id="rId5" Type="http://schemas.openxmlformats.org/officeDocument/2006/relationships/hyperlink" Target="https://www.instagram.com/p/Bs07XstFl-s/?utm_source=ig_twitter_share&amp;igshid=119k4rqg7mvdc" TargetMode="External" /><Relationship Id="rId6" Type="http://schemas.openxmlformats.org/officeDocument/2006/relationships/hyperlink" Target="https://www.instagram.com/p/BstJvqkF2BG/?utm_source=ig_twitter_share&amp;igshid=rzbwheorjo3d" TargetMode="External" /><Relationship Id="rId7" Type="http://schemas.openxmlformats.org/officeDocument/2006/relationships/hyperlink" Target="https://www.instagram.com/p/BsjBmu5lwQh/?utm_source=ig_twitter_share&amp;igshid=123zc3ae6kvwu" TargetMode="External" /><Relationship Id="rId8" Type="http://schemas.openxmlformats.org/officeDocument/2006/relationships/hyperlink" Target="https://www.youtube.com/watch?v=WYr53R8VL3g&amp;feature=youtu.be" TargetMode="External" /><Relationship Id="rId9" Type="http://schemas.openxmlformats.org/officeDocument/2006/relationships/hyperlink" Target="https://www.rynek-kolejowy.pl/wiadomosci/kolejne-zamowienie-plk-z-wolnej-reki-tym-razem-dla-torpolu-90214.html" TargetMode="External" /><Relationship Id="rId10" Type="http://schemas.openxmlformats.org/officeDocument/2006/relationships/hyperlink" Target="https://www.fyens.dk/fyn/Politiet-om-stenkaster-sagen-Det-ligner-ikke-noget-vi-nogensinde-har-set-foer/artikel/3315873" TargetMode="External" /><Relationship Id="rId11" Type="http://schemas.openxmlformats.org/officeDocument/2006/relationships/hyperlink" Target="https://www.facebook.com/radionostalgiaofficial/videos/2248828572065410/" TargetMode="External" /><Relationship Id="rId12" Type="http://schemas.openxmlformats.org/officeDocument/2006/relationships/hyperlink" Target="https://www.fyens.dk/fyn/Politiet-om-stenkaster-sagen-Det-ligner-ikke-noget-vi-nogensinde-har-set-foer/artikel/3315873" TargetMode="External" /><Relationship Id="rId13" Type="http://schemas.openxmlformats.org/officeDocument/2006/relationships/hyperlink" Target="https://www.instagram.com/p/Bs3CUMMFHLo/?utm_source=ig_twitter_share&amp;igshid=11ni2g88mbuvn" TargetMode="External" /><Relationship Id="rId14" Type="http://schemas.openxmlformats.org/officeDocument/2006/relationships/hyperlink" Target="https://www.instagram.com/p/BsjBmu5lwQh/?utm_source=ig_twitter_share&amp;igshid=123zc3ae6kvwu" TargetMode="External" /><Relationship Id="rId15" Type="http://schemas.openxmlformats.org/officeDocument/2006/relationships/hyperlink" Target="https://www.instagram.com/p/BstJvqkF2BG/?utm_source=ig_twitter_share&amp;igshid=rzbwheorjo3d" TargetMode="External" /><Relationship Id="rId16" Type="http://schemas.openxmlformats.org/officeDocument/2006/relationships/hyperlink" Target="https://www.instagram.com/p/Bs07XstFl-s/?utm_source=ig_twitter_share&amp;igshid=119k4rqg7mvdc" TargetMode="External" /><Relationship Id="rId17" Type="http://schemas.openxmlformats.org/officeDocument/2006/relationships/hyperlink" Target="https://www.facebook.com/100001111086568/posts/1946708252042859/" TargetMode="External" /><Relationship Id="rId18" Type="http://schemas.openxmlformats.org/officeDocument/2006/relationships/hyperlink" Target="https://www.rynek-kolejowy.pl/wiadomosci/kolejne-zamowienie-plk-z-wolnej-reki-tym-razem-dla-torpolu-90214.html" TargetMode="External" /><Relationship Id="rId19" Type="http://schemas.openxmlformats.org/officeDocument/2006/relationships/hyperlink" Target="https://www.instagram.com/p/Bsi8iY8HnA8/?utm_source=ig_twitter_share&amp;igshid=o9zoqx8t2zld" TargetMode="External" /><Relationship Id="rId20" Type="http://schemas.openxmlformats.org/officeDocument/2006/relationships/hyperlink" Target="https://www.youtube.com/watch?v=WYr53R8VL3g&amp;feature=youtu.be" TargetMode="External" /><Relationship Id="rId21" Type="http://schemas.openxmlformats.org/officeDocument/2006/relationships/table" Target="../tables/table12.xml" /><Relationship Id="rId22" Type="http://schemas.openxmlformats.org/officeDocument/2006/relationships/table" Target="../tables/table13.xml" /><Relationship Id="rId23" Type="http://schemas.openxmlformats.org/officeDocument/2006/relationships/table" Target="../tables/table14.xml" /><Relationship Id="rId24" Type="http://schemas.openxmlformats.org/officeDocument/2006/relationships/table" Target="../tables/table15.xml" /><Relationship Id="rId25" Type="http://schemas.openxmlformats.org/officeDocument/2006/relationships/table" Target="../tables/table16.xml" /><Relationship Id="rId26" Type="http://schemas.openxmlformats.org/officeDocument/2006/relationships/table" Target="../tables/table17.xml" /><Relationship Id="rId27" Type="http://schemas.openxmlformats.org/officeDocument/2006/relationships/table" Target="../tables/table18.xml" /><Relationship Id="rId28"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840</v>
      </c>
      <c r="BB2" s="13" t="s">
        <v>869</v>
      </c>
      <c r="BC2" s="13" t="s">
        <v>870</v>
      </c>
      <c r="BD2" s="67" t="s">
        <v>1298</v>
      </c>
      <c r="BE2" s="67" t="s">
        <v>1299</v>
      </c>
      <c r="BF2" s="67" t="s">
        <v>1300</v>
      </c>
      <c r="BG2" s="67" t="s">
        <v>1301</v>
      </c>
      <c r="BH2" s="67" t="s">
        <v>1302</v>
      </c>
      <c r="BI2" s="67" t="s">
        <v>1303</v>
      </c>
      <c r="BJ2" s="67" t="s">
        <v>1304</v>
      </c>
      <c r="BK2" s="67" t="s">
        <v>1305</v>
      </c>
      <c r="BL2" s="67" t="s">
        <v>1306</v>
      </c>
    </row>
    <row r="3" spans="1:64" ht="15" customHeight="1">
      <c r="A3" s="84" t="s">
        <v>212</v>
      </c>
      <c r="B3" s="84" t="s">
        <v>226</v>
      </c>
      <c r="C3" s="53" t="s">
        <v>1346</v>
      </c>
      <c r="D3" s="54">
        <v>3</v>
      </c>
      <c r="E3" s="65" t="s">
        <v>132</v>
      </c>
      <c r="F3" s="55">
        <v>35</v>
      </c>
      <c r="G3" s="53"/>
      <c r="H3" s="57"/>
      <c r="I3" s="56"/>
      <c r="J3" s="56"/>
      <c r="K3" s="36" t="s">
        <v>65</v>
      </c>
      <c r="L3" s="62">
        <v>3</v>
      </c>
      <c r="M3" s="62"/>
      <c r="N3" s="63"/>
      <c r="O3" s="85" t="s">
        <v>253</v>
      </c>
      <c r="P3" s="87">
        <v>43474.63686342593</v>
      </c>
      <c r="Q3" s="85" t="s">
        <v>255</v>
      </c>
      <c r="R3" s="85"/>
      <c r="S3" s="85"/>
      <c r="T3" s="85"/>
      <c r="U3" s="85"/>
      <c r="V3" s="91" t="s">
        <v>333</v>
      </c>
      <c r="W3" s="87">
        <v>43474.63686342593</v>
      </c>
      <c r="X3" s="91" t="s">
        <v>354</v>
      </c>
      <c r="Y3" s="85"/>
      <c r="Z3" s="85"/>
      <c r="AA3" s="92" t="s">
        <v>396</v>
      </c>
      <c r="AB3" s="85"/>
      <c r="AC3" s="85" t="b">
        <v>0</v>
      </c>
      <c r="AD3" s="85">
        <v>0</v>
      </c>
      <c r="AE3" s="92" t="s">
        <v>443</v>
      </c>
      <c r="AF3" s="85" t="b">
        <v>0</v>
      </c>
      <c r="AG3" s="85" t="s">
        <v>451</v>
      </c>
      <c r="AH3" s="85"/>
      <c r="AI3" s="92" t="s">
        <v>443</v>
      </c>
      <c r="AJ3" s="85" t="b">
        <v>0</v>
      </c>
      <c r="AK3" s="85">
        <v>1</v>
      </c>
      <c r="AL3" s="92" t="s">
        <v>418</v>
      </c>
      <c r="AM3" s="85" t="s">
        <v>460</v>
      </c>
      <c r="AN3" s="85" t="b">
        <v>0</v>
      </c>
      <c r="AO3" s="92" t="s">
        <v>418</v>
      </c>
      <c r="AP3" s="85" t="s">
        <v>176</v>
      </c>
      <c r="AQ3" s="85">
        <v>0</v>
      </c>
      <c r="AR3" s="85">
        <v>0</v>
      </c>
      <c r="AS3" s="85"/>
      <c r="AT3" s="85"/>
      <c r="AU3" s="85"/>
      <c r="AV3" s="85"/>
      <c r="AW3" s="85"/>
      <c r="AX3" s="85"/>
      <c r="AY3" s="85"/>
      <c r="AZ3" s="85"/>
      <c r="BA3">
        <v>1</v>
      </c>
      <c r="BB3" s="85" t="str">
        <f>REPLACE(INDEX(GroupVertices[Group],MATCH(Edges[[#This Row],[Vertex 1]],GroupVertices[Vertex],0)),1,1,"")</f>
        <v>2</v>
      </c>
      <c r="BC3" s="85" t="str">
        <f>REPLACE(INDEX(GroupVertices[Group],MATCH(Edges[[#This Row],[Vertex 2]],GroupVertices[Vertex],0)),1,1,"")</f>
        <v>2</v>
      </c>
      <c r="BD3" s="51">
        <v>2</v>
      </c>
      <c r="BE3" s="52">
        <v>8.333333333333334</v>
      </c>
      <c r="BF3" s="51">
        <v>0</v>
      </c>
      <c r="BG3" s="52">
        <v>0</v>
      </c>
      <c r="BH3" s="51">
        <v>0</v>
      </c>
      <c r="BI3" s="52">
        <v>0</v>
      </c>
      <c r="BJ3" s="51">
        <v>22</v>
      </c>
      <c r="BK3" s="52">
        <v>91.66666666666667</v>
      </c>
      <c r="BL3" s="51">
        <v>24</v>
      </c>
    </row>
    <row r="4" spans="1:64" ht="15" customHeight="1">
      <c r="A4" s="84" t="s">
        <v>213</v>
      </c>
      <c r="B4" s="84" t="s">
        <v>242</v>
      </c>
      <c r="C4" s="53" t="s">
        <v>1346</v>
      </c>
      <c r="D4" s="54">
        <v>3</v>
      </c>
      <c r="E4" s="65" t="s">
        <v>132</v>
      </c>
      <c r="F4" s="55">
        <v>35</v>
      </c>
      <c r="G4" s="53"/>
      <c r="H4" s="57"/>
      <c r="I4" s="56"/>
      <c r="J4" s="56"/>
      <c r="K4" s="36" t="s">
        <v>65</v>
      </c>
      <c r="L4" s="83">
        <v>4</v>
      </c>
      <c r="M4" s="83"/>
      <c r="N4" s="63"/>
      <c r="O4" s="86" t="s">
        <v>254</v>
      </c>
      <c r="P4" s="88">
        <v>43475.88704861111</v>
      </c>
      <c r="Q4" s="86" t="s">
        <v>256</v>
      </c>
      <c r="R4" s="86"/>
      <c r="S4" s="86"/>
      <c r="T4" s="86" t="s">
        <v>307</v>
      </c>
      <c r="U4" s="90" t="s">
        <v>324</v>
      </c>
      <c r="V4" s="90" t="s">
        <v>324</v>
      </c>
      <c r="W4" s="88">
        <v>43475.88704861111</v>
      </c>
      <c r="X4" s="90" t="s">
        <v>355</v>
      </c>
      <c r="Y4" s="86"/>
      <c r="Z4" s="86"/>
      <c r="AA4" s="89" t="s">
        <v>397</v>
      </c>
      <c r="AB4" s="86"/>
      <c r="AC4" s="86" t="b">
        <v>0</v>
      </c>
      <c r="AD4" s="86">
        <v>0</v>
      </c>
      <c r="AE4" s="89" t="s">
        <v>444</v>
      </c>
      <c r="AF4" s="86" t="b">
        <v>0</v>
      </c>
      <c r="AG4" s="86" t="s">
        <v>452</v>
      </c>
      <c r="AH4" s="86"/>
      <c r="AI4" s="89" t="s">
        <v>443</v>
      </c>
      <c r="AJ4" s="86" t="b">
        <v>0</v>
      </c>
      <c r="AK4" s="86">
        <v>0</v>
      </c>
      <c r="AL4" s="89" t="s">
        <v>443</v>
      </c>
      <c r="AM4" s="86" t="s">
        <v>461</v>
      </c>
      <c r="AN4" s="86" t="b">
        <v>0</v>
      </c>
      <c r="AO4" s="89" t="s">
        <v>397</v>
      </c>
      <c r="AP4" s="86" t="s">
        <v>176</v>
      </c>
      <c r="AQ4" s="86">
        <v>0</v>
      </c>
      <c r="AR4" s="86">
        <v>0</v>
      </c>
      <c r="AS4" s="86"/>
      <c r="AT4" s="86"/>
      <c r="AU4" s="86"/>
      <c r="AV4" s="86"/>
      <c r="AW4" s="86"/>
      <c r="AX4" s="86"/>
      <c r="AY4" s="86"/>
      <c r="AZ4" s="86"/>
      <c r="BA4">
        <v>1</v>
      </c>
      <c r="BB4" s="85" t="str">
        <f>REPLACE(INDEX(GroupVertices[Group],MATCH(Edges[[#This Row],[Vertex 1]],GroupVertices[Vertex],0)),1,1,"")</f>
        <v>15</v>
      </c>
      <c r="BC4" s="85" t="str">
        <f>REPLACE(INDEX(GroupVertices[Group],MATCH(Edges[[#This Row],[Vertex 2]],GroupVertices[Vertex],0)),1,1,"")</f>
        <v>15</v>
      </c>
      <c r="BD4" s="51">
        <v>0</v>
      </c>
      <c r="BE4" s="52">
        <v>0</v>
      </c>
      <c r="BF4" s="51">
        <v>0</v>
      </c>
      <c r="BG4" s="52">
        <v>0</v>
      </c>
      <c r="BH4" s="51">
        <v>0</v>
      </c>
      <c r="BI4" s="52">
        <v>0</v>
      </c>
      <c r="BJ4" s="51">
        <v>24</v>
      </c>
      <c r="BK4" s="52">
        <v>100</v>
      </c>
      <c r="BL4" s="51">
        <v>24</v>
      </c>
    </row>
    <row r="5" spans="1:64" ht="45">
      <c r="A5" s="84" t="s">
        <v>214</v>
      </c>
      <c r="B5" s="84" t="s">
        <v>243</v>
      </c>
      <c r="C5" s="53" t="s">
        <v>1346</v>
      </c>
      <c r="D5" s="54">
        <v>3</v>
      </c>
      <c r="E5" s="65" t="s">
        <v>132</v>
      </c>
      <c r="F5" s="55">
        <v>35</v>
      </c>
      <c r="G5" s="53"/>
      <c r="H5" s="57"/>
      <c r="I5" s="56"/>
      <c r="J5" s="56"/>
      <c r="K5" s="36" t="s">
        <v>65</v>
      </c>
      <c r="L5" s="83">
        <v>5</v>
      </c>
      <c r="M5" s="83"/>
      <c r="N5" s="63"/>
      <c r="O5" s="86" t="s">
        <v>254</v>
      </c>
      <c r="P5" s="88">
        <v>43476.89734953704</v>
      </c>
      <c r="Q5" s="86" t="s">
        <v>257</v>
      </c>
      <c r="R5" s="86"/>
      <c r="S5" s="86"/>
      <c r="T5" s="86" t="s">
        <v>308</v>
      </c>
      <c r="U5" s="86"/>
      <c r="V5" s="90" t="s">
        <v>334</v>
      </c>
      <c r="W5" s="88">
        <v>43476.89734953704</v>
      </c>
      <c r="X5" s="90" t="s">
        <v>356</v>
      </c>
      <c r="Y5" s="86"/>
      <c r="Z5" s="86"/>
      <c r="AA5" s="89" t="s">
        <v>398</v>
      </c>
      <c r="AB5" s="86"/>
      <c r="AC5" s="86" t="b">
        <v>0</v>
      </c>
      <c r="AD5" s="86">
        <v>2</v>
      </c>
      <c r="AE5" s="89" t="s">
        <v>445</v>
      </c>
      <c r="AF5" s="86" t="b">
        <v>0</v>
      </c>
      <c r="AG5" s="86" t="s">
        <v>451</v>
      </c>
      <c r="AH5" s="86"/>
      <c r="AI5" s="89" t="s">
        <v>443</v>
      </c>
      <c r="AJ5" s="86" t="b">
        <v>0</v>
      </c>
      <c r="AK5" s="86">
        <v>0</v>
      </c>
      <c r="AL5" s="89" t="s">
        <v>443</v>
      </c>
      <c r="AM5" s="86" t="s">
        <v>460</v>
      </c>
      <c r="AN5" s="86" t="b">
        <v>0</v>
      </c>
      <c r="AO5" s="89" t="s">
        <v>398</v>
      </c>
      <c r="AP5" s="86" t="s">
        <v>176</v>
      </c>
      <c r="AQ5" s="86">
        <v>0</v>
      </c>
      <c r="AR5" s="86">
        <v>0</v>
      </c>
      <c r="AS5" s="86"/>
      <c r="AT5" s="86"/>
      <c r="AU5" s="86"/>
      <c r="AV5" s="86"/>
      <c r="AW5" s="86"/>
      <c r="AX5" s="86"/>
      <c r="AY5" s="86"/>
      <c r="AZ5" s="86"/>
      <c r="BA5">
        <v>1</v>
      </c>
      <c r="BB5" s="85" t="str">
        <f>REPLACE(INDEX(GroupVertices[Group],MATCH(Edges[[#This Row],[Vertex 1]],GroupVertices[Vertex],0)),1,1,"")</f>
        <v>14</v>
      </c>
      <c r="BC5" s="85" t="str">
        <f>REPLACE(INDEX(GroupVertices[Group],MATCH(Edges[[#This Row],[Vertex 2]],GroupVertices[Vertex],0)),1,1,"")</f>
        <v>14</v>
      </c>
      <c r="BD5" s="51">
        <v>1</v>
      </c>
      <c r="BE5" s="52">
        <v>2.5641025641025643</v>
      </c>
      <c r="BF5" s="51">
        <v>2</v>
      </c>
      <c r="BG5" s="52">
        <v>5.128205128205129</v>
      </c>
      <c r="BH5" s="51">
        <v>0</v>
      </c>
      <c r="BI5" s="52">
        <v>0</v>
      </c>
      <c r="BJ5" s="51">
        <v>36</v>
      </c>
      <c r="BK5" s="52">
        <v>92.3076923076923</v>
      </c>
      <c r="BL5" s="51">
        <v>39</v>
      </c>
    </row>
    <row r="6" spans="1:64" ht="45">
      <c r="A6" s="84" t="s">
        <v>215</v>
      </c>
      <c r="B6" s="84" t="s">
        <v>244</v>
      </c>
      <c r="C6" s="53" t="s">
        <v>1346</v>
      </c>
      <c r="D6" s="54">
        <v>3</v>
      </c>
      <c r="E6" s="65" t="s">
        <v>132</v>
      </c>
      <c r="F6" s="55">
        <v>35</v>
      </c>
      <c r="G6" s="53"/>
      <c r="H6" s="57"/>
      <c r="I6" s="56"/>
      <c r="J6" s="56"/>
      <c r="K6" s="36" t="s">
        <v>65</v>
      </c>
      <c r="L6" s="83">
        <v>6</v>
      </c>
      <c r="M6" s="83"/>
      <c r="N6" s="63"/>
      <c r="O6" s="86" t="s">
        <v>253</v>
      </c>
      <c r="P6" s="88">
        <v>43477.38443287037</v>
      </c>
      <c r="Q6" s="86" t="s">
        <v>258</v>
      </c>
      <c r="R6" s="86"/>
      <c r="S6" s="86"/>
      <c r="T6" s="86" t="s">
        <v>309</v>
      </c>
      <c r="U6" s="90" t="s">
        <v>325</v>
      </c>
      <c r="V6" s="90" t="s">
        <v>325</v>
      </c>
      <c r="W6" s="88">
        <v>43477.38443287037</v>
      </c>
      <c r="X6" s="90" t="s">
        <v>357</v>
      </c>
      <c r="Y6" s="86"/>
      <c r="Z6" s="86"/>
      <c r="AA6" s="89" t="s">
        <v>399</v>
      </c>
      <c r="AB6" s="86"/>
      <c r="AC6" s="86" t="b">
        <v>0</v>
      </c>
      <c r="AD6" s="86">
        <v>7</v>
      </c>
      <c r="AE6" s="89" t="s">
        <v>443</v>
      </c>
      <c r="AF6" s="86" t="b">
        <v>0</v>
      </c>
      <c r="AG6" s="86" t="s">
        <v>451</v>
      </c>
      <c r="AH6" s="86"/>
      <c r="AI6" s="89" t="s">
        <v>443</v>
      </c>
      <c r="AJ6" s="86" t="b">
        <v>0</v>
      </c>
      <c r="AK6" s="86">
        <v>0</v>
      </c>
      <c r="AL6" s="89" t="s">
        <v>443</v>
      </c>
      <c r="AM6" s="86" t="s">
        <v>460</v>
      </c>
      <c r="AN6" s="86" t="b">
        <v>0</v>
      </c>
      <c r="AO6" s="89" t="s">
        <v>399</v>
      </c>
      <c r="AP6" s="86" t="s">
        <v>176</v>
      </c>
      <c r="AQ6" s="86">
        <v>0</v>
      </c>
      <c r="AR6" s="86">
        <v>0</v>
      </c>
      <c r="AS6" s="86"/>
      <c r="AT6" s="86"/>
      <c r="AU6" s="86"/>
      <c r="AV6" s="86"/>
      <c r="AW6" s="86"/>
      <c r="AX6" s="86"/>
      <c r="AY6" s="86"/>
      <c r="AZ6" s="86"/>
      <c r="BA6">
        <v>1</v>
      </c>
      <c r="BB6" s="85" t="str">
        <f>REPLACE(INDEX(GroupVertices[Group],MATCH(Edges[[#This Row],[Vertex 1]],GroupVertices[Vertex],0)),1,1,"")</f>
        <v>13</v>
      </c>
      <c r="BC6" s="85" t="str">
        <f>REPLACE(INDEX(GroupVertices[Group],MATCH(Edges[[#This Row],[Vertex 2]],GroupVertices[Vertex],0)),1,1,"")</f>
        <v>13</v>
      </c>
      <c r="BD6" s="51">
        <v>1</v>
      </c>
      <c r="BE6" s="52">
        <v>3.4482758620689653</v>
      </c>
      <c r="BF6" s="51">
        <v>0</v>
      </c>
      <c r="BG6" s="52">
        <v>0</v>
      </c>
      <c r="BH6" s="51">
        <v>0</v>
      </c>
      <c r="BI6" s="52">
        <v>0</v>
      </c>
      <c r="BJ6" s="51">
        <v>28</v>
      </c>
      <c r="BK6" s="52">
        <v>96.55172413793103</v>
      </c>
      <c r="BL6" s="51">
        <v>29</v>
      </c>
    </row>
    <row r="7" spans="1:64" ht="45">
      <c r="A7" s="84" t="s">
        <v>216</v>
      </c>
      <c r="B7" s="84" t="s">
        <v>218</v>
      </c>
      <c r="C7" s="53" t="s">
        <v>1346</v>
      </c>
      <c r="D7" s="54">
        <v>3</v>
      </c>
      <c r="E7" s="65" t="s">
        <v>132</v>
      </c>
      <c r="F7" s="55">
        <v>35</v>
      </c>
      <c r="G7" s="53"/>
      <c r="H7" s="57"/>
      <c r="I7" s="56"/>
      <c r="J7" s="56"/>
      <c r="K7" s="36" t="s">
        <v>65</v>
      </c>
      <c r="L7" s="83">
        <v>7</v>
      </c>
      <c r="M7" s="83"/>
      <c r="N7" s="63"/>
      <c r="O7" s="86" t="s">
        <v>253</v>
      </c>
      <c r="P7" s="88">
        <v>43477.80738425926</v>
      </c>
      <c r="Q7" s="86" t="s">
        <v>259</v>
      </c>
      <c r="R7" s="90" t="s">
        <v>290</v>
      </c>
      <c r="S7" s="86" t="s">
        <v>301</v>
      </c>
      <c r="T7" s="86" t="s">
        <v>310</v>
      </c>
      <c r="U7" s="86"/>
      <c r="V7" s="90" t="s">
        <v>335</v>
      </c>
      <c r="W7" s="88">
        <v>43477.80738425926</v>
      </c>
      <c r="X7" s="90" t="s">
        <v>358</v>
      </c>
      <c r="Y7" s="86"/>
      <c r="Z7" s="86"/>
      <c r="AA7" s="89" t="s">
        <v>400</v>
      </c>
      <c r="AB7" s="86"/>
      <c r="AC7" s="86" t="b">
        <v>0</v>
      </c>
      <c r="AD7" s="86">
        <v>0</v>
      </c>
      <c r="AE7" s="89" t="s">
        <v>443</v>
      </c>
      <c r="AF7" s="86" t="b">
        <v>0</v>
      </c>
      <c r="AG7" s="86" t="s">
        <v>453</v>
      </c>
      <c r="AH7" s="86"/>
      <c r="AI7" s="89" t="s">
        <v>443</v>
      </c>
      <c r="AJ7" s="86" t="b">
        <v>0</v>
      </c>
      <c r="AK7" s="86">
        <v>1</v>
      </c>
      <c r="AL7" s="89" t="s">
        <v>402</v>
      </c>
      <c r="AM7" s="86" t="s">
        <v>462</v>
      </c>
      <c r="AN7" s="86" t="b">
        <v>0</v>
      </c>
      <c r="AO7" s="89" t="s">
        <v>402</v>
      </c>
      <c r="AP7" s="86" t="s">
        <v>176</v>
      </c>
      <c r="AQ7" s="86">
        <v>0</v>
      </c>
      <c r="AR7" s="86">
        <v>0</v>
      </c>
      <c r="AS7" s="86"/>
      <c r="AT7" s="86"/>
      <c r="AU7" s="86"/>
      <c r="AV7" s="86"/>
      <c r="AW7" s="86"/>
      <c r="AX7" s="86"/>
      <c r="AY7" s="86"/>
      <c r="AZ7" s="86"/>
      <c r="BA7">
        <v>1</v>
      </c>
      <c r="BB7" s="85" t="str">
        <f>REPLACE(INDEX(GroupVertices[Group],MATCH(Edges[[#This Row],[Vertex 1]],GroupVertices[Vertex],0)),1,1,"")</f>
        <v>7</v>
      </c>
      <c r="BC7" s="85" t="str">
        <f>REPLACE(INDEX(GroupVertices[Group],MATCH(Edges[[#This Row],[Vertex 2]],GroupVertices[Vertex],0)),1,1,"")</f>
        <v>7</v>
      </c>
      <c r="BD7" s="51">
        <v>0</v>
      </c>
      <c r="BE7" s="52">
        <v>0</v>
      </c>
      <c r="BF7" s="51">
        <v>0</v>
      </c>
      <c r="BG7" s="52">
        <v>0</v>
      </c>
      <c r="BH7" s="51">
        <v>0</v>
      </c>
      <c r="BI7" s="52">
        <v>0</v>
      </c>
      <c r="BJ7" s="51">
        <v>9</v>
      </c>
      <c r="BK7" s="52">
        <v>100</v>
      </c>
      <c r="BL7" s="51">
        <v>9</v>
      </c>
    </row>
    <row r="8" spans="1:64" ht="45">
      <c r="A8" s="84" t="s">
        <v>217</v>
      </c>
      <c r="B8" s="84" t="s">
        <v>217</v>
      </c>
      <c r="C8" s="53" t="s">
        <v>1346</v>
      </c>
      <c r="D8" s="54">
        <v>3</v>
      </c>
      <c r="E8" s="65" t="s">
        <v>132</v>
      </c>
      <c r="F8" s="55">
        <v>35</v>
      </c>
      <c r="G8" s="53"/>
      <c r="H8" s="57"/>
      <c r="I8" s="56"/>
      <c r="J8" s="56"/>
      <c r="K8" s="36" t="s">
        <v>65</v>
      </c>
      <c r="L8" s="83">
        <v>8</v>
      </c>
      <c r="M8" s="83"/>
      <c r="N8" s="63"/>
      <c r="O8" s="86" t="s">
        <v>176</v>
      </c>
      <c r="P8" s="88">
        <v>43479.61349537037</v>
      </c>
      <c r="Q8" s="86" t="s">
        <v>260</v>
      </c>
      <c r="R8" s="90" t="s">
        <v>291</v>
      </c>
      <c r="S8" s="86" t="s">
        <v>302</v>
      </c>
      <c r="T8" s="86" t="s">
        <v>307</v>
      </c>
      <c r="U8" s="86"/>
      <c r="V8" s="90" t="s">
        <v>336</v>
      </c>
      <c r="W8" s="88">
        <v>43479.61349537037</v>
      </c>
      <c r="X8" s="90" t="s">
        <v>359</v>
      </c>
      <c r="Y8" s="86"/>
      <c r="Z8" s="86"/>
      <c r="AA8" s="89" t="s">
        <v>401</v>
      </c>
      <c r="AB8" s="86"/>
      <c r="AC8" s="86" t="b">
        <v>0</v>
      </c>
      <c r="AD8" s="86">
        <v>0</v>
      </c>
      <c r="AE8" s="89" t="s">
        <v>443</v>
      </c>
      <c r="AF8" s="86" t="b">
        <v>0</v>
      </c>
      <c r="AG8" s="86" t="s">
        <v>454</v>
      </c>
      <c r="AH8" s="86"/>
      <c r="AI8" s="89" t="s">
        <v>443</v>
      </c>
      <c r="AJ8" s="86" t="b">
        <v>0</v>
      </c>
      <c r="AK8" s="86">
        <v>0</v>
      </c>
      <c r="AL8" s="89" t="s">
        <v>443</v>
      </c>
      <c r="AM8" s="86" t="s">
        <v>463</v>
      </c>
      <c r="AN8" s="86" t="b">
        <v>0</v>
      </c>
      <c r="AO8" s="89" t="s">
        <v>401</v>
      </c>
      <c r="AP8" s="86" t="s">
        <v>176</v>
      </c>
      <c r="AQ8" s="86">
        <v>0</v>
      </c>
      <c r="AR8" s="86">
        <v>0</v>
      </c>
      <c r="AS8" s="86"/>
      <c r="AT8" s="86"/>
      <c r="AU8" s="86"/>
      <c r="AV8" s="86"/>
      <c r="AW8" s="86"/>
      <c r="AX8" s="86"/>
      <c r="AY8" s="86"/>
      <c r="AZ8" s="86"/>
      <c r="BA8">
        <v>1</v>
      </c>
      <c r="BB8" s="85" t="str">
        <f>REPLACE(INDEX(GroupVertices[Group],MATCH(Edges[[#This Row],[Vertex 1]],GroupVertices[Vertex],0)),1,1,"")</f>
        <v>1</v>
      </c>
      <c r="BC8" s="85" t="str">
        <f>REPLACE(INDEX(GroupVertices[Group],MATCH(Edges[[#This Row],[Vertex 2]],GroupVertices[Vertex],0)),1,1,"")</f>
        <v>1</v>
      </c>
      <c r="BD8" s="51">
        <v>0</v>
      </c>
      <c r="BE8" s="52">
        <v>0</v>
      </c>
      <c r="BF8" s="51">
        <v>0</v>
      </c>
      <c r="BG8" s="52">
        <v>0</v>
      </c>
      <c r="BH8" s="51">
        <v>0</v>
      </c>
      <c r="BI8" s="52">
        <v>0</v>
      </c>
      <c r="BJ8" s="51">
        <v>36</v>
      </c>
      <c r="BK8" s="52">
        <v>100</v>
      </c>
      <c r="BL8" s="51">
        <v>36</v>
      </c>
    </row>
    <row r="9" spans="1:64" ht="45">
      <c r="A9" s="84" t="s">
        <v>218</v>
      </c>
      <c r="B9" s="84" t="s">
        <v>218</v>
      </c>
      <c r="C9" s="53" t="s">
        <v>1346</v>
      </c>
      <c r="D9" s="54">
        <v>3</v>
      </c>
      <c r="E9" s="65" t="s">
        <v>132</v>
      </c>
      <c r="F9" s="55">
        <v>35</v>
      </c>
      <c r="G9" s="53"/>
      <c r="H9" s="57"/>
      <c r="I9" s="56"/>
      <c r="J9" s="56"/>
      <c r="K9" s="36" t="s">
        <v>65</v>
      </c>
      <c r="L9" s="83">
        <v>9</v>
      </c>
      <c r="M9" s="83"/>
      <c r="N9" s="63"/>
      <c r="O9" s="86" t="s">
        <v>176</v>
      </c>
      <c r="P9" s="88">
        <v>43477.80615740741</v>
      </c>
      <c r="Q9" s="86" t="s">
        <v>261</v>
      </c>
      <c r="R9" s="90" t="s">
        <v>290</v>
      </c>
      <c r="S9" s="86" t="s">
        <v>301</v>
      </c>
      <c r="T9" s="86" t="s">
        <v>310</v>
      </c>
      <c r="U9" s="86"/>
      <c r="V9" s="90" t="s">
        <v>337</v>
      </c>
      <c r="W9" s="88">
        <v>43477.80615740741</v>
      </c>
      <c r="X9" s="90" t="s">
        <v>360</v>
      </c>
      <c r="Y9" s="86">
        <v>41.50527</v>
      </c>
      <c r="Z9" s="86">
        <v>15.33397</v>
      </c>
      <c r="AA9" s="89" t="s">
        <v>402</v>
      </c>
      <c r="AB9" s="86"/>
      <c r="AC9" s="86" t="b">
        <v>0</v>
      </c>
      <c r="AD9" s="86">
        <v>1</v>
      </c>
      <c r="AE9" s="89" t="s">
        <v>443</v>
      </c>
      <c r="AF9" s="86" t="b">
        <v>0</v>
      </c>
      <c r="AG9" s="86" t="s">
        <v>453</v>
      </c>
      <c r="AH9" s="86"/>
      <c r="AI9" s="89" t="s">
        <v>443</v>
      </c>
      <c r="AJ9" s="86" t="b">
        <v>0</v>
      </c>
      <c r="AK9" s="86">
        <v>1</v>
      </c>
      <c r="AL9" s="89" t="s">
        <v>443</v>
      </c>
      <c r="AM9" s="86" t="s">
        <v>464</v>
      </c>
      <c r="AN9" s="86" t="b">
        <v>0</v>
      </c>
      <c r="AO9" s="89" t="s">
        <v>402</v>
      </c>
      <c r="AP9" s="86" t="s">
        <v>176</v>
      </c>
      <c r="AQ9" s="86">
        <v>0</v>
      </c>
      <c r="AR9" s="86">
        <v>0</v>
      </c>
      <c r="AS9" s="86" t="s">
        <v>470</v>
      </c>
      <c r="AT9" s="86" t="s">
        <v>473</v>
      </c>
      <c r="AU9" s="86" t="s">
        <v>476</v>
      </c>
      <c r="AV9" s="86" t="s">
        <v>479</v>
      </c>
      <c r="AW9" s="86" t="s">
        <v>482</v>
      </c>
      <c r="AX9" s="86" t="s">
        <v>485</v>
      </c>
      <c r="AY9" s="86" t="s">
        <v>487</v>
      </c>
      <c r="AZ9" s="90" t="s">
        <v>490</v>
      </c>
      <c r="BA9">
        <v>1</v>
      </c>
      <c r="BB9" s="85" t="str">
        <f>REPLACE(INDEX(GroupVertices[Group],MATCH(Edges[[#This Row],[Vertex 1]],GroupVertices[Vertex],0)),1,1,"")</f>
        <v>7</v>
      </c>
      <c r="BC9" s="85" t="str">
        <f>REPLACE(INDEX(GroupVertices[Group],MATCH(Edges[[#This Row],[Vertex 2]],GroupVertices[Vertex],0)),1,1,"")</f>
        <v>7</v>
      </c>
      <c r="BD9" s="51">
        <v>0</v>
      </c>
      <c r="BE9" s="52">
        <v>0</v>
      </c>
      <c r="BF9" s="51">
        <v>0</v>
      </c>
      <c r="BG9" s="52">
        <v>0</v>
      </c>
      <c r="BH9" s="51">
        <v>0</v>
      </c>
      <c r="BI9" s="52">
        <v>0</v>
      </c>
      <c r="BJ9" s="51">
        <v>7</v>
      </c>
      <c r="BK9" s="52">
        <v>100</v>
      </c>
      <c r="BL9" s="51">
        <v>7</v>
      </c>
    </row>
    <row r="10" spans="1:64" ht="45">
      <c r="A10" s="84" t="s">
        <v>219</v>
      </c>
      <c r="B10" s="84" t="s">
        <v>218</v>
      </c>
      <c r="C10" s="53" t="s">
        <v>1346</v>
      </c>
      <c r="D10" s="54">
        <v>3</v>
      </c>
      <c r="E10" s="65" t="s">
        <v>132</v>
      </c>
      <c r="F10" s="55">
        <v>35</v>
      </c>
      <c r="G10" s="53"/>
      <c r="H10" s="57"/>
      <c r="I10" s="56"/>
      <c r="J10" s="56"/>
      <c r="K10" s="36" t="s">
        <v>65</v>
      </c>
      <c r="L10" s="83">
        <v>10</v>
      </c>
      <c r="M10" s="83"/>
      <c r="N10" s="63"/>
      <c r="O10" s="86" t="s">
        <v>253</v>
      </c>
      <c r="P10" s="88">
        <v>43481.33293981481</v>
      </c>
      <c r="Q10" s="86" t="s">
        <v>259</v>
      </c>
      <c r="R10" s="90" t="s">
        <v>290</v>
      </c>
      <c r="S10" s="86" t="s">
        <v>301</v>
      </c>
      <c r="T10" s="86" t="s">
        <v>310</v>
      </c>
      <c r="U10" s="86"/>
      <c r="V10" s="90" t="s">
        <v>338</v>
      </c>
      <c r="W10" s="88">
        <v>43481.33293981481</v>
      </c>
      <c r="X10" s="90" t="s">
        <v>361</v>
      </c>
      <c r="Y10" s="86"/>
      <c r="Z10" s="86"/>
      <c r="AA10" s="89" t="s">
        <v>403</v>
      </c>
      <c r="AB10" s="86"/>
      <c r="AC10" s="86" t="b">
        <v>0</v>
      </c>
      <c r="AD10" s="86">
        <v>0</v>
      </c>
      <c r="AE10" s="89" t="s">
        <v>443</v>
      </c>
      <c r="AF10" s="86" t="b">
        <v>0</v>
      </c>
      <c r="AG10" s="86" t="s">
        <v>453</v>
      </c>
      <c r="AH10" s="86"/>
      <c r="AI10" s="89" t="s">
        <v>443</v>
      </c>
      <c r="AJ10" s="86" t="b">
        <v>0</v>
      </c>
      <c r="AK10" s="86">
        <v>2</v>
      </c>
      <c r="AL10" s="89" t="s">
        <v>402</v>
      </c>
      <c r="AM10" s="86" t="s">
        <v>462</v>
      </c>
      <c r="AN10" s="86" t="b">
        <v>0</v>
      </c>
      <c r="AO10" s="89" t="s">
        <v>402</v>
      </c>
      <c r="AP10" s="86" t="s">
        <v>176</v>
      </c>
      <c r="AQ10" s="86">
        <v>0</v>
      </c>
      <c r="AR10" s="86">
        <v>0</v>
      </c>
      <c r="AS10" s="86"/>
      <c r="AT10" s="86"/>
      <c r="AU10" s="86"/>
      <c r="AV10" s="86"/>
      <c r="AW10" s="86"/>
      <c r="AX10" s="86"/>
      <c r="AY10" s="86"/>
      <c r="AZ10" s="86"/>
      <c r="BA10">
        <v>1</v>
      </c>
      <c r="BB10" s="85" t="str">
        <f>REPLACE(INDEX(GroupVertices[Group],MATCH(Edges[[#This Row],[Vertex 1]],GroupVertices[Vertex],0)),1,1,"")</f>
        <v>7</v>
      </c>
      <c r="BC10" s="85" t="str">
        <f>REPLACE(INDEX(GroupVertices[Group],MATCH(Edges[[#This Row],[Vertex 2]],GroupVertices[Vertex],0)),1,1,"")</f>
        <v>7</v>
      </c>
      <c r="BD10" s="51">
        <v>0</v>
      </c>
      <c r="BE10" s="52">
        <v>0</v>
      </c>
      <c r="BF10" s="51">
        <v>0</v>
      </c>
      <c r="BG10" s="52">
        <v>0</v>
      </c>
      <c r="BH10" s="51">
        <v>0</v>
      </c>
      <c r="BI10" s="52">
        <v>0</v>
      </c>
      <c r="BJ10" s="51">
        <v>9</v>
      </c>
      <c r="BK10" s="52">
        <v>100</v>
      </c>
      <c r="BL10" s="51">
        <v>9</v>
      </c>
    </row>
    <row r="11" spans="1:64" ht="45">
      <c r="A11" s="84" t="s">
        <v>220</v>
      </c>
      <c r="B11" s="84" t="s">
        <v>220</v>
      </c>
      <c r="C11" s="53" t="s">
        <v>1346</v>
      </c>
      <c r="D11" s="54">
        <v>3</v>
      </c>
      <c r="E11" s="65" t="s">
        <v>132</v>
      </c>
      <c r="F11" s="55">
        <v>35</v>
      </c>
      <c r="G11" s="53"/>
      <c r="H11" s="57"/>
      <c r="I11" s="56"/>
      <c r="J11" s="56"/>
      <c r="K11" s="36" t="s">
        <v>65</v>
      </c>
      <c r="L11" s="83">
        <v>11</v>
      </c>
      <c r="M11" s="83"/>
      <c r="N11" s="63"/>
      <c r="O11" s="86" t="s">
        <v>176</v>
      </c>
      <c r="P11" s="88">
        <v>43482.25393518519</v>
      </c>
      <c r="Q11" s="86" t="s">
        <v>262</v>
      </c>
      <c r="R11" s="90" t="s">
        <v>292</v>
      </c>
      <c r="S11" s="86" t="s">
        <v>303</v>
      </c>
      <c r="T11" s="86" t="s">
        <v>311</v>
      </c>
      <c r="U11" s="86"/>
      <c r="V11" s="90" t="s">
        <v>339</v>
      </c>
      <c r="W11" s="88">
        <v>43482.25393518519</v>
      </c>
      <c r="X11" s="90" t="s">
        <v>362</v>
      </c>
      <c r="Y11" s="86"/>
      <c r="Z11" s="86"/>
      <c r="AA11" s="89" t="s">
        <v>404</v>
      </c>
      <c r="AB11" s="86"/>
      <c r="AC11" s="86" t="b">
        <v>0</v>
      </c>
      <c r="AD11" s="86">
        <v>0</v>
      </c>
      <c r="AE11" s="89" t="s">
        <v>443</v>
      </c>
      <c r="AF11" s="86" t="b">
        <v>0</v>
      </c>
      <c r="AG11" s="86" t="s">
        <v>455</v>
      </c>
      <c r="AH11" s="86"/>
      <c r="AI11" s="89" t="s">
        <v>443</v>
      </c>
      <c r="AJ11" s="86" t="b">
        <v>0</v>
      </c>
      <c r="AK11" s="86">
        <v>0</v>
      </c>
      <c r="AL11" s="89" t="s">
        <v>443</v>
      </c>
      <c r="AM11" s="86" t="s">
        <v>461</v>
      </c>
      <c r="AN11" s="86" t="b">
        <v>0</v>
      </c>
      <c r="AO11" s="89" t="s">
        <v>404</v>
      </c>
      <c r="AP11" s="86" t="s">
        <v>176</v>
      </c>
      <c r="AQ11" s="86">
        <v>0</v>
      </c>
      <c r="AR11" s="86">
        <v>0</v>
      </c>
      <c r="AS11" s="86"/>
      <c r="AT11" s="86"/>
      <c r="AU11" s="86"/>
      <c r="AV11" s="86"/>
      <c r="AW11" s="86"/>
      <c r="AX11" s="86"/>
      <c r="AY11" s="86"/>
      <c r="AZ11" s="86"/>
      <c r="BA11">
        <v>1</v>
      </c>
      <c r="BB11" s="85" t="str">
        <f>REPLACE(INDEX(GroupVertices[Group],MATCH(Edges[[#This Row],[Vertex 1]],GroupVertices[Vertex],0)),1,1,"")</f>
        <v>1</v>
      </c>
      <c r="BC11" s="85" t="str">
        <f>REPLACE(INDEX(GroupVertices[Group],MATCH(Edges[[#This Row],[Vertex 2]],GroupVertices[Vertex],0)),1,1,"")</f>
        <v>1</v>
      </c>
      <c r="BD11" s="51">
        <v>0</v>
      </c>
      <c r="BE11" s="52">
        <v>0</v>
      </c>
      <c r="BF11" s="51">
        <v>0</v>
      </c>
      <c r="BG11" s="52">
        <v>0</v>
      </c>
      <c r="BH11" s="51">
        <v>0</v>
      </c>
      <c r="BI11" s="52">
        <v>0</v>
      </c>
      <c r="BJ11" s="51">
        <v>20</v>
      </c>
      <c r="BK11" s="52">
        <v>100</v>
      </c>
      <c r="BL11" s="51">
        <v>20</v>
      </c>
    </row>
    <row r="12" spans="1:64" ht="45">
      <c r="A12" s="84" t="s">
        <v>221</v>
      </c>
      <c r="B12" s="84" t="s">
        <v>245</v>
      </c>
      <c r="C12" s="53" t="s">
        <v>1346</v>
      </c>
      <c r="D12" s="54">
        <v>3</v>
      </c>
      <c r="E12" s="65" t="s">
        <v>132</v>
      </c>
      <c r="F12" s="55">
        <v>35</v>
      </c>
      <c r="G12" s="53"/>
      <c r="H12" s="57"/>
      <c r="I12" s="56"/>
      <c r="J12" s="56"/>
      <c r="K12" s="36" t="s">
        <v>65</v>
      </c>
      <c r="L12" s="83">
        <v>12</v>
      </c>
      <c r="M12" s="83"/>
      <c r="N12" s="63"/>
      <c r="O12" s="86" t="s">
        <v>253</v>
      </c>
      <c r="P12" s="88">
        <v>43482.489386574074</v>
      </c>
      <c r="Q12" s="86" t="s">
        <v>263</v>
      </c>
      <c r="R12" s="90" t="s">
        <v>293</v>
      </c>
      <c r="S12" s="86" t="s">
        <v>304</v>
      </c>
      <c r="T12" s="86" t="s">
        <v>312</v>
      </c>
      <c r="U12" s="90" t="s">
        <v>326</v>
      </c>
      <c r="V12" s="90" t="s">
        <v>326</v>
      </c>
      <c r="W12" s="88">
        <v>43482.489386574074</v>
      </c>
      <c r="X12" s="90" t="s">
        <v>363</v>
      </c>
      <c r="Y12" s="86"/>
      <c r="Z12" s="86"/>
      <c r="AA12" s="89" t="s">
        <v>405</v>
      </c>
      <c r="AB12" s="86"/>
      <c r="AC12" s="86" t="b">
        <v>0</v>
      </c>
      <c r="AD12" s="86">
        <v>6</v>
      </c>
      <c r="AE12" s="89" t="s">
        <v>443</v>
      </c>
      <c r="AF12" s="86" t="b">
        <v>0</v>
      </c>
      <c r="AG12" s="86" t="s">
        <v>452</v>
      </c>
      <c r="AH12" s="86"/>
      <c r="AI12" s="89" t="s">
        <v>443</v>
      </c>
      <c r="AJ12" s="86" t="b">
        <v>0</v>
      </c>
      <c r="AK12" s="86">
        <v>0</v>
      </c>
      <c r="AL12" s="89" t="s">
        <v>443</v>
      </c>
      <c r="AM12" s="86" t="s">
        <v>461</v>
      </c>
      <c r="AN12" s="86" t="b">
        <v>0</v>
      </c>
      <c r="AO12" s="89" t="s">
        <v>405</v>
      </c>
      <c r="AP12" s="86" t="s">
        <v>176</v>
      </c>
      <c r="AQ12" s="86">
        <v>0</v>
      </c>
      <c r="AR12" s="86">
        <v>0</v>
      </c>
      <c r="AS12" s="86"/>
      <c r="AT12" s="86"/>
      <c r="AU12" s="86"/>
      <c r="AV12" s="86"/>
      <c r="AW12" s="86"/>
      <c r="AX12" s="86"/>
      <c r="AY12" s="86"/>
      <c r="AZ12" s="86"/>
      <c r="BA12">
        <v>1</v>
      </c>
      <c r="BB12" s="85" t="str">
        <f>REPLACE(INDEX(GroupVertices[Group],MATCH(Edges[[#This Row],[Vertex 1]],GroupVertices[Vertex],0)),1,1,"")</f>
        <v>6</v>
      </c>
      <c r="BC12" s="85" t="str">
        <f>REPLACE(INDEX(GroupVertices[Group],MATCH(Edges[[#This Row],[Vertex 2]],GroupVertices[Vertex],0)),1,1,"")</f>
        <v>6</v>
      </c>
      <c r="BD12" s="51"/>
      <c r="BE12" s="52"/>
      <c r="BF12" s="51"/>
      <c r="BG12" s="52"/>
      <c r="BH12" s="51"/>
      <c r="BI12" s="52"/>
      <c r="BJ12" s="51"/>
      <c r="BK12" s="52"/>
      <c r="BL12" s="51"/>
    </row>
    <row r="13" spans="1:64" ht="45">
      <c r="A13" s="84" t="s">
        <v>221</v>
      </c>
      <c r="B13" s="84" t="s">
        <v>246</v>
      </c>
      <c r="C13" s="53" t="s">
        <v>1346</v>
      </c>
      <c r="D13" s="54">
        <v>3</v>
      </c>
      <c r="E13" s="65" t="s">
        <v>132</v>
      </c>
      <c r="F13" s="55">
        <v>35</v>
      </c>
      <c r="G13" s="53"/>
      <c r="H13" s="57"/>
      <c r="I13" s="56"/>
      <c r="J13" s="56"/>
      <c r="K13" s="36" t="s">
        <v>65</v>
      </c>
      <c r="L13" s="83">
        <v>13</v>
      </c>
      <c r="M13" s="83"/>
      <c r="N13" s="63"/>
      <c r="O13" s="86" t="s">
        <v>253</v>
      </c>
      <c r="P13" s="88">
        <v>43482.489386574074</v>
      </c>
      <c r="Q13" s="86" t="s">
        <v>263</v>
      </c>
      <c r="R13" s="90" t="s">
        <v>293</v>
      </c>
      <c r="S13" s="86" t="s">
        <v>304</v>
      </c>
      <c r="T13" s="86" t="s">
        <v>312</v>
      </c>
      <c r="U13" s="90" t="s">
        <v>326</v>
      </c>
      <c r="V13" s="90" t="s">
        <v>326</v>
      </c>
      <c r="W13" s="88">
        <v>43482.489386574074</v>
      </c>
      <c r="X13" s="90" t="s">
        <v>363</v>
      </c>
      <c r="Y13" s="86"/>
      <c r="Z13" s="86"/>
      <c r="AA13" s="89" t="s">
        <v>405</v>
      </c>
      <c r="AB13" s="86"/>
      <c r="AC13" s="86" t="b">
        <v>0</v>
      </c>
      <c r="AD13" s="86">
        <v>6</v>
      </c>
      <c r="AE13" s="89" t="s">
        <v>443</v>
      </c>
      <c r="AF13" s="86" t="b">
        <v>0</v>
      </c>
      <c r="AG13" s="86" t="s">
        <v>452</v>
      </c>
      <c r="AH13" s="86"/>
      <c r="AI13" s="89" t="s">
        <v>443</v>
      </c>
      <c r="AJ13" s="86" t="b">
        <v>0</v>
      </c>
      <c r="AK13" s="86">
        <v>0</v>
      </c>
      <c r="AL13" s="89" t="s">
        <v>443</v>
      </c>
      <c r="AM13" s="86" t="s">
        <v>461</v>
      </c>
      <c r="AN13" s="86" t="b">
        <v>0</v>
      </c>
      <c r="AO13" s="89" t="s">
        <v>405</v>
      </c>
      <c r="AP13" s="86" t="s">
        <v>176</v>
      </c>
      <c r="AQ13" s="86">
        <v>0</v>
      </c>
      <c r="AR13" s="86">
        <v>0</v>
      </c>
      <c r="AS13" s="86"/>
      <c r="AT13" s="86"/>
      <c r="AU13" s="86"/>
      <c r="AV13" s="86"/>
      <c r="AW13" s="86"/>
      <c r="AX13" s="86"/>
      <c r="AY13" s="86"/>
      <c r="AZ13" s="86"/>
      <c r="BA13">
        <v>1</v>
      </c>
      <c r="BB13" s="85" t="str">
        <f>REPLACE(INDEX(GroupVertices[Group],MATCH(Edges[[#This Row],[Vertex 1]],GroupVertices[Vertex],0)),1,1,"")</f>
        <v>6</v>
      </c>
      <c r="BC13" s="85" t="str">
        <f>REPLACE(INDEX(GroupVertices[Group],MATCH(Edges[[#This Row],[Vertex 2]],GroupVertices[Vertex],0)),1,1,"")</f>
        <v>6</v>
      </c>
      <c r="BD13" s="51">
        <v>0</v>
      </c>
      <c r="BE13" s="52">
        <v>0</v>
      </c>
      <c r="BF13" s="51">
        <v>0</v>
      </c>
      <c r="BG13" s="52">
        <v>0</v>
      </c>
      <c r="BH13" s="51">
        <v>0</v>
      </c>
      <c r="BI13" s="52">
        <v>0</v>
      </c>
      <c r="BJ13" s="51">
        <v>39</v>
      </c>
      <c r="BK13" s="52">
        <v>100</v>
      </c>
      <c r="BL13" s="51">
        <v>39</v>
      </c>
    </row>
    <row r="14" spans="1:64" ht="45">
      <c r="A14" s="84" t="s">
        <v>222</v>
      </c>
      <c r="B14" s="84" t="s">
        <v>222</v>
      </c>
      <c r="C14" s="53" t="s">
        <v>1346</v>
      </c>
      <c r="D14" s="54">
        <v>3</v>
      </c>
      <c r="E14" s="65" t="s">
        <v>132</v>
      </c>
      <c r="F14" s="55">
        <v>35</v>
      </c>
      <c r="G14" s="53"/>
      <c r="H14" s="57"/>
      <c r="I14" s="56"/>
      <c r="J14" s="56"/>
      <c r="K14" s="36" t="s">
        <v>65</v>
      </c>
      <c r="L14" s="83">
        <v>14</v>
      </c>
      <c r="M14" s="83"/>
      <c r="N14" s="63"/>
      <c r="O14" s="86" t="s">
        <v>176</v>
      </c>
      <c r="P14" s="88">
        <v>43482.610138888886</v>
      </c>
      <c r="Q14" s="86" t="s">
        <v>264</v>
      </c>
      <c r="R14" s="86"/>
      <c r="S14" s="86"/>
      <c r="T14" s="86" t="s">
        <v>313</v>
      </c>
      <c r="U14" s="86"/>
      <c r="V14" s="90" t="s">
        <v>340</v>
      </c>
      <c r="W14" s="88">
        <v>43482.610138888886</v>
      </c>
      <c r="X14" s="90" t="s">
        <v>364</v>
      </c>
      <c r="Y14" s="86"/>
      <c r="Z14" s="86"/>
      <c r="AA14" s="89" t="s">
        <v>406</v>
      </c>
      <c r="AB14" s="86"/>
      <c r="AC14" s="86" t="b">
        <v>0</v>
      </c>
      <c r="AD14" s="86">
        <v>2</v>
      </c>
      <c r="AE14" s="89" t="s">
        <v>443</v>
      </c>
      <c r="AF14" s="86" t="b">
        <v>0</v>
      </c>
      <c r="AG14" s="86" t="s">
        <v>455</v>
      </c>
      <c r="AH14" s="86"/>
      <c r="AI14" s="89" t="s">
        <v>443</v>
      </c>
      <c r="AJ14" s="86" t="b">
        <v>0</v>
      </c>
      <c r="AK14" s="86">
        <v>1</v>
      </c>
      <c r="AL14" s="89" t="s">
        <v>443</v>
      </c>
      <c r="AM14" s="86" t="s">
        <v>465</v>
      </c>
      <c r="AN14" s="86" t="b">
        <v>0</v>
      </c>
      <c r="AO14" s="89" t="s">
        <v>406</v>
      </c>
      <c r="AP14" s="86" t="s">
        <v>176</v>
      </c>
      <c r="AQ14" s="86">
        <v>0</v>
      </c>
      <c r="AR14" s="86">
        <v>0</v>
      </c>
      <c r="AS14" s="86"/>
      <c r="AT14" s="86"/>
      <c r="AU14" s="86"/>
      <c r="AV14" s="86"/>
      <c r="AW14" s="86"/>
      <c r="AX14" s="86"/>
      <c r="AY14" s="86"/>
      <c r="AZ14" s="86"/>
      <c r="BA14">
        <v>1</v>
      </c>
      <c r="BB14" s="85" t="str">
        <f>REPLACE(INDEX(GroupVertices[Group],MATCH(Edges[[#This Row],[Vertex 1]],GroupVertices[Vertex],0)),1,1,"")</f>
        <v>12</v>
      </c>
      <c r="BC14" s="85" t="str">
        <f>REPLACE(INDEX(GroupVertices[Group],MATCH(Edges[[#This Row],[Vertex 2]],GroupVertices[Vertex],0)),1,1,"")</f>
        <v>12</v>
      </c>
      <c r="BD14" s="51">
        <v>0</v>
      </c>
      <c r="BE14" s="52">
        <v>0</v>
      </c>
      <c r="BF14" s="51">
        <v>0</v>
      </c>
      <c r="BG14" s="52">
        <v>0</v>
      </c>
      <c r="BH14" s="51">
        <v>0</v>
      </c>
      <c r="BI14" s="52">
        <v>0</v>
      </c>
      <c r="BJ14" s="51">
        <v>38</v>
      </c>
      <c r="BK14" s="52">
        <v>100</v>
      </c>
      <c r="BL14" s="51">
        <v>38</v>
      </c>
    </row>
    <row r="15" spans="1:64" ht="45">
      <c r="A15" s="84" t="s">
        <v>223</v>
      </c>
      <c r="B15" s="84" t="s">
        <v>222</v>
      </c>
      <c r="C15" s="53" t="s">
        <v>1346</v>
      </c>
      <c r="D15" s="54">
        <v>3</v>
      </c>
      <c r="E15" s="65" t="s">
        <v>132</v>
      </c>
      <c r="F15" s="55">
        <v>35</v>
      </c>
      <c r="G15" s="53"/>
      <c r="H15" s="57"/>
      <c r="I15" s="56"/>
      <c r="J15" s="56"/>
      <c r="K15" s="36" t="s">
        <v>65</v>
      </c>
      <c r="L15" s="83">
        <v>15</v>
      </c>
      <c r="M15" s="83"/>
      <c r="N15" s="63"/>
      <c r="O15" s="86" t="s">
        <v>253</v>
      </c>
      <c r="P15" s="88">
        <v>43482.6102662037</v>
      </c>
      <c r="Q15" s="86" t="s">
        <v>265</v>
      </c>
      <c r="R15" s="86"/>
      <c r="S15" s="86"/>
      <c r="T15" s="86" t="s">
        <v>307</v>
      </c>
      <c r="U15" s="86"/>
      <c r="V15" s="90" t="s">
        <v>341</v>
      </c>
      <c r="W15" s="88">
        <v>43482.6102662037</v>
      </c>
      <c r="X15" s="90" t="s">
        <v>365</v>
      </c>
      <c r="Y15" s="86"/>
      <c r="Z15" s="86"/>
      <c r="AA15" s="89" t="s">
        <v>407</v>
      </c>
      <c r="AB15" s="86"/>
      <c r="AC15" s="86" t="b">
        <v>0</v>
      </c>
      <c r="AD15" s="86">
        <v>0</v>
      </c>
      <c r="AE15" s="89" t="s">
        <v>443</v>
      </c>
      <c r="AF15" s="86" t="b">
        <v>0</v>
      </c>
      <c r="AG15" s="86" t="s">
        <v>455</v>
      </c>
      <c r="AH15" s="86"/>
      <c r="AI15" s="89" t="s">
        <v>443</v>
      </c>
      <c r="AJ15" s="86" t="b">
        <v>0</v>
      </c>
      <c r="AK15" s="86">
        <v>1</v>
      </c>
      <c r="AL15" s="89" t="s">
        <v>406</v>
      </c>
      <c r="AM15" s="86" t="s">
        <v>465</v>
      </c>
      <c r="AN15" s="86" t="b">
        <v>0</v>
      </c>
      <c r="AO15" s="89" t="s">
        <v>406</v>
      </c>
      <c r="AP15" s="86" t="s">
        <v>176</v>
      </c>
      <c r="AQ15" s="86">
        <v>0</v>
      </c>
      <c r="AR15" s="86">
        <v>0</v>
      </c>
      <c r="AS15" s="86"/>
      <c r="AT15" s="86"/>
      <c r="AU15" s="86"/>
      <c r="AV15" s="86"/>
      <c r="AW15" s="86"/>
      <c r="AX15" s="86"/>
      <c r="AY15" s="86"/>
      <c r="AZ15" s="86"/>
      <c r="BA15">
        <v>1</v>
      </c>
      <c r="BB15" s="85" t="str">
        <f>REPLACE(INDEX(GroupVertices[Group],MATCH(Edges[[#This Row],[Vertex 1]],GroupVertices[Vertex],0)),1,1,"")</f>
        <v>12</v>
      </c>
      <c r="BC15" s="85" t="str">
        <f>REPLACE(INDEX(GroupVertices[Group],MATCH(Edges[[#This Row],[Vertex 2]],GroupVertices[Vertex],0)),1,1,"")</f>
        <v>12</v>
      </c>
      <c r="BD15" s="51">
        <v>0</v>
      </c>
      <c r="BE15" s="52">
        <v>0</v>
      </c>
      <c r="BF15" s="51">
        <v>0</v>
      </c>
      <c r="BG15" s="52">
        <v>0</v>
      </c>
      <c r="BH15" s="51">
        <v>0</v>
      </c>
      <c r="BI15" s="52">
        <v>0</v>
      </c>
      <c r="BJ15" s="51">
        <v>23</v>
      </c>
      <c r="BK15" s="52">
        <v>100</v>
      </c>
      <c r="BL15" s="51">
        <v>23</v>
      </c>
    </row>
    <row r="16" spans="1:64" ht="45">
      <c r="A16" s="84" t="s">
        <v>224</v>
      </c>
      <c r="B16" s="84" t="s">
        <v>226</v>
      </c>
      <c r="C16" s="53" t="s">
        <v>1346</v>
      </c>
      <c r="D16" s="54">
        <v>3</v>
      </c>
      <c r="E16" s="65" t="s">
        <v>132</v>
      </c>
      <c r="F16" s="55">
        <v>35</v>
      </c>
      <c r="G16" s="53"/>
      <c r="H16" s="57"/>
      <c r="I16" s="56"/>
      <c r="J16" s="56"/>
      <c r="K16" s="36" t="s">
        <v>65</v>
      </c>
      <c r="L16" s="83">
        <v>16</v>
      </c>
      <c r="M16" s="83"/>
      <c r="N16" s="63"/>
      <c r="O16" s="86" t="s">
        <v>253</v>
      </c>
      <c r="P16" s="88">
        <v>43482.687627314815</v>
      </c>
      <c r="Q16" s="86" t="s">
        <v>266</v>
      </c>
      <c r="R16" s="86"/>
      <c r="S16" s="86"/>
      <c r="T16" s="86"/>
      <c r="U16" s="86"/>
      <c r="V16" s="90" t="s">
        <v>342</v>
      </c>
      <c r="W16" s="88">
        <v>43482.687627314815</v>
      </c>
      <c r="X16" s="90" t="s">
        <v>366</v>
      </c>
      <c r="Y16" s="86"/>
      <c r="Z16" s="86"/>
      <c r="AA16" s="89" t="s">
        <v>408</v>
      </c>
      <c r="AB16" s="86"/>
      <c r="AC16" s="86" t="b">
        <v>0</v>
      </c>
      <c r="AD16" s="86">
        <v>0</v>
      </c>
      <c r="AE16" s="89" t="s">
        <v>443</v>
      </c>
      <c r="AF16" s="86" t="b">
        <v>0</v>
      </c>
      <c r="AG16" s="86" t="s">
        <v>451</v>
      </c>
      <c r="AH16" s="86"/>
      <c r="AI16" s="89" t="s">
        <v>443</v>
      </c>
      <c r="AJ16" s="86" t="b">
        <v>0</v>
      </c>
      <c r="AK16" s="86">
        <v>2</v>
      </c>
      <c r="AL16" s="89" t="s">
        <v>418</v>
      </c>
      <c r="AM16" s="86" t="s">
        <v>466</v>
      </c>
      <c r="AN16" s="86" t="b">
        <v>0</v>
      </c>
      <c r="AO16" s="89" t="s">
        <v>418</v>
      </c>
      <c r="AP16" s="86" t="s">
        <v>176</v>
      </c>
      <c r="AQ16" s="86">
        <v>0</v>
      </c>
      <c r="AR16" s="86">
        <v>0</v>
      </c>
      <c r="AS16" s="86"/>
      <c r="AT16" s="86"/>
      <c r="AU16" s="86"/>
      <c r="AV16" s="86"/>
      <c r="AW16" s="86"/>
      <c r="AX16" s="86"/>
      <c r="AY16" s="86"/>
      <c r="AZ16" s="86"/>
      <c r="BA16">
        <v>1</v>
      </c>
      <c r="BB16" s="85" t="str">
        <f>REPLACE(INDEX(GroupVertices[Group],MATCH(Edges[[#This Row],[Vertex 1]],GroupVertices[Vertex],0)),1,1,"")</f>
        <v>2</v>
      </c>
      <c r="BC16" s="85" t="str">
        <f>REPLACE(INDEX(GroupVertices[Group],MATCH(Edges[[#This Row],[Vertex 2]],GroupVertices[Vertex],0)),1,1,"")</f>
        <v>2</v>
      </c>
      <c r="BD16" s="51">
        <v>2</v>
      </c>
      <c r="BE16" s="52">
        <v>8.333333333333334</v>
      </c>
      <c r="BF16" s="51">
        <v>0</v>
      </c>
      <c r="BG16" s="52">
        <v>0</v>
      </c>
      <c r="BH16" s="51">
        <v>0</v>
      </c>
      <c r="BI16" s="52">
        <v>0</v>
      </c>
      <c r="BJ16" s="51">
        <v>22</v>
      </c>
      <c r="BK16" s="52">
        <v>91.66666666666667</v>
      </c>
      <c r="BL16" s="51">
        <v>24</v>
      </c>
    </row>
    <row r="17" spans="1:64" ht="30">
      <c r="A17" s="84" t="s">
        <v>225</v>
      </c>
      <c r="B17" s="84" t="s">
        <v>225</v>
      </c>
      <c r="C17" s="53" t="s">
        <v>1347</v>
      </c>
      <c r="D17" s="54">
        <v>10</v>
      </c>
      <c r="E17" s="65" t="s">
        <v>136</v>
      </c>
      <c r="F17" s="55">
        <v>12</v>
      </c>
      <c r="G17" s="53"/>
      <c r="H17" s="57"/>
      <c r="I17" s="56"/>
      <c r="J17" s="56"/>
      <c r="K17" s="36" t="s">
        <v>65</v>
      </c>
      <c r="L17" s="83">
        <v>17</v>
      </c>
      <c r="M17" s="83"/>
      <c r="N17" s="63"/>
      <c r="O17" s="86" t="s">
        <v>176</v>
      </c>
      <c r="P17" s="88">
        <v>43475.34966435185</v>
      </c>
      <c r="Q17" s="89" t="s">
        <v>267</v>
      </c>
      <c r="R17" s="86"/>
      <c r="S17" s="86"/>
      <c r="T17" s="86" t="s">
        <v>307</v>
      </c>
      <c r="U17" s="86"/>
      <c r="V17" s="90" t="s">
        <v>343</v>
      </c>
      <c r="W17" s="88">
        <v>43475.34966435185</v>
      </c>
      <c r="X17" s="90" t="s">
        <v>367</v>
      </c>
      <c r="Y17" s="86"/>
      <c r="Z17" s="86"/>
      <c r="AA17" s="89" t="s">
        <v>409</v>
      </c>
      <c r="AB17" s="86"/>
      <c r="AC17" s="86" t="b">
        <v>0</v>
      </c>
      <c r="AD17" s="86">
        <v>0</v>
      </c>
      <c r="AE17" s="89" t="s">
        <v>443</v>
      </c>
      <c r="AF17" s="86" t="b">
        <v>0</v>
      </c>
      <c r="AG17" s="86" t="s">
        <v>456</v>
      </c>
      <c r="AH17" s="86"/>
      <c r="AI17" s="89" t="s">
        <v>443</v>
      </c>
      <c r="AJ17" s="86" t="b">
        <v>0</v>
      </c>
      <c r="AK17" s="86">
        <v>0</v>
      </c>
      <c r="AL17" s="89" t="s">
        <v>443</v>
      </c>
      <c r="AM17" s="86" t="s">
        <v>467</v>
      </c>
      <c r="AN17" s="86" t="b">
        <v>0</v>
      </c>
      <c r="AO17" s="89" t="s">
        <v>409</v>
      </c>
      <c r="AP17" s="86" t="s">
        <v>176</v>
      </c>
      <c r="AQ17" s="86">
        <v>0</v>
      </c>
      <c r="AR17" s="86">
        <v>0</v>
      </c>
      <c r="AS17" s="86"/>
      <c r="AT17" s="86"/>
      <c r="AU17" s="86"/>
      <c r="AV17" s="86"/>
      <c r="AW17" s="86"/>
      <c r="AX17" s="86"/>
      <c r="AY17" s="86"/>
      <c r="AZ17" s="86"/>
      <c r="BA17">
        <v>8</v>
      </c>
      <c r="BB17" s="85" t="str">
        <f>REPLACE(INDEX(GroupVertices[Group],MATCH(Edges[[#This Row],[Vertex 1]],GroupVertices[Vertex],0)),1,1,"")</f>
        <v>1</v>
      </c>
      <c r="BC17" s="85" t="str">
        <f>REPLACE(INDEX(GroupVertices[Group],MATCH(Edges[[#This Row],[Vertex 2]],GroupVertices[Vertex],0)),1,1,"")</f>
        <v>1</v>
      </c>
      <c r="BD17" s="51">
        <v>0</v>
      </c>
      <c r="BE17" s="52">
        <v>0</v>
      </c>
      <c r="BF17" s="51">
        <v>0</v>
      </c>
      <c r="BG17" s="52">
        <v>0</v>
      </c>
      <c r="BH17" s="51">
        <v>0</v>
      </c>
      <c r="BI17" s="52">
        <v>0</v>
      </c>
      <c r="BJ17" s="51">
        <v>10</v>
      </c>
      <c r="BK17" s="52">
        <v>100</v>
      </c>
      <c r="BL17" s="51">
        <v>10</v>
      </c>
    </row>
    <row r="18" spans="1:64" ht="30">
      <c r="A18" s="84" t="s">
        <v>225</v>
      </c>
      <c r="B18" s="84" t="s">
        <v>225</v>
      </c>
      <c r="C18" s="53" t="s">
        <v>1347</v>
      </c>
      <c r="D18" s="54">
        <v>10</v>
      </c>
      <c r="E18" s="65" t="s">
        <v>136</v>
      </c>
      <c r="F18" s="55">
        <v>12</v>
      </c>
      <c r="G18" s="53"/>
      <c r="H18" s="57"/>
      <c r="I18" s="56"/>
      <c r="J18" s="56"/>
      <c r="K18" s="36" t="s">
        <v>65</v>
      </c>
      <c r="L18" s="83">
        <v>18</v>
      </c>
      <c r="M18" s="83"/>
      <c r="N18" s="63"/>
      <c r="O18" s="86" t="s">
        <v>176</v>
      </c>
      <c r="P18" s="88">
        <v>43475.47466435185</v>
      </c>
      <c r="Q18" s="86" t="s">
        <v>268</v>
      </c>
      <c r="R18" s="86"/>
      <c r="S18" s="86"/>
      <c r="T18" s="86" t="s">
        <v>307</v>
      </c>
      <c r="U18" s="86"/>
      <c r="V18" s="90" t="s">
        <v>343</v>
      </c>
      <c r="W18" s="88">
        <v>43475.47466435185</v>
      </c>
      <c r="X18" s="90" t="s">
        <v>368</v>
      </c>
      <c r="Y18" s="86"/>
      <c r="Z18" s="86"/>
      <c r="AA18" s="89" t="s">
        <v>410</v>
      </c>
      <c r="AB18" s="86"/>
      <c r="AC18" s="86" t="b">
        <v>0</v>
      </c>
      <c r="AD18" s="86">
        <v>0</v>
      </c>
      <c r="AE18" s="89" t="s">
        <v>443</v>
      </c>
      <c r="AF18" s="86" t="b">
        <v>0</v>
      </c>
      <c r="AG18" s="86" t="s">
        <v>456</v>
      </c>
      <c r="AH18" s="86"/>
      <c r="AI18" s="89" t="s">
        <v>443</v>
      </c>
      <c r="AJ18" s="86" t="b">
        <v>0</v>
      </c>
      <c r="AK18" s="86">
        <v>0</v>
      </c>
      <c r="AL18" s="89" t="s">
        <v>443</v>
      </c>
      <c r="AM18" s="86" t="s">
        <v>467</v>
      </c>
      <c r="AN18" s="86" t="b">
        <v>0</v>
      </c>
      <c r="AO18" s="89" t="s">
        <v>410</v>
      </c>
      <c r="AP18" s="86" t="s">
        <v>176</v>
      </c>
      <c r="AQ18" s="86">
        <v>0</v>
      </c>
      <c r="AR18" s="86">
        <v>0</v>
      </c>
      <c r="AS18" s="86"/>
      <c r="AT18" s="86"/>
      <c r="AU18" s="86"/>
      <c r="AV18" s="86"/>
      <c r="AW18" s="86"/>
      <c r="AX18" s="86"/>
      <c r="AY18" s="86"/>
      <c r="AZ18" s="86"/>
      <c r="BA18">
        <v>8</v>
      </c>
      <c r="BB18" s="85" t="str">
        <f>REPLACE(INDEX(GroupVertices[Group],MATCH(Edges[[#This Row],[Vertex 1]],GroupVertices[Vertex],0)),1,1,"")</f>
        <v>1</v>
      </c>
      <c r="BC18" s="85" t="str">
        <f>REPLACE(INDEX(GroupVertices[Group],MATCH(Edges[[#This Row],[Vertex 2]],GroupVertices[Vertex],0)),1,1,"")</f>
        <v>1</v>
      </c>
      <c r="BD18" s="51">
        <v>0</v>
      </c>
      <c r="BE18" s="52">
        <v>0</v>
      </c>
      <c r="BF18" s="51">
        <v>0</v>
      </c>
      <c r="BG18" s="52">
        <v>0</v>
      </c>
      <c r="BH18" s="51">
        <v>0</v>
      </c>
      <c r="BI18" s="52">
        <v>0</v>
      </c>
      <c r="BJ18" s="51">
        <v>14</v>
      </c>
      <c r="BK18" s="52">
        <v>100</v>
      </c>
      <c r="BL18" s="51">
        <v>14</v>
      </c>
    </row>
    <row r="19" spans="1:64" ht="30">
      <c r="A19" s="84" t="s">
        <v>225</v>
      </c>
      <c r="B19" s="84" t="s">
        <v>225</v>
      </c>
      <c r="C19" s="53" t="s">
        <v>1347</v>
      </c>
      <c r="D19" s="54">
        <v>10</v>
      </c>
      <c r="E19" s="65" t="s">
        <v>136</v>
      </c>
      <c r="F19" s="55">
        <v>12</v>
      </c>
      <c r="G19" s="53"/>
      <c r="H19" s="57"/>
      <c r="I19" s="56"/>
      <c r="J19" s="56"/>
      <c r="K19" s="36" t="s">
        <v>65</v>
      </c>
      <c r="L19" s="83">
        <v>19</v>
      </c>
      <c r="M19" s="83"/>
      <c r="N19" s="63"/>
      <c r="O19" s="86" t="s">
        <v>176</v>
      </c>
      <c r="P19" s="88">
        <v>43475.59966435185</v>
      </c>
      <c r="Q19" s="86" t="s">
        <v>269</v>
      </c>
      <c r="R19" s="86"/>
      <c r="S19" s="86"/>
      <c r="T19" s="86" t="s">
        <v>307</v>
      </c>
      <c r="U19" s="86"/>
      <c r="V19" s="90" t="s">
        <v>343</v>
      </c>
      <c r="W19" s="88">
        <v>43475.59966435185</v>
      </c>
      <c r="X19" s="90" t="s">
        <v>369</v>
      </c>
      <c r="Y19" s="86"/>
      <c r="Z19" s="86"/>
      <c r="AA19" s="89" t="s">
        <v>411</v>
      </c>
      <c r="AB19" s="86"/>
      <c r="AC19" s="86" t="b">
        <v>0</v>
      </c>
      <c r="AD19" s="86">
        <v>0</v>
      </c>
      <c r="AE19" s="89" t="s">
        <v>443</v>
      </c>
      <c r="AF19" s="86" t="b">
        <v>0</v>
      </c>
      <c r="AG19" s="86" t="s">
        <v>456</v>
      </c>
      <c r="AH19" s="86"/>
      <c r="AI19" s="89" t="s">
        <v>443</v>
      </c>
      <c r="AJ19" s="86" t="b">
        <v>0</v>
      </c>
      <c r="AK19" s="86">
        <v>0</v>
      </c>
      <c r="AL19" s="89" t="s">
        <v>443</v>
      </c>
      <c r="AM19" s="86" t="s">
        <v>467</v>
      </c>
      <c r="AN19" s="86" t="b">
        <v>0</v>
      </c>
      <c r="AO19" s="89" t="s">
        <v>411</v>
      </c>
      <c r="AP19" s="86" t="s">
        <v>176</v>
      </c>
      <c r="AQ19" s="86">
        <v>0</v>
      </c>
      <c r="AR19" s="86">
        <v>0</v>
      </c>
      <c r="AS19" s="86"/>
      <c r="AT19" s="86"/>
      <c r="AU19" s="86"/>
      <c r="AV19" s="86"/>
      <c r="AW19" s="86"/>
      <c r="AX19" s="86"/>
      <c r="AY19" s="86"/>
      <c r="AZ19" s="86"/>
      <c r="BA19">
        <v>8</v>
      </c>
      <c r="BB19" s="85" t="str">
        <f>REPLACE(INDEX(GroupVertices[Group],MATCH(Edges[[#This Row],[Vertex 1]],GroupVertices[Vertex],0)),1,1,"")</f>
        <v>1</v>
      </c>
      <c r="BC19" s="85" t="str">
        <f>REPLACE(INDEX(GroupVertices[Group],MATCH(Edges[[#This Row],[Vertex 2]],GroupVertices[Vertex],0)),1,1,"")</f>
        <v>1</v>
      </c>
      <c r="BD19" s="51">
        <v>0</v>
      </c>
      <c r="BE19" s="52">
        <v>0</v>
      </c>
      <c r="BF19" s="51">
        <v>0</v>
      </c>
      <c r="BG19" s="52">
        <v>0</v>
      </c>
      <c r="BH19" s="51">
        <v>0</v>
      </c>
      <c r="BI19" s="52">
        <v>0</v>
      </c>
      <c r="BJ19" s="51">
        <v>6</v>
      </c>
      <c r="BK19" s="52">
        <v>100</v>
      </c>
      <c r="BL19" s="51">
        <v>6</v>
      </c>
    </row>
    <row r="20" spans="1:64" ht="30">
      <c r="A20" s="84" t="s">
        <v>225</v>
      </c>
      <c r="B20" s="84" t="s">
        <v>225</v>
      </c>
      <c r="C20" s="53" t="s">
        <v>1347</v>
      </c>
      <c r="D20" s="54">
        <v>10</v>
      </c>
      <c r="E20" s="65" t="s">
        <v>136</v>
      </c>
      <c r="F20" s="55">
        <v>12</v>
      </c>
      <c r="G20" s="53"/>
      <c r="H20" s="57"/>
      <c r="I20" s="56"/>
      <c r="J20" s="56"/>
      <c r="K20" s="36" t="s">
        <v>65</v>
      </c>
      <c r="L20" s="83">
        <v>20</v>
      </c>
      <c r="M20" s="83"/>
      <c r="N20" s="63"/>
      <c r="O20" s="86" t="s">
        <v>176</v>
      </c>
      <c r="P20" s="88">
        <v>43475.97466435185</v>
      </c>
      <c r="Q20" s="86" t="s">
        <v>270</v>
      </c>
      <c r="R20" s="86"/>
      <c r="S20" s="86"/>
      <c r="T20" s="86" t="s">
        <v>307</v>
      </c>
      <c r="U20" s="86"/>
      <c r="V20" s="90" t="s">
        <v>343</v>
      </c>
      <c r="W20" s="88">
        <v>43475.97466435185</v>
      </c>
      <c r="X20" s="90" t="s">
        <v>370</v>
      </c>
      <c r="Y20" s="86"/>
      <c r="Z20" s="86"/>
      <c r="AA20" s="89" t="s">
        <v>412</v>
      </c>
      <c r="AB20" s="86"/>
      <c r="AC20" s="86" t="b">
        <v>0</v>
      </c>
      <c r="AD20" s="86">
        <v>0</v>
      </c>
      <c r="AE20" s="89" t="s">
        <v>443</v>
      </c>
      <c r="AF20" s="86" t="b">
        <v>0</v>
      </c>
      <c r="AG20" s="86" t="s">
        <v>456</v>
      </c>
      <c r="AH20" s="86"/>
      <c r="AI20" s="89" t="s">
        <v>443</v>
      </c>
      <c r="AJ20" s="86" t="b">
        <v>0</v>
      </c>
      <c r="AK20" s="86">
        <v>0</v>
      </c>
      <c r="AL20" s="89" t="s">
        <v>443</v>
      </c>
      <c r="AM20" s="86" t="s">
        <v>467</v>
      </c>
      <c r="AN20" s="86" t="b">
        <v>0</v>
      </c>
      <c r="AO20" s="89" t="s">
        <v>412</v>
      </c>
      <c r="AP20" s="86" t="s">
        <v>176</v>
      </c>
      <c r="AQ20" s="86">
        <v>0</v>
      </c>
      <c r="AR20" s="86">
        <v>0</v>
      </c>
      <c r="AS20" s="86"/>
      <c r="AT20" s="86"/>
      <c r="AU20" s="86"/>
      <c r="AV20" s="86"/>
      <c r="AW20" s="86"/>
      <c r="AX20" s="86"/>
      <c r="AY20" s="86"/>
      <c r="AZ20" s="86"/>
      <c r="BA20">
        <v>8</v>
      </c>
      <c r="BB20" s="85" t="str">
        <f>REPLACE(INDEX(GroupVertices[Group],MATCH(Edges[[#This Row],[Vertex 1]],GroupVertices[Vertex],0)),1,1,"")</f>
        <v>1</v>
      </c>
      <c r="BC20" s="85" t="str">
        <f>REPLACE(INDEX(GroupVertices[Group],MATCH(Edges[[#This Row],[Vertex 2]],GroupVertices[Vertex],0)),1,1,"")</f>
        <v>1</v>
      </c>
      <c r="BD20" s="51">
        <v>0</v>
      </c>
      <c r="BE20" s="52">
        <v>0</v>
      </c>
      <c r="BF20" s="51">
        <v>0</v>
      </c>
      <c r="BG20" s="52">
        <v>0</v>
      </c>
      <c r="BH20" s="51">
        <v>0</v>
      </c>
      <c r="BI20" s="52">
        <v>0</v>
      </c>
      <c r="BJ20" s="51">
        <v>4</v>
      </c>
      <c r="BK20" s="52">
        <v>100</v>
      </c>
      <c r="BL20" s="51">
        <v>4</v>
      </c>
    </row>
    <row r="21" spans="1:64" ht="30">
      <c r="A21" s="84" t="s">
        <v>225</v>
      </c>
      <c r="B21" s="84" t="s">
        <v>225</v>
      </c>
      <c r="C21" s="53" t="s">
        <v>1347</v>
      </c>
      <c r="D21" s="54">
        <v>10</v>
      </c>
      <c r="E21" s="65" t="s">
        <v>136</v>
      </c>
      <c r="F21" s="55">
        <v>12</v>
      </c>
      <c r="G21" s="53"/>
      <c r="H21" s="57"/>
      <c r="I21" s="56"/>
      <c r="J21" s="56"/>
      <c r="K21" s="36" t="s">
        <v>65</v>
      </c>
      <c r="L21" s="83">
        <v>21</v>
      </c>
      <c r="M21" s="83"/>
      <c r="N21" s="63"/>
      <c r="O21" s="86" t="s">
        <v>176</v>
      </c>
      <c r="P21" s="88">
        <v>43482.349652777775</v>
      </c>
      <c r="Q21" s="89" t="s">
        <v>267</v>
      </c>
      <c r="R21" s="86"/>
      <c r="S21" s="86"/>
      <c r="T21" s="86" t="s">
        <v>307</v>
      </c>
      <c r="U21" s="86"/>
      <c r="V21" s="90" t="s">
        <v>343</v>
      </c>
      <c r="W21" s="88">
        <v>43482.349652777775</v>
      </c>
      <c r="X21" s="90" t="s">
        <v>371</v>
      </c>
      <c r="Y21" s="86"/>
      <c r="Z21" s="86"/>
      <c r="AA21" s="89" t="s">
        <v>413</v>
      </c>
      <c r="AB21" s="86"/>
      <c r="AC21" s="86" t="b">
        <v>0</v>
      </c>
      <c r="AD21" s="86">
        <v>0</v>
      </c>
      <c r="AE21" s="89" t="s">
        <v>443</v>
      </c>
      <c r="AF21" s="86" t="b">
        <v>0</v>
      </c>
      <c r="AG21" s="86" t="s">
        <v>456</v>
      </c>
      <c r="AH21" s="86"/>
      <c r="AI21" s="89" t="s">
        <v>443</v>
      </c>
      <c r="AJ21" s="86" t="b">
        <v>0</v>
      </c>
      <c r="AK21" s="86">
        <v>0</v>
      </c>
      <c r="AL21" s="89" t="s">
        <v>443</v>
      </c>
      <c r="AM21" s="86" t="s">
        <v>467</v>
      </c>
      <c r="AN21" s="86" t="b">
        <v>0</v>
      </c>
      <c r="AO21" s="89" t="s">
        <v>413</v>
      </c>
      <c r="AP21" s="86" t="s">
        <v>176</v>
      </c>
      <c r="AQ21" s="86">
        <v>0</v>
      </c>
      <c r="AR21" s="86">
        <v>0</v>
      </c>
      <c r="AS21" s="86"/>
      <c r="AT21" s="86"/>
      <c r="AU21" s="86"/>
      <c r="AV21" s="86"/>
      <c r="AW21" s="86"/>
      <c r="AX21" s="86"/>
      <c r="AY21" s="86"/>
      <c r="AZ21" s="86"/>
      <c r="BA21">
        <v>8</v>
      </c>
      <c r="BB21" s="85" t="str">
        <f>REPLACE(INDEX(GroupVertices[Group],MATCH(Edges[[#This Row],[Vertex 1]],GroupVertices[Vertex],0)),1,1,"")</f>
        <v>1</v>
      </c>
      <c r="BC21" s="85" t="str">
        <f>REPLACE(INDEX(GroupVertices[Group],MATCH(Edges[[#This Row],[Vertex 2]],GroupVertices[Vertex],0)),1,1,"")</f>
        <v>1</v>
      </c>
      <c r="BD21" s="51">
        <v>0</v>
      </c>
      <c r="BE21" s="52">
        <v>0</v>
      </c>
      <c r="BF21" s="51">
        <v>0</v>
      </c>
      <c r="BG21" s="52">
        <v>0</v>
      </c>
      <c r="BH21" s="51">
        <v>0</v>
      </c>
      <c r="BI21" s="52">
        <v>0</v>
      </c>
      <c r="BJ21" s="51">
        <v>10</v>
      </c>
      <c r="BK21" s="52">
        <v>100</v>
      </c>
      <c r="BL21" s="51">
        <v>10</v>
      </c>
    </row>
    <row r="22" spans="1:64" ht="30">
      <c r="A22" s="84" t="s">
        <v>225</v>
      </c>
      <c r="B22" s="84" t="s">
        <v>225</v>
      </c>
      <c r="C22" s="53" t="s">
        <v>1347</v>
      </c>
      <c r="D22" s="54">
        <v>10</v>
      </c>
      <c r="E22" s="65" t="s">
        <v>136</v>
      </c>
      <c r="F22" s="55">
        <v>12</v>
      </c>
      <c r="G22" s="53"/>
      <c r="H22" s="57"/>
      <c r="I22" s="56"/>
      <c r="J22" s="56"/>
      <c r="K22" s="36" t="s">
        <v>65</v>
      </c>
      <c r="L22" s="83">
        <v>22</v>
      </c>
      <c r="M22" s="83"/>
      <c r="N22" s="63"/>
      <c r="O22" s="86" t="s">
        <v>176</v>
      </c>
      <c r="P22" s="88">
        <v>43482.47467592593</v>
      </c>
      <c r="Q22" s="86" t="s">
        <v>268</v>
      </c>
      <c r="R22" s="86"/>
      <c r="S22" s="86"/>
      <c r="T22" s="86" t="s">
        <v>307</v>
      </c>
      <c r="U22" s="86"/>
      <c r="V22" s="90" t="s">
        <v>343</v>
      </c>
      <c r="W22" s="88">
        <v>43482.47467592593</v>
      </c>
      <c r="X22" s="90" t="s">
        <v>372</v>
      </c>
      <c r="Y22" s="86"/>
      <c r="Z22" s="86"/>
      <c r="AA22" s="89" t="s">
        <v>414</v>
      </c>
      <c r="AB22" s="86"/>
      <c r="AC22" s="86" t="b">
        <v>0</v>
      </c>
      <c r="AD22" s="86">
        <v>0</v>
      </c>
      <c r="AE22" s="89" t="s">
        <v>443</v>
      </c>
      <c r="AF22" s="86" t="b">
        <v>0</v>
      </c>
      <c r="AG22" s="86" t="s">
        <v>456</v>
      </c>
      <c r="AH22" s="86"/>
      <c r="AI22" s="89" t="s">
        <v>443</v>
      </c>
      <c r="AJ22" s="86" t="b">
        <v>0</v>
      </c>
      <c r="AK22" s="86">
        <v>0</v>
      </c>
      <c r="AL22" s="89" t="s">
        <v>443</v>
      </c>
      <c r="AM22" s="86" t="s">
        <v>467</v>
      </c>
      <c r="AN22" s="86" t="b">
        <v>0</v>
      </c>
      <c r="AO22" s="89" t="s">
        <v>414</v>
      </c>
      <c r="AP22" s="86" t="s">
        <v>176</v>
      </c>
      <c r="AQ22" s="86">
        <v>0</v>
      </c>
      <c r="AR22" s="86">
        <v>0</v>
      </c>
      <c r="AS22" s="86"/>
      <c r="AT22" s="86"/>
      <c r="AU22" s="86"/>
      <c r="AV22" s="86"/>
      <c r="AW22" s="86"/>
      <c r="AX22" s="86"/>
      <c r="AY22" s="86"/>
      <c r="AZ22" s="86"/>
      <c r="BA22">
        <v>8</v>
      </c>
      <c r="BB22" s="85" t="str">
        <f>REPLACE(INDEX(GroupVertices[Group],MATCH(Edges[[#This Row],[Vertex 1]],GroupVertices[Vertex],0)),1,1,"")</f>
        <v>1</v>
      </c>
      <c r="BC22" s="85" t="str">
        <f>REPLACE(INDEX(GroupVertices[Group],MATCH(Edges[[#This Row],[Vertex 2]],GroupVertices[Vertex],0)),1,1,"")</f>
        <v>1</v>
      </c>
      <c r="BD22" s="51">
        <v>0</v>
      </c>
      <c r="BE22" s="52">
        <v>0</v>
      </c>
      <c r="BF22" s="51">
        <v>0</v>
      </c>
      <c r="BG22" s="52">
        <v>0</v>
      </c>
      <c r="BH22" s="51">
        <v>0</v>
      </c>
      <c r="BI22" s="52">
        <v>0</v>
      </c>
      <c r="BJ22" s="51">
        <v>14</v>
      </c>
      <c r="BK22" s="52">
        <v>100</v>
      </c>
      <c r="BL22" s="51">
        <v>14</v>
      </c>
    </row>
    <row r="23" spans="1:64" ht="30">
      <c r="A23" s="84" t="s">
        <v>225</v>
      </c>
      <c r="B23" s="84" t="s">
        <v>225</v>
      </c>
      <c r="C23" s="53" t="s">
        <v>1347</v>
      </c>
      <c r="D23" s="54">
        <v>10</v>
      </c>
      <c r="E23" s="65" t="s">
        <v>136</v>
      </c>
      <c r="F23" s="55">
        <v>12</v>
      </c>
      <c r="G23" s="53"/>
      <c r="H23" s="57"/>
      <c r="I23" s="56"/>
      <c r="J23" s="56"/>
      <c r="K23" s="36" t="s">
        <v>65</v>
      </c>
      <c r="L23" s="83">
        <v>23</v>
      </c>
      <c r="M23" s="83"/>
      <c r="N23" s="63"/>
      <c r="O23" s="86" t="s">
        <v>176</v>
      </c>
      <c r="P23" s="88">
        <v>43482.59966435185</v>
      </c>
      <c r="Q23" s="86" t="s">
        <v>269</v>
      </c>
      <c r="R23" s="86"/>
      <c r="S23" s="86"/>
      <c r="T23" s="86" t="s">
        <v>307</v>
      </c>
      <c r="U23" s="86"/>
      <c r="V23" s="90" t="s">
        <v>343</v>
      </c>
      <c r="W23" s="88">
        <v>43482.59966435185</v>
      </c>
      <c r="X23" s="90" t="s">
        <v>373</v>
      </c>
      <c r="Y23" s="86"/>
      <c r="Z23" s="86"/>
      <c r="AA23" s="89" t="s">
        <v>415</v>
      </c>
      <c r="AB23" s="86"/>
      <c r="AC23" s="86" t="b">
        <v>0</v>
      </c>
      <c r="AD23" s="86">
        <v>0</v>
      </c>
      <c r="AE23" s="89" t="s">
        <v>443</v>
      </c>
      <c r="AF23" s="86" t="b">
        <v>0</v>
      </c>
      <c r="AG23" s="86" t="s">
        <v>456</v>
      </c>
      <c r="AH23" s="86"/>
      <c r="AI23" s="89" t="s">
        <v>443</v>
      </c>
      <c r="AJ23" s="86" t="b">
        <v>0</v>
      </c>
      <c r="AK23" s="86">
        <v>0</v>
      </c>
      <c r="AL23" s="89" t="s">
        <v>443</v>
      </c>
      <c r="AM23" s="86" t="s">
        <v>467</v>
      </c>
      <c r="AN23" s="86" t="b">
        <v>0</v>
      </c>
      <c r="AO23" s="89" t="s">
        <v>415</v>
      </c>
      <c r="AP23" s="86" t="s">
        <v>176</v>
      </c>
      <c r="AQ23" s="86">
        <v>0</v>
      </c>
      <c r="AR23" s="86">
        <v>0</v>
      </c>
      <c r="AS23" s="86"/>
      <c r="AT23" s="86"/>
      <c r="AU23" s="86"/>
      <c r="AV23" s="86"/>
      <c r="AW23" s="86"/>
      <c r="AX23" s="86"/>
      <c r="AY23" s="86"/>
      <c r="AZ23" s="86"/>
      <c r="BA23">
        <v>8</v>
      </c>
      <c r="BB23" s="85" t="str">
        <f>REPLACE(INDEX(GroupVertices[Group],MATCH(Edges[[#This Row],[Vertex 1]],GroupVertices[Vertex],0)),1,1,"")</f>
        <v>1</v>
      </c>
      <c r="BC23" s="85" t="str">
        <f>REPLACE(INDEX(GroupVertices[Group],MATCH(Edges[[#This Row],[Vertex 2]],GroupVertices[Vertex],0)),1,1,"")</f>
        <v>1</v>
      </c>
      <c r="BD23" s="51">
        <v>0</v>
      </c>
      <c r="BE23" s="52">
        <v>0</v>
      </c>
      <c r="BF23" s="51">
        <v>0</v>
      </c>
      <c r="BG23" s="52">
        <v>0</v>
      </c>
      <c r="BH23" s="51">
        <v>0</v>
      </c>
      <c r="BI23" s="52">
        <v>0</v>
      </c>
      <c r="BJ23" s="51">
        <v>6</v>
      </c>
      <c r="BK23" s="52">
        <v>100</v>
      </c>
      <c r="BL23" s="51">
        <v>6</v>
      </c>
    </row>
    <row r="24" spans="1:64" ht="30">
      <c r="A24" s="84" t="s">
        <v>225</v>
      </c>
      <c r="B24" s="84" t="s">
        <v>225</v>
      </c>
      <c r="C24" s="53" t="s">
        <v>1347</v>
      </c>
      <c r="D24" s="54">
        <v>10</v>
      </c>
      <c r="E24" s="65" t="s">
        <v>136</v>
      </c>
      <c r="F24" s="55">
        <v>12</v>
      </c>
      <c r="G24" s="53"/>
      <c r="H24" s="57"/>
      <c r="I24" s="56"/>
      <c r="J24" s="56"/>
      <c r="K24" s="36" t="s">
        <v>65</v>
      </c>
      <c r="L24" s="83">
        <v>24</v>
      </c>
      <c r="M24" s="83"/>
      <c r="N24" s="63"/>
      <c r="O24" s="86" t="s">
        <v>176</v>
      </c>
      <c r="P24" s="88">
        <v>43482.97466435185</v>
      </c>
      <c r="Q24" s="86" t="s">
        <v>270</v>
      </c>
      <c r="R24" s="86"/>
      <c r="S24" s="86"/>
      <c r="T24" s="86" t="s">
        <v>307</v>
      </c>
      <c r="U24" s="86"/>
      <c r="V24" s="90" t="s">
        <v>343</v>
      </c>
      <c r="W24" s="88">
        <v>43482.97466435185</v>
      </c>
      <c r="X24" s="90" t="s">
        <v>374</v>
      </c>
      <c r="Y24" s="86"/>
      <c r="Z24" s="86"/>
      <c r="AA24" s="89" t="s">
        <v>416</v>
      </c>
      <c r="AB24" s="86"/>
      <c r="AC24" s="86" t="b">
        <v>0</v>
      </c>
      <c r="AD24" s="86">
        <v>0</v>
      </c>
      <c r="AE24" s="89" t="s">
        <v>443</v>
      </c>
      <c r="AF24" s="86" t="b">
        <v>0</v>
      </c>
      <c r="AG24" s="86" t="s">
        <v>456</v>
      </c>
      <c r="AH24" s="86"/>
      <c r="AI24" s="89" t="s">
        <v>443</v>
      </c>
      <c r="AJ24" s="86" t="b">
        <v>0</v>
      </c>
      <c r="AK24" s="86">
        <v>0</v>
      </c>
      <c r="AL24" s="89" t="s">
        <v>443</v>
      </c>
      <c r="AM24" s="86" t="s">
        <v>467</v>
      </c>
      <c r="AN24" s="86" t="b">
        <v>0</v>
      </c>
      <c r="AO24" s="89" t="s">
        <v>416</v>
      </c>
      <c r="AP24" s="86" t="s">
        <v>176</v>
      </c>
      <c r="AQ24" s="86">
        <v>0</v>
      </c>
      <c r="AR24" s="86">
        <v>0</v>
      </c>
      <c r="AS24" s="86"/>
      <c r="AT24" s="86"/>
      <c r="AU24" s="86"/>
      <c r="AV24" s="86"/>
      <c r="AW24" s="86"/>
      <c r="AX24" s="86"/>
      <c r="AY24" s="86"/>
      <c r="AZ24" s="86"/>
      <c r="BA24">
        <v>8</v>
      </c>
      <c r="BB24" s="85" t="str">
        <f>REPLACE(INDEX(GroupVertices[Group],MATCH(Edges[[#This Row],[Vertex 1]],GroupVertices[Vertex],0)),1,1,"")</f>
        <v>1</v>
      </c>
      <c r="BC24" s="85" t="str">
        <f>REPLACE(INDEX(GroupVertices[Group],MATCH(Edges[[#This Row],[Vertex 2]],GroupVertices[Vertex],0)),1,1,"")</f>
        <v>1</v>
      </c>
      <c r="BD24" s="51">
        <v>0</v>
      </c>
      <c r="BE24" s="52">
        <v>0</v>
      </c>
      <c r="BF24" s="51">
        <v>0</v>
      </c>
      <c r="BG24" s="52">
        <v>0</v>
      </c>
      <c r="BH24" s="51">
        <v>0</v>
      </c>
      <c r="BI24" s="52">
        <v>0</v>
      </c>
      <c r="BJ24" s="51">
        <v>4</v>
      </c>
      <c r="BK24" s="52">
        <v>100</v>
      </c>
      <c r="BL24" s="51">
        <v>4</v>
      </c>
    </row>
    <row r="25" spans="1:64" ht="30">
      <c r="A25" s="84" t="s">
        <v>226</v>
      </c>
      <c r="B25" s="84" t="s">
        <v>226</v>
      </c>
      <c r="C25" s="53" t="s">
        <v>1348</v>
      </c>
      <c r="D25" s="54">
        <v>5.333333333333334</v>
      </c>
      <c r="E25" s="65" t="s">
        <v>136</v>
      </c>
      <c r="F25" s="55">
        <v>27.333333333333332</v>
      </c>
      <c r="G25" s="53"/>
      <c r="H25" s="57"/>
      <c r="I25" s="56"/>
      <c r="J25" s="56"/>
      <c r="K25" s="36" t="s">
        <v>65</v>
      </c>
      <c r="L25" s="83">
        <v>25</v>
      </c>
      <c r="M25" s="83"/>
      <c r="N25" s="63"/>
      <c r="O25" s="86" t="s">
        <v>176</v>
      </c>
      <c r="P25" s="88">
        <v>43474.63465277778</v>
      </c>
      <c r="Q25" s="86" t="s">
        <v>271</v>
      </c>
      <c r="R25" s="86"/>
      <c r="S25" s="86"/>
      <c r="T25" s="86" t="s">
        <v>314</v>
      </c>
      <c r="U25" s="90" t="s">
        <v>327</v>
      </c>
      <c r="V25" s="90" t="s">
        <v>327</v>
      </c>
      <c r="W25" s="88">
        <v>43474.63465277778</v>
      </c>
      <c r="X25" s="90" t="s">
        <v>375</v>
      </c>
      <c r="Y25" s="86"/>
      <c r="Z25" s="86"/>
      <c r="AA25" s="89" t="s">
        <v>417</v>
      </c>
      <c r="AB25" s="86"/>
      <c r="AC25" s="86" t="b">
        <v>0</v>
      </c>
      <c r="AD25" s="86">
        <v>5</v>
      </c>
      <c r="AE25" s="89" t="s">
        <v>443</v>
      </c>
      <c r="AF25" s="86" t="b">
        <v>0</v>
      </c>
      <c r="AG25" s="86" t="s">
        <v>451</v>
      </c>
      <c r="AH25" s="86"/>
      <c r="AI25" s="89" t="s">
        <v>443</v>
      </c>
      <c r="AJ25" s="86" t="b">
        <v>0</v>
      </c>
      <c r="AK25" s="86">
        <v>0</v>
      </c>
      <c r="AL25" s="89" t="s">
        <v>443</v>
      </c>
      <c r="AM25" s="86" t="s">
        <v>461</v>
      </c>
      <c r="AN25" s="86" t="b">
        <v>0</v>
      </c>
      <c r="AO25" s="89" t="s">
        <v>417</v>
      </c>
      <c r="AP25" s="86" t="s">
        <v>176</v>
      </c>
      <c r="AQ25" s="86">
        <v>0</v>
      </c>
      <c r="AR25" s="86">
        <v>0</v>
      </c>
      <c r="AS25" s="86"/>
      <c r="AT25" s="86"/>
      <c r="AU25" s="86"/>
      <c r="AV25" s="86"/>
      <c r="AW25" s="86"/>
      <c r="AX25" s="86"/>
      <c r="AY25" s="86"/>
      <c r="AZ25" s="86"/>
      <c r="BA25">
        <v>2</v>
      </c>
      <c r="BB25" s="85" t="str">
        <f>REPLACE(INDEX(GroupVertices[Group],MATCH(Edges[[#This Row],[Vertex 1]],GroupVertices[Vertex],0)),1,1,"")</f>
        <v>2</v>
      </c>
      <c r="BC25" s="85" t="str">
        <f>REPLACE(INDEX(GroupVertices[Group],MATCH(Edges[[#This Row],[Vertex 2]],GroupVertices[Vertex],0)),1,1,"")</f>
        <v>2</v>
      </c>
      <c r="BD25" s="51">
        <v>2</v>
      </c>
      <c r="BE25" s="52">
        <v>5.128205128205129</v>
      </c>
      <c r="BF25" s="51">
        <v>0</v>
      </c>
      <c r="BG25" s="52">
        <v>0</v>
      </c>
      <c r="BH25" s="51">
        <v>0</v>
      </c>
      <c r="BI25" s="52">
        <v>0</v>
      </c>
      <c r="BJ25" s="51">
        <v>37</v>
      </c>
      <c r="BK25" s="52">
        <v>94.87179487179488</v>
      </c>
      <c r="BL25" s="51">
        <v>39</v>
      </c>
    </row>
    <row r="26" spans="1:64" ht="30">
      <c r="A26" s="84" t="s">
        <v>226</v>
      </c>
      <c r="B26" s="84" t="s">
        <v>226</v>
      </c>
      <c r="C26" s="53" t="s">
        <v>1348</v>
      </c>
      <c r="D26" s="54">
        <v>5.333333333333334</v>
      </c>
      <c r="E26" s="65" t="s">
        <v>136</v>
      </c>
      <c r="F26" s="55">
        <v>27.333333333333332</v>
      </c>
      <c r="G26" s="53"/>
      <c r="H26" s="57"/>
      <c r="I26" s="56"/>
      <c r="J26" s="56"/>
      <c r="K26" s="36" t="s">
        <v>65</v>
      </c>
      <c r="L26" s="83">
        <v>26</v>
      </c>
      <c r="M26" s="83"/>
      <c r="N26" s="63"/>
      <c r="O26" s="86" t="s">
        <v>176</v>
      </c>
      <c r="P26" s="88">
        <v>43474.635243055556</v>
      </c>
      <c r="Q26" s="86" t="s">
        <v>272</v>
      </c>
      <c r="R26" s="86"/>
      <c r="S26" s="86"/>
      <c r="T26" s="86" t="s">
        <v>314</v>
      </c>
      <c r="U26" s="90" t="s">
        <v>328</v>
      </c>
      <c r="V26" s="90" t="s">
        <v>328</v>
      </c>
      <c r="W26" s="88">
        <v>43474.635243055556</v>
      </c>
      <c r="X26" s="90" t="s">
        <v>376</v>
      </c>
      <c r="Y26" s="86"/>
      <c r="Z26" s="86"/>
      <c r="AA26" s="89" t="s">
        <v>418</v>
      </c>
      <c r="AB26" s="89" t="s">
        <v>438</v>
      </c>
      <c r="AC26" s="86" t="b">
        <v>0</v>
      </c>
      <c r="AD26" s="86">
        <v>3</v>
      </c>
      <c r="AE26" s="89" t="s">
        <v>446</v>
      </c>
      <c r="AF26" s="86" t="b">
        <v>0</v>
      </c>
      <c r="AG26" s="86" t="s">
        <v>451</v>
      </c>
      <c r="AH26" s="86"/>
      <c r="AI26" s="89" t="s">
        <v>443</v>
      </c>
      <c r="AJ26" s="86" t="b">
        <v>0</v>
      </c>
      <c r="AK26" s="86">
        <v>1</v>
      </c>
      <c r="AL26" s="89" t="s">
        <v>443</v>
      </c>
      <c r="AM26" s="86" t="s">
        <v>461</v>
      </c>
      <c r="AN26" s="86" t="b">
        <v>0</v>
      </c>
      <c r="AO26" s="89" t="s">
        <v>438</v>
      </c>
      <c r="AP26" s="86" t="s">
        <v>176</v>
      </c>
      <c r="AQ26" s="86">
        <v>0</v>
      </c>
      <c r="AR26" s="86">
        <v>0</v>
      </c>
      <c r="AS26" s="86"/>
      <c r="AT26" s="86"/>
      <c r="AU26" s="86"/>
      <c r="AV26" s="86"/>
      <c r="AW26" s="86"/>
      <c r="AX26" s="86"/>
      <c r="AY26" s="86"/>
      <c r="AZ26" s="86"/>
      <c r="BA26">
        <v>2</v>
      </c>
      <c r="BB26" s="85" t="str">
        <f>REPLACE(INDEX(GroupVertices[Group],MATCH(Edges[[#This Row],[Vertex 1]],GroupVertices[Vertex],0)),1,1,"")</f>
        <v>2</v>
      </c>
      <c r="BC26" s="85" t="str">
        <f>REPLACE(INDEX(GroupVertices[Group],MATCH(Edges[[#This Row],[Vertex 2]],GroupVertices[Vertex],0)),1,1,"")</f>
        <v>2</v>
      </c>
      <c r="BD26" s="51">
        <v>2</v>
      </c>
      <c r="BE26" s="52">
        <v>5.128205128205129</v>
      </c>
      <c r="BF26" s="51">
        <v>0</v>
      </c>
      <c r="BG26" s="52">
        <v>0</v>
      </c>
      <c r="BH26" s="51">
        <v>0</v>
      </c>
      <c r="BI26" s="52">
        <v>0</v>
      </c>
      <c r="BJ26" s="51">
        <v>37</v>
      </c>
      <c r="BK26" s="52">
        <v>94.87179487179488</v>
      </c>
      <c r="BL26" s="51">
        <v>39</v>
      </c>
    </row>
    <row r="27" spans="1:64" ht="45">
      <c r="A27" s="84" t="s">
        <v>227</v>
      </c>
      <c r="B27" s="84" t="s">
        <v>226</v>
      </c>
      <c r="C27" s="53" t="s">
        <v>1346</v>
      </c>
      <c r="D27" s="54">
        <v>3</v>
      </c>
      <c r="E27" s="65" t="s">
        <v>132</v>
      </c>
      <c r="F27" s="55">
        <v>35</v>
      </c>
      <c r="G27" s="53"/>
      <c r="H27" s="57"/>
      <c r="I27" s="56"/>
      <c r="J27" s="56"/>
      <c r="K27" s="36" t="s">
        <v>65</v>
      </c>
      <c r="L27" s="83">
        <v>27</v>
      </c>
      <c r="M27" s="83"/>
      <c r="N27" s="63"/>
      <c r="O27" s="86" t="s">
        <v>253</v>
      </c>
      <c r="P27" s="88">
        <v>43483.49722222222</v>
      </c>
      <c r="Q27" s="86" t="s">
        <v>266</v>
      </c>
      <c r="R27" s="86"/>
      <c r="S27" s="86"/>
      <c r="T27" s="86"/>
      <c r="U27" s="86"/>
      <c r="V27" s="90" t="s">
        <v>344</v>
      </c>
      <c r="W27" s="88">
        <v>43483.49722222222</v>
      </c>
      <c r="X27" s="90" t="s">
        <v>377</v>
      </c>
      <c r="Y27" s="86"/>
      <c r="Z27" s="86"/>
      <c r="AA27" s="89" t="s">
        <v>419</v>
      </c>
      <c r="AB27" s="86"/>
      <c r="AC27" s="86" t="b">
        <v>0</v>
      </c>
      <c r="AD27" s="86">
        <v>0</v>
      </c>
      <c r="AE27" s="89" t="s">
        <v>443</v>
      </c>
      <c r="AF27" s="86" t="b">
        <v>0</v>
      </c>
      <c r="AG27" s="86" t="s">
        <v>451</v>
      </c>
      <c r="AH27" s="86"/>
      <c r="AI27" s="89" t="s">
        <v>443</v>
      </c>
      <c r="AJ27" s="86" t="b">
        <v>0</v>
      </c>
      <c r="AK27" s="86">
        <v>3</v>
      </c>
      <c r="AL27" s="89" t="s">
        <v>418</v>
      </c>
      <c r="AM27" s="86" t="s">
        <v>468</v>
      </c>
      <c r="AN27" s="86" t="b">
        <v>0</v>
      </c>
      <c r="AO27" s="89" t="s">
        <v>418</v>
      </c>
      <c r="AP27" s="86" t="s">
        <v>176</v>
      </c>
      <c r="AQ27" s="86">
        <v>0</v>
      </c>
      <c r="AR27" s="86">
        <v>0</v>
      </c>
      <c r="AS27" s="86"/>
      <c r="AT27" s="86"/>
      <c r="AU27" s="86"/>
      <c r="AV27" s="86"/>
      <c r="AW27" s="86"/>
      <c r="AX27" s="86"/>
      <c r="AY27" s="86"/>
      <c r="AZ27" s="86"/>
      <c r="BA27">
        <v>1</v>
      </c>
      <c r="BB27" s="85" t="str">
        <f>REPLACE(INDEX(GroupVertices[Group],MATCH(Edges[[#This Row],[Vertex 1]],GroupVertices[Vertex],0)),1,1,"")</f>
        <v>2</v>
      </c>
      <c r="BC27" s="85" t="str">
        <f>REPLACE(INDEX(GroupVertices[Group],MATCH(Edges[[#This Row],[Vertex 2]],GroupVertices[Vertex],0)),1,1,"")</f>
        <v>2</v>
      </c>
      <c r="BD27" s="51">
        <v>2</v>
      </c>
      <c r="BE27" s="52">
        <v>8.333333333333334</v>
      </c>
      <c r="BF27" s="51">
        <v>0</v>
      </c>
      <c r="BG27" s="52">
        <v>0</v>
      </c>
      <c r="BH27" s="51">
        <v>0</v>
      </c>
      <c r="BI27" s="52">
        <v>0</v>
      </c>
      <c r="BJ27" s="51">
        <v>22</v>
      </c>
      <c r="BK27" s="52">
        <v>91.66666666666667</v>
      </c>
      <c r="BL27" s="51">
        <v>24</v>
      </c>
    </row>
    <row r="28" spans="1:64" ht="45">
      <c r="A28" s="84" t="s">
        <v>228</v>
      </c>
      <c r="B28" s="84" t="s">
        <v>228</v>
      </c>
      <c r="C28" s="53" t="s">
        <v>1346</v>
      </c>
      <c r="D28" s="54">
        <v>3</v>
      </c>
      <c r="E28" s="65" t="s">
        <v>132</v>
      </c>
      <c r="F28" s="55">
        <v>35</v>
      </c>
      <c r="G28" s="53"/>
      <c r="H28" s="57"/>
      <c r="I28" s="56"/>
      <c r="J28" s="56"/>
      <c r="K28" s="36" t="s">
        <v>65</v>
      </c>
      <c r="L28" s="83">
        <v>28</v>
      </c>
      <c r="M28" s="83"/>
      <c r="N28" s="63"/>
      <c r="O28" s="86" t="s">
        <v>176</v>
      </c>
      <c r="P28" s="88">
        <v>43483.50635416667</v>
      </c>
      <c r="Q28" s="86" t="s">
        <v>273</v>
      </c>
      <c r="R28" s="90" t="s">
        <v>294</v>
      </c>
      <c r="S28" s="86" t="s">
        <v>305</v>
      </c>
      <c r="T28" s="86" t="s">
        <v>307</v>
      </c>
      <c r="U28" s="86"/>
      <c r="V28" s="90" t="s">
        <v>345</v>
      </c>
      <c r="W28" s="88">
        <v>43483.50635416667</v>
      </c>
      <c r="X28" s="90" t="s">
        <v>378</v>
      </c>
      <c r="Y28" s="86"/>
      <c r="Z28" s="86"/>
      <c r="AA28" s="89" t="s">
        <v>420</v>
      </c>
      <c r="AB28" s="86"/>
      <c r="AC28" s="86" t="b">
        <v>0</v>
      </c>
      <c r="AD28" s="86">
        <v>4</v>
      </c>
      <c r="AE28" s="89" t="s">
        <v>443</v>
      </c>
      <c r="AF28" s="86" t="b">
        <v>1</v>
      </c>
      <c r="AG28" s="86" t="s">
        <v>457</v>
      </c>
      <c r="AH28" s="86"/>
      <c r="AI28" s="89" t="s">
        <v>459</v>
      </c>
      <c r="AJ28" s="86" t="b">
        <v>0</v>
      </c>
      <c r="AK28" s="86">
        <v>1</v>
      </c>
      <c r="AL28" s="89" t="s">
        <v>443</v>
      </c>
      <c r="AM28" s="86" t="s">
        <v>460</v>
      </c>
      <c r="AN28" s="86" t="b">
        <v>0</v>
      </c>
      <c r="AO28" s="89" t="s">
        <v>420</v>
      </c>
      <c r="AP28" s="86" t="s">
        <v>176</v>
      </c>
      <c r="AQ28" s="86">
        <v>0</v>
      </c>
      <c r="AR28" s="86">
        <v>0</v>
      </c>
      <c r="AS28" s="86"/>
      <c r="AT28" s="86"/>
      <c r="AU28" s="86"/>
      <c r="AV28" s="86"/>
      <c r="AW28" s="86"/>
      <c r="AX28" s="86"/>
      <c r="AY28" s="86"/>
      <c r="AZ28" s="86"/>
      <c r="BA28">
        <v>1</v>
      </c>
      <c r="BB28" s="85" t="str">
        <f>REPLACE(INDEX(GroupVertices[Group],MATCH(Edges[[#This Row],[Vertex 1]],GroupVertices[Vertex],0)),1,1,"")</f>
        <v>11</v>
      </c>
      <c r="BC28" s="85" t="str">
        <f>REPLACE(INDEX(GroupVertices[Group],MATCH(Edges[[#This Row],[Vertex 2]],GroupVertices[Vertex],0)),1,1,"")</f>
        <v>11</v>
      </c>
      <c r="BD28" s="51">
        <v>0</v>
      </c>
      <c r="BE28" s="52">
        <v>0</v>
      </c>
      <c r="BF28" s="51">
        <v>0</v>
      </c>
      <c r="BG28" s="52">
        <v>0</v>
      </c>
      <c r="BH28" s="51">
        <v>0</v>
      </c>
      <c r="BI28" s="52">
        <v>0</v>
      </c>
      <c r="BJ28" s="51">
        <v>1</v>
      </c>
      <c r="BK28" s="52">
        <v>100</v>
      </c>
      <c r="BL28" s="51">
        <v>1</v>
      </c>
    </row>
    <row r="29" spans="1:64" ht="45">
      <c r="A29" s="84" t="s">
        <v>229</v>
      </c>
      <c r="B29" s="84" t="s">
        <v>228</v>
      </c>
      <c r="C29" s="53" t="s">
        <v>1346</v>
      </c>
      <c r="D29" s="54">
        <v>3</v>
      </c>
      <c r="E29" s="65" t="s">
        <v>132</v>
      </c>
      <c r="F29" s="55">
        <v>35</v>
      </c>
      <c r="G29" s="53"/>
      <c r="H29" s="57"/>
      <c r="I29" s="56"/>
      <c r="J29" s="56"/>
      <c r="K29" s="36" t="s">
        <v>65</v>
      </c>
      <c r="L29" s="83">
        <v>29</v>
      </c>
      <c r="M29" s="83"/>
      <c r="N29" s="63"/>
      <c r="O29" s="86" t="s">
        <v>253</v>
      </c>
      <c r="P29" s="88">
        <v>43483.57912037037</v>
      </c>
      <c r="Q29" s="86" t="s">
        <v>274</v>
      </c>
      <c r="R29" s="90" t="s">
        <v>294</v>
      </c>
      <c r="S29" s="86" t="s">
        <v>305</v>
      </c>
      <c r="T29" s="86" t="s">
        <v>307</v>
      </c>
      <c r="U29" s="86"/>
      <c r="V29" s="90" t="s">
        <v>346</v>
      </c>
      <c r="W29" s="88">
        <v>43483.57912037037</v>
      </c>
      <c r="X29" s="90" t="s">
        <v>379</v>
      </c>
      <c r="Y29" s="86"/>
      <c r="Z29" s="86"/>
      <c r="AA29" s="89" t="s">
        <v>421</v>
      </c>
      <c r="AB29" s="86"/>
      <c r="AC29" s="86" t="b">
        <v>0</v>
      </c>
      <c r="AD29" s="86">
        <v>0</v>
      </c>
      <c r="AE29" s="89" t="s">
        <v>443</v>
      </c>
      <c r="AF29" s="86" t="b">
        <v>1</v>
      </c>
      <c r="AG29" s="86" t="s">
        <v>457</v>
      </c>
      <c r="AH29" s="86"/>
      <c r="AI29" s="89" t="s">
        <v>459</v>
      </c>
      <c r="AJ29" s="86" t="b">
        <v>0</v>
      </c>
      <c r="AK29" s="86">
        <v>1</v>
      </c>
      <c r="AL29" s="89" t="s">
        <v>420</v>
      </c>
      <c r="AM29" s="86" t="s">
        <v>460</v>
      </c>
      <c r="AN29" s="86" t="b">
        <v>0</v>
      </c>
      <c r="AO29" s="89" t="s">
        <v>420</v>
      </c>
      <c r="AP29" s="86" t="s">
        <v>176</v>
      </c>
      <c r="AQ29" s="86">
        <v>0</v>
      </c>
      <c r="AR29" s="86">
        <v>0</v>
      </c>
      <c r="AS29" s="86"/>
      <c r="AT29" s="86"/>
      <c r="AU29" s="86"/>
      <c r="AV29" s="86"/>
      <c r="AW29" s="86"/>
      <c r="AX29" s="86"/>
      <c r="AY29" s="86"/>
      <c r="AZ29" s="86"/>
      <c r="BA29">
        <v>1</v>
      </c>
      <c r="BB29" s="85" t="str">
        <f>REPLACE(INDEX(GroupVertices[Group],MATCH(Edges[[#This Row],[Vertex 1]],GroupVertices[Vertex],0)),1,1,"")</f>
        <v>11</v>
      </c>
      <c r="BC29" s="85" t="str">
        <f>REPLACE(INDEX(GroupVertices[Group],MATCH(Edges[[#This Row],[Vertex 2]],GroupVertices[Vertex],0)),1,1,"")</f>
        <v>11</v>
      </c>
      <c r="BD29" s="51">
        <v>0</v>
      </c>
      <c r="BE29" s="52">
        <v>0</v>
      </c>
      <c r="BF29" s="51">
        <v>0</v>
      </c>
      <c r="BG29" s="52">
        <v>0</v>
      </c>
      <c r="BH29" s="51">
        <v>0</v>
      </c>
      <c r="BI29" s="52">
        <v>0</v>
      </c>
      <c r="BJ29" s="51">
        <v>3</v>
      </c>
      <c r="BK29" s="52">
        <v>100</v>
      </c>
      <c r="BL29" s="51">
        <v>3</v>
      </c>
    </row>
    <row r="30" spans="1:64" ht="45">
      <c r="A30" s="84" t="s">
        <v>230</v>
      </c>
      <c r="B30" s="84" t="s">
        <v>231</v>
      </c>
      <c r="C30" s="53" t="s">
        <v>1346</v>
      </c>
      <c r="D30" s="54">
        <v>3</v>
      </c>
      <c r="E30" s="65" t="s">
        <v>132</v>
      </c>
      <c r="F30" s="55">
        <v>35</v>
      </c>
      <c r="G30" s="53"/>
      <c r="H30" s="57"/>
      <c r="I30" s="56"/>
      <c r="J30" s="56"/>
      <c r="K30" s="36" t="s">
        <v>65</v>
      </c>
      <c r="L30" s="83">
        <v>30</v>
      </c>
      <c r="M30" s="83"/>
      <c r="N30" s="63"/>
      <c r="O30" s="86" t="s">
        <v>253</v>
      </c>
      <c r="P30" s="88">
        <v>43484.59881944444</v>
      </c>
      <c r="Q30" s="86" t="s">
        <v>275</v>
      </c>
      <c r="R30" s="86"/>
      <c r="S30" s="86"/>
      <c r="T30" s="86" t="s">
        <v>307</v>
      </c>
      <c r="U30" s="86"/>
      <c r="V30" s="90" t="s">
        <v>347</v>
      </c>
      <c r="W30" s="88">
        <v>43484.59881944444</v>
      </c>
      <c r="X30" s="90" t="s">
        <v>380</v>
      </c>
      <c r="Y30" s="86"/>
      <c r="Z30" s="86"/>
      <c r="AA30" s="89" t="s">
        <v>422</v>
      </c>
      <c r="AB30" s="86"/>
      <c r="AC30" s="86" t="b">
        <v>0</v>
      </c>
      <c r="AD30" s="86">
        <v>0</v>
      </c>
      <c r="AE30" s="89" t="s">
        <v>443</v>
      </c>
      <c r="AF30" s="86" t="b">
        <v>0</v>
      </c>
      <c r="AG30" s="86" t="s">
        <v>453</v>
      </c>
      <c r="AH30" s="86"/>
      <c r="AI30" s="89" t="s">
        <v>443</v>
      </c>
      <c r="AJ30" s="86" t="b">
        <v>0</v>
      </c>
      <c r="AK30" s="86">
        <v>2</v>
      </c>
      <c r="AL30" s="89" t="s">
        <v>423</v>
      </c>
      <c r="AM30" s="86" t="s">
        <v>462</v>
      </c>
      <c r="AN30" s="86" t="b">
        <v>0</v>
      </c>
      <c r="AO30" s="89" t="s">
        <v>423</v>
      </c>
      <c r="AP30" s="86" t="s">
        <v>176</v>
      </c>
      <c r="AQ30" s="86">
        <v>0</v>
      </c>
      <c r="AR30" s="86">
        <v>0</v>
      </c>
      <c r="AS30" s="86"/>
      <c r="AT30" s="86"/>
      <c r="AU30" s="86"/>
      <c r="AV30" s="86"/>
      <c r="AW30" s="86"/>
      <c r="AX30" s="86"/>
      <c r="AY30" s="86"/>
      <c r="AZ30" s="86"/>
      <c r="BA30">
        <v>1</v>
      </c>
      <c r="BB30" s="85" t="str">
        <f>REPLACE(INDEX(GroupVertices[Group],MATCH(Edges[[#This Row],[Vertex 1]],GroupVertices[Vertex],0)),1,1,"")</f>
        <v>5</v>
      </c>
      <c r="BC30" s="85" t="str">
        <f>REPLACE(INDEX(GroupVertices[Group],MATCH(Edges[[#This Row],[Vertex 2]],GroupVertices[Vertex],0)),1,1,"")</f>
        <v>5</v>
      </c>
      <c r="BD30" s="51">
        <v>0</v>
      </c>
      <c r="BE30" s="52">
        <v>0</v>
      </c>
      <c r="BF30" s="51">
        <v>0</v>
      </c>
      <c r="BG30" s="52">
        <v>0</v>
      </c>
      <c r="BH30" s="51">
        <v>0</v>
      </c>
      <c r="BI30" s="52">
        <v>0</v>
      </c>
      <c r="BJ30" s="51">
        <v>16</v>
      </c>
      <c r="BK30" s="52">
        <v>100</v>
      </c>
      <c r="BL30" s="51">
        <v>16</v>
      </c>
    </row>
    <row r="31" spans="1:64" ht="45">
      <c r="A31" s="84" t="s">
        <v>231</v>
      </c>
      <c r="B31" s="84" t="s">
        <v>231</v>
      </c>
      <c r="C31" s="53" t="s">
        <v>1346</v>
      </c>
      <c r="D31" s="54">
        <v>3</v>
      </c>
      <c r="E31" s="65" t="s">
        <v>132</v>
      </c>
      <c r="F31" s="55">
        <v>35</v>
      </c>
      <c r="G31" s="53"/>
      <c r="H31" s="57"/>
      <c r="I31" s="56"/>
      <c r="J31" s="56"/>
      <c r="K31" s="36" t="s">
        <v>65</v>
      </c>
      <c r="L31" s="83">
        <v>31</v>
      </c>
      <c r="M31" s="83"/>
      <c r="N31" s="63"/>
      <c r="O31" s="86" t="s">
        <v>176</v>
      </c>
      <c r="P31" s="88">
        <v>43484.578888888886</v>
      </c>
      <c r="Q31" s="86" t="s">
        <v>276</v>
      </c>
      <c r="R31" s="86"/>
      <c r="S31" s="86"/>
      <c r="T31" s="86" t="s">
        <v>307</v>
      </c>
      <c r="U31" s="86"/>
      <c r="V31" s="90" t="s">
        <v>348</v>
      </c>
      <c r="W31" s="88">
        <v>43484.578888888886</v>
      </c>
      <c r="X31" s="90" t="s">
        <v>381</v>
      </c>
      <c r="Y31" s="86"/>
      <c r="Z31" s="86"/>
      <c r="AA31" s="89" t="s">
        <v>423</v>
      </c>
      <c r="AB31" s="86"/>
      <c r="AC31" s="86" t="b">
        <v>0</v>
      </c>
      <c r="AD31" s="86">
        <v>9</v>
      </c>
      <c r="AE31" s="89" t="s">
        <v>443</v>
      </c>
      <c r="AF31" s="86" t="b">
        <v>0</v>
      </c>
      <c r="AG31" s="86" t="s">
        <v>453</v>
      </c>
      <c r="AH31" s="86"/>
      <c r="AI31" s="89" t="s">
        <v>443</v>
      </c>
      <c r="AJ31" s="86" t="b">
        <v>0</v>
      </c>
      <c r="AK31" s="86">
        <v>2</v>
      </c>
      <c r="AL31" s="89" t="s">
        <v>443</v>
      </c>
      <c r="AM31" s="86" t="s">
        <v>462</v>
      </c>
      <c r="AN31" s="86" t="b">
        <v>0</v>
      </c>
      <c r="AO31" s="89" t="s">
        <v>423</v>
      </c>
      <c r="AP31" s="86" t="s">
        <v>176</v>
      </c>
      <c r="AQ31" s="86">
        <v>0</v>
      </c>
      <c r="AR31" s="86">
        <v>0</v>
      </c>
      <c r="AS31" s="86" t="s">
        <v>471</v>
      </c>
      <c r="AT31" s="86" t="s">
        <v>474</v>
      </c>
      <c r="AU31" s="86" t="s">
        <v>477</v>
      </c>
      <c r="AV31" s="86" t="s">
        <v>480</v>
      </c>
      <c r="AW31" s="86" t="s">
        <v>483</v>
      </c>
      <c r="AX31" s="86" t="s">
        <v>486</v>
      </c>
      <c r="AY31" s="86" t="s">
        <v>488</v>
      </c>
      <c r="AZ31" s="90" t="s">
        <v>491</v>
      </c>
      <c r="BA31">
        <v>1</v>
      </c>
      <c r="BB31" s="85" t="str">
        <f>REPLACE(INDEX(GroupVertices[Group],MATCH(Edges[[#This Row],[Vertex 1]],GroupVertices[Vertex],0)),1,1,"")</f>
        <v>5</v>
      </c>
      <c r="BC31" s="85" t="str">
        <f>REPLACE(INDEX(GroupVertices[Group],MATCH(Edges[[#This Row],[Vertex 2]],GroupVertices[Vertex],0)),1,1,"")</f>
        <v>5</v>
      </c>
      <c r="BD31" s="51">
        <v>0</v>
      </c>
      <c r="BE31" s="52">
        <v>0</v>
      </c>
      <c r="BF31" s="51">
        <v>0</v>
      </c>
      <c r="BG31" s="52">
        <v>0</v>
      </c>
      <c r="BH31" s="51">
        <v>0</v>
      </c>
      <c r="BI31" s="52">
        <v>0</v>
      </c>
      <c r="BJ31" s="51">
        <v>14</v>
      </c>
      <c r="BK31" s="52">
        <v>100</v>
      </c>
      <c r="BL31" s="51">
        <v>14</v>
      </c>
    </row>
    <row r="32" spans="1:64" ht="45">
      <c r="A32" s="84" t="s">
        <v>232</v>
      </c>
      <c r="B32" s="84" t="s">
        <v>231</v>
      </c>
      <c r="C32" s="53" t="s">
        <v>1346</v>
      </c>
      <c r="D32" s="54">
        <v>3</v>
      </c>
      <c r="E32" s="65" t="s">
        <v>132</v>
      </c>
      <c r="F32" s="55">
        <v>35</v>
      </c>
      <c r="G32" s="53"/>
      <c r="H32" s="57"/>
      <c r="I32" s="56"/>
      <c r="J32" s="56"/>
      <c r="K32" s="36" t="s">
        <v>65</v>
      </c>
      <c r="L32" s="83">
        <v>32</v>
      </c>
      <c r="M32" s="83"/>
      <c r="N32" s="63"/>
      <c r="O32" s="86" t="s">
        <v>253</v>
      </c>
      <c r="P32" s="88">
        <v>43484.8184375</v>
      </c>
      <c r="Q32" s="86" t="s">
        <v>275</v>
      </c>
      <c r="R32" s="86"/>
      <c r="S32" s="86"/>
      <c r="T32" s="86" t="s">
        <v>307</v>
      </c>
      <c r="U32" s="86"/>
      <c r="V32" s="90" t="s">
        <v>349</v>
      </c>
      <c r="W32" s="88">
        <v>43484.8184375</v>
      </c>
      <c r="X32" s="90" t="s">
        <v>382</v>
      </c>
      <c r="Y32" s="86"/>
      <c r="Z32" s="86"/>
      <c r="AA32" s="89" t="s">
        <v>424</v>
      </c>
      <c r="AB32" s="86"/>
      <c r="AC32" s="86" t="b">
        <v>0</v>
      </c>
      <c r="AD32" s="86">
        <v>0</v>
      </c>
      <c r="AE32" s="89" t="s">
        <v>443</v>
      </c>
      <c r="AF32" s="86" t="b">
        <v>0</v>
      </c>
      <c r="AG32" s="86" t="s">
        <v>453</v>
      </c>
      <c r="AH32" s="86"/>
      <c r="AI32" s="89" t="s">
        <v>443</v>
      </c>
      <c r="AJ32" s="86" t="b">
        <v>0</v>
      </c>
      <c r="AK32" s="86">
        <v>2</v>
      </c>
      <c r="AL32" s="89" t="s">
        <v>423</v>
      </c>
      <c r="AM32" s="86" t="s">
        <v>460</v>
      </c>
      <c r="AN32" s="86" t="b">
        <v>0</v>
      </c>
      <c r="AO32" s="89" t="s">
        <v>423</v>
      </c>
      <c r="AP32" s="86" t="s">
        <v>176</v>
      </c>
      <c r="AQ32" s="86">
        <v>0</v>
      </c>
      <c r="AR32" s="86">
        <v>0</v>
      </c>
      <c r="AS32" s="86"/>
      <c r="AT32" s="86"/>
      <c r="AU32" s="86"/>
      <c r="AV32" s="86"/>
      <c r="AW32" s="86"/>
      <c r="AX32" s="86"/>
      <c r="AY32" s="86"/>
      <c r="AZ32" s="86"/>
      <c r="BA32">
        <v>1</v>
      </c>
      <c r="BB32" s="85" t="str">
        <f>REPLACE(INDEX(GroupVertices[Group],MATCH(Edges[[#This Row],[Vertex 1]],GroupVertices[Vertex],0)),1,1,"")</f>
        <v>5</v>
      </c>
      <c r="BC32" s="85" t="str">
        <f>REPLACE(INDEX(GroupVertices[Group],MATCH(Edges[[#This Row],[Vertex 2]],GroupVertices[Vertex],0)),1,1,"")</f>
        <v>5</v>
      </c>
      <c r="BD32" s="51">
        <v>0</v>
      </c>
      <c r="BE32" s="52">
        <v>0</v>
      </c>
      <c r="BF32" s="51">
        <v>0</v>
      </c>
      <c r="BG32" s="52">
        <v>0</v>
      </c>
      <c r="BH32" s="51">
        <v>0</v>
      </c>
      <c r="BI32" s="52">
        <v>0</v>
      </c>
      <c r="BJ32" s="51">
        <v>16</v>
      </c>
      <c r="BK32" s="52">
        <v>100</v>
      </c>
      <c r="BL32" s="51">
        <v>16</v>
      </c>
    </row>
    <row r="33" spans="1:64" ht="45">
      <c r="A33" s="84" t="s">
        <v>233</v>
      </c>
      <c r="B33" s="84" t="s">
        <v>247</v>
      </c>
      <c r="C33" s="53" t="s">
        <v>1346</v>
      </c>
      <c r="D33" s="54">
        <v>3</v>
      </c>
      <c r="E33" s="65" t="s">
        <v>132</v>
      </c>
      <c r="F33" s="55">
        <v>35</v>
      </c>
      <c r="G33" s="53"/>
      <c r="H33" s="57"/>
      <c r="I33" s="56"/>
      <c r="J33" s="56"/>
      <c r="K33" s="36" t="s">
        <v>65</v>
      </c>
      <c r="L33" s="83">
        <v>33</v>
      </c>
      <c r="M33" s="83"/>
      <c r="N33" s="63"/>
      <c r="O33" s="86" t="s">
        <v>254</v>
      </c>
      <c r="P33" s="88">
        <v>43484.89482638889</v>
      </c>
      <c r="Q33" s="86" t="s">
        <v>277</v>
      </c>
      <c r="R33" s="86"/>
      <c r="S33" s="86"/>
      <c r="T33" s="86" t="s">
        <v>315</v>
      </c>
      <c r="U33" s="86"/>
      <c r="V33" s="90" t="s">
        <v>350</v>
      </c>
      <c r="W33" s="88">
        <v>43484.89482638889</v>
      </c>
      <c r="X33" s="90" t="s">
        <v>383</v>
      </c>
      <c r="Y33" s="86"/>
      <c r="Z33" s="86"/>
      <c r="AA33" s="89" t="s">
        <v>425</v>
      </c>
      <c r="AB33" s="89" t="s">
        <v>439</v>
      </c>
      <c r="AC33" s="86" t="b">
        <v>0</v>
      </c>
      <c r="AD33" s="86">
        <v>0</v>
      </c>
      <c r="AE33" s="89" t="s">
        <v>447</v>
      </c>
      <c r="AF33" s="86" t="b">
        <v>0</v>
      </c>
      <c r="AG33" s="86" t="s">
        <v>453</v>
      </c>
      <c r="AH33" s="86"/>
      <c r="AI33" s="89" t="s">
        <v>443</v>
      </c>
      <c r="AJ33" s="86" t="b">
        <v>0</v>
      </c>
      <c r="AK33" s="86">
        <v>0</v>
      </c>
      <c r="AL33" s="89" t="s">
        <v>443</v>
      </c>
      <c r="AM33" s="86" t="s">
        <v>462</v>
      </c>
      <c r="AN33" s="86" t="b">
        <v>0</v>
      </c>
      <c r="AO33" s="89" t="s">
        <v>439</v>
      </c>
      <c r="AP33" s="86" t="s">
        <v>176</v>
      </c>
      <c r="AQ33" s="86">
        <v>0</v>
      </c>
      <c r="AR33" s="86">
        <v>0</v>
      </c>
      <c r="AS33" s="86"/>
      <c r="AT33" s="86"/>
      <c r="AU33" s="86"/>
      <c r="AV33" s="86"/>
      <c r="AW33" s="86"/>
      <c r="AX33" s="86"/>
      <c r="AY33" s="86"/>
      <c r="AZ33" s="86"/>
      <c r="BA33">
        <v>1</v>
      </c>
      <c r="BB33" s="85" t="str">
        <f>REPLACE(INDEX(GroupVertices[Group],MATCH(Edges[[#This Row],[Vertex 1]],GroupVertices[Vertex],0)),1,1,"")</f>
        <v>4</v>
      </c>
      <c r="BC33" s="85" t="str">
        <f>REPLACE(INDEX(GroupVertices[Group],MATCH(Edges[[#This Row],[Vertex 2]],GroupVertices[Vertex],0)),1,1,"")</f>
        <v>4</v>
      </c>
      <c r="BD33" s="51">
        <v>0</v>
      </c>
      <c r="BE33" s="52">
        <v>0</v>
      </c>
      <c r="BF33" s="51">
        <v>0</v>
      </c>
      <c r="BG33" s="52">
        <v>0</v>
      </c>
      <c r="BH33" s="51">
        <v>0</v>
      </c>
      <c r="BI33" s="52">
        <v>0</v>
      </c>
      <c r="BJ33" s="51">
        <v>39</v>
      </c>
      <c r="BK33" s="52">
        <v>100</v>
      </c>
      <c r="BL33" s="51">
        <v>39</v>
      </c>
    </row>
    <row r="34" spans="1:64" ht="45">
      <c r="A34" s="84" t="s">
        <v>233</v>
      </c>
      <c r="B34" s="84" t="s">
        <v>248</v>
      </c>
      <c r="C34" s="53" t="s">
        <v>1346</v>
      </c>
      <c r="D34" s="54">
        <v>3</v>
      </c>
      <c r="E34" s="65" t="s">
        <v>132</v>
      </c>
      <c r="F34" s="55">
        <v>35</v>
      </c>
      <c r="G34" s="53"/>
      <c r="H34" s="57"/>
      <c r="I34" s="56"/>
      <c r="J34" s="56"/>
      <c r="K34" s="36" t="s">
        <v>65</v>
      </c>
      <c r="L34" s="83">
        <v>34</v>
      </c>
      <c r="M34" s="83"/>
      <c r="N34" s="63"/>
      <c r="O34" s="86" t="s">
        <v>254</v>
      </c>
      <c r="P34" s="88">
        <v>43484.936956018515</v>
      </c>
      <c r="Q34" s="86" t="s">
        <v>278</v>
      </c>
      <c r="R34" s="86"/>
      <c r="S34" s="86"/>
      <c r="T34" s="86" t="s">
        <v>316</v>
      </c>
      <c r="U34" s="86"/>
      <c r="V34" s="90" t="s">
        <v>350</v>
      </c>
      <c r="W34" s="88">
        <v>43484.936956018515</v>
      </c>
      <c r="X34" s="90" t="s">
        <v>384</v>
      </c>
      <c r="Y34" s="86"/>
      <c r="Z34" s="86"/>
      <c r="AA34" s="89" t="s">
        <v>426</v>
      </c>
      <c r="AB34" s="89" t="s">
        <v>440</v>
      </c>
      <c r="AC34" s="86" t="b">
        <v>0</v>
      </c>
      <c r="AD34" s="86">
        <v>0</v>
      </c>
      <c r="AE34" s="89" t="s">
        <v>448</v>
      </c>
      <c r="AF34" s="86" t="b">
        <v>0</v>
      </c>
      <c r="AG34" s="86" t="s">
        <v>453</v>
      </c>
      <c r="AH34" s="86"/>
      <c r="AI34" s="89" t="s">
        <v>443</v>
      </c>
      <c r="AJ34" s="86" t="b">
        <v>0</v>
      </c>
      <c r="AK34" s="86">
        <v>0</v>
      </c>
      <c r="AL34" s="89" t="s">
        <v>443</v>
      </c>
      <c r="AM34" s="86" t="s">
        <v>462</v>
      </c>
      <c r="AN34" s="86" t="b">
        <v>0</v>
      </c>
      <c r="AO34" s="89" t="s">
        <v>440</v>
      </c>
      <c r="AP34" s="86" t="s">
        <v>176</v>
      </c>
      <c r="AQ34" s="86">
        <v>0</v>
      </c>
      <c r="AR34" s="86">
        <v>0</v>
      </c>
      <c r="AS34" s="86"/>
      <c r="AT34" s="86"/>
      <c r="AU34" s="86"/>
      <c r="AV34" s="86"/>
      <c r="AW34" s="86"/>
      <c r="AX34" s="86"/>
      <c r="AY34" s="86"/>
      <c r="AZ34" s="86"/>
      <c r="BA34">
        <v>1</v>
      </c>
      <c r="BB34" s="85" t="str">
        <f>REPLACE(INDEX(GroupVertices[Group],MATCH(Edges[[#This Row],[Vertex 1]],GroupVertices[Vertex],0)),1,1,"")</f>
        <v>4</v>
      </c>
      <c r="BC34" s="85" t="str">
        <f>REPLACE(INDEX(GroupVertices[Group],MATCH(Edges[[#This Row],[Vertex 2]],GroupVertices[Vertex],0)),1,1,"")</f>
        <v>4</v>
      </c>
      <c r="BD34" s="51">
        <v>0</v>
      </c>
      <c r="BE34" s="52">
        <v>0</v>
      </c>
      <c r="BF34" s="51">
        <v>0</v>
      </c>
      <c r="BG34" s="52">
        <v>0</v>
      </c>
      <c r="BH34" s="51">
        <v>0</v>
      </c>
      <c r="BI34" s="52">
        <v>0</v>
      </c>
      <c r="BJ34" s="51">
        <v>35</v>
      </c>
      <c r="BK34" s="52">
        <v>100</v>
      </c>
      <c r="BL34" s="51">
        <v>35</v>
      </c>
    </row>
    <row r="35" spans="1:64" ht="45">
      <c r="A35" s="84" t="s">
        <v>234</v>
      </c>
      <c r="B35" s="84" t="s">
        <v>249</v>
      </c>
      <c r="C35" s="53" t="s">
        <v>1346</v>
      </c>
      <c r="D35" s="54">
        <v>3</v>
      </c>
      <c r="E35" s="65" t="s">
        <v>132</v>
      </c>
      <c r="F35" s="55">
        <v>35</v>
      </c>
      <c r="G35" s="53"/>
      <c r="H35" s="57"/>
      <c r="I35" s="56"/>
      <c r="J35" s="56"/>
      <c r="K35" s="36" t="s">
        <v>65</v>
      </c>
      <c r="L35" s="83">
        <v>35</v>
      </c>
      <c r="M35" s="83"/>
      <c r="N35" s="63"/>
      <c r="O35" s="86" t="s">
        <v>253</v>
      </c>
      <c r="P35" s="88">
        <v>43485.347025462965</v>
      </c>
      <c r="Q35" s="86" t="s">
        <v>279</v>
      </c>
      <c r="R35" s="90" t="s">
        <v>295</v>
      </c>
      <c r="S35" s="86" t="s">
        <v>306</v>
      </c>
      <c r="T35" s="86" t="s">
        <v>307</v>
      </c>
      <c r="U35" s="86"/>
      <c r="V35" s="90" t="s">
        <v>351</v>
      </c>
      <c r="W35" s="88">
        <v>43485.347025462965</v>
      </c>
      <c r="X35" s="90" t="s">
        <v>385</v>
      </c>
      <c r="Y35" s="86"/>
      <c r="Z35" s="86"/>
      <c r="AA35" s="89" t="s">
        <v>427</v>
      </c>
      <c r="AB35" s="86"/>
      <c r="AC35" s="86" t="b">
        <v>0</v>
      </c>
      <c r="AD35" s="86">
        <v>0</v>
      </c>
      <c r="AE35" s="89" t="s">
        <v>443</v>
      </c>
      <c r="AF35" s="86" t="b">
        <v>0</v>
      </c>
      <c r="AG35" s="86" t="s">
        <v>458</v>
      </c>
      <c r="AH35" s="86"/>
      <c r="AI35" s="89" t="s">
        <v>443</v>
      </c>
      <c r="AJ35" s="86" t="b">
        <v>0</v>
      </c>
      <c r="AK35" s="86">
        <v>0</v>
      </c>
      <c r="AL35" s="89" t="s">
        <v>443</v>
      </c>
      <c r="AM35" s="86" t="s">
        <v>462</v>
      </c>
      <c r="AN35" s="86" t="b">
        <v>0</v>
      </c>
      <c r="AO35" s="89" t="s">
        <v>427</v>
      </c>
      <c r="AP35" s="86" t="s">
        <v>176</v>
      </c>
      <c r="AQ35" s="86">
        <v>0</v>
      </c>
      <c r="AR35" s="86">
        <v>0</v>
      </c>
      <c r="AS35" s="86"/>
      <c r="AT35" s="86"/>
      <c r="AU35" s="86"/>
      <c r="AV35" s="86"/>
      <c r="AW35" s="86"/>
      <c r="AX35" s="86"/>
      <c r="AY35" s="86"/>
      <c r="AZ35" s="86"/>
      <c r="BA35">
        <v>1</v>
      </c>
      <c r="BB35" s="85" t="str">
        <f>REPLACE(INDEX(GroupVertices[Group],MATCH(Edges[[#This Row],[Vertex 1]],GroupVertices[Vertex],0)),1,1,"")</f>
        <v>10</v>
      </c>
      <c r="BC35" s="85" t="str">
        <f>REPLACE(INDEX(GroupVertices[Group],MATCH(Edges[[#This Row],[Vertex 2]],GroupVertices[Vertex],0)),1,1,"")</f>
        <v>10</v>
      </c>
      <c r="BD35" s="51">
        <v>0</v>
      </c>
      <c r="BE35" s="52">
        <v>0</v>
      </c>
      <c r="BF35" s="51">
        <v>0</v>
      </c>
      <c r="BG35" s="52">
        <v>0</v>
      </c>
      <c r="BH35" s="51">
        <v>0</v>
      </c>
      <c r="BI35" s="52">
        <v>0</v>
      </c>
      <c r="BJ35" s="51">
        <v>8</v>
      </c>
      <c r="BK35" s="52">
        <v>100</v>
      </c>
      <c r="BL35" s="51">
        <v>8</v>
      </c>
    </row>
    <row r="36" spans="1:64" ht="30">
      <c r="A36" s="84" t="s">
        <v>235</v>
      </c>
      <c r="B36" s="84" t="s">
        <v>235</v>
      </c>
      <c r="C36" s="53" t="s">
        <v>1347</v>
      </c>
      <c r="D36" s="54">
        <v>10</v>
      </c>
      <c r="E36" s="65" t="s">
        <v>136</v>
      </c>
      <c r="F36" s="55">
        <v>12</v>
      </c>
      <c r="G36" s="53"/>
      <c r="H36" s="57"/>
      <c r="I36" s="56"/>
      <c r="J36" s="56"/>
      <c r="K36" s="36" t="s">
        <v>65</v>
      </c>
      <c r="L36" s="83">
        <v>36</v>
      </c>
      <c r="M36" s="83"/>
      <c r="N36" s="63"/>
      <c r="O36" s="86" t="s">
        <v>176</v>
      </c>
      <c r="P36" s="88">
        <v>43477.83689814815</v>
      </c>
      <c r="Q36" s="86" t="s">
        <v>280</v>
      </c>
      <c r="R36" s="90" t="s">
        <v>296</v>
      </c>
      <c r="S36" s="86" t="s">
        <v>301</v>
      </c>
      <c r="T36" s="86" t="s">
        <v>317</v>
      </c>
      <c r="U36" s="86"/>
      <c r="V36" s="90" t="s">
        <v>352</v>
      </c>
      <c r="W36" s="88">
        <v>43477.83689814815</v>
      </c>
      <c r="X36" s="90" t="s">
        <v>386</v>
      </c>
      <c r="Y36" s="86"/>
      <c r="Z36" s="86"/>
      <c r="AA36" s="89" t="s">
        <v>428</v>
      </c>
      <c r="AB36" s="86"/>
      <c r="AC36" s="86" t="b">
        <v>0</v>
      </c>
      <c r="AD36" s="86">
        <v>0</v>
      </c>
      <c r="AE36" s="89" t="s">
        <v>443</v>
      </c>
      <c r="AF36" s="86" t="b">
        <v>0</v>
      </c>
      <c r="AG36" s="86" t="s">
        <v>454</v>
      </c>
      <c r="AH36" s="86"/>
      <c r="AI36" s="89" t="s">
        <v>443</v>
      </c>
      <c r="AJ36" s="86" t="b">
        <v>0</v>
      </c>
      <c r="AK36" s="86">
        <v>0</v>
      </c>
      <c r="AL36" s="89" t="s">
        <v>443</v>
      </c>
      <c r="AM36" s="86" t="s">
        <v>464</v>
      </c>
      <c r="AN36" s="86" t="b">
        <v>0</v>
      </c>
      <c r="AO36" s="89" t="s">
        <v>428</v>
      </c>
      <c r="AP36" s="86" t="s">
        <v>176</v>
      </c>
      <c r="AQ36" s="86">
        <v>0</v>
      </c>
      <c r="AR36" s="86">
        <v>0</v>
      </c>
      <c r="AS36" s="86"/>
      <c r="AT36" s="86"/>
      <c r="AU36" s="86"/>
      <c r="AV36" s="86"/>
      <c r="AW36" s="86"/>
      <c r="AX36" s="86"/>
      <c r="AY36" s="86"/>
      <c r="AZ36" s="86"/>
      <c r="BA36">
        <v>4</v>
      </c>
      <c r="BB36" s="85" t="str">
        <f>REPLACE(INDEX(GroupVertices[Group],MATCH(Edges[[#This Row],[Vertex 1]],GroupVertices[Vertex],0)),1,1,"")</f>
        <v>1</v>
      </c>
      <c r="BC36" s="85" t="str">
        <f>REPLACE(INDEX(GroupVertices[Group],MATCH(Edges[[#This Row],[Vertex 2]],GroupVertices[Vertex],0)),1,1,"")</f>
        <v>1</v>
      </c>
      <c r="BD36" s="51">
        <v>0</v>
      </c>
      <c r="BE36" s="52">
        <v>0</v>
      </c>
      <c r="BF36" s="51">
        <v>0</v>
      </c>
      <c r="BG36" s="52">
        <v>0</v>
      </c>
      <c r="BH36" s="51">
        <v>0</v>
      </c>
      <c r="BI36" s="52">
        <v>0</v>
      </c>
      <c r="BJ36" s="51">
        <v>21</v>
      </c>
      <c r="BK36" s="52">
        <v>100</v>
      </c>
      <c r="BL36" s="51">
        <v>21</v>
      </c>
    </row>
    <row r="37" spans="1:64" ht="30">
      <c r="A37" s="84" t="s">
        <v>235</v>
      </c>
      <c r="B37" s="84" t="s">
        <v>235</v>
      </c>
      <c r="C37" s="53" t="s">
        <v>1347</v>
      </c>
      <c r="D37" s="54">
        <v>10</v>
      </c>
      <c r="E37" s="65" t="s">
        <v>136</v>
      </c>
      <c r="F37" s="55">
        <v>12</v>
      </c>
      <c r="G37" s="53"/>
      <c r="H37" s="57"/>
      <c r="I37" s="56"/>
      <c r="J37" s="56"/>
      <c r="K37" s="36" t="s">
        <v>65</v>
      </c>
      <c r="L37" s="83">
        <v>37</v>
      </c>
      <c r="M37" s="83"/>
      <c r="N37" s="63"/>
      <c r="O37" s="86" t="s">
        <v>176</v>
      </c>
      <c r="P37" s="88">
        <v>43481.769895833335</v>
      </c>
      <c r="Q37" s="86" t="s">
        <v>281</v>
      </c>
      <c r="R37" s="90" t="s">
        <v>297</v>
      </c>
      <c r="S37" s="86" t="s">
        <v>301</v>
      </c>
      <c r="T37" s="86" t="s">
        <v>318</v>
      </c>
      <c r="U37" s="86"/>
      <c r="V37" s="90" t="s">
        <v>352</v>
      </c>
      <c r="W37" s="88">
        <v>43481.769895833335</v>
      </c>
      <c r="X37" s="90" t="s">
        <v>387</v>
      </c>
      <c r="Y37" s="86"/>
      <c r="Z37" s="86"/>
      <c r="AA37" s="89" t="s">
        <v>429</v>
      </c>
      <c r="AB37" s="86"/>
      <c r="AC37" s="86" t="b">
        <v>0</v>
      </c>
      <c r="AD37" s="86">
        <v>0</v>
      </c>
      <c r="AE37" s="89" t="s">
        <v>443</v>
      </c>
      <c r="AF37" s="86" t="b">
        <v>0</v>
      </c>
      <c r="AG37" s="86" t="s">
        <v>454</v>
      </c>
      <c r="AH37" s="86"/>
      <c r="AI37" s="89" t="s">
        <v>443</v>
      </c>
      <c r="AJ37" s="86" t="b">
        <v>0</v>
      </c>
      <c r="AK37" s="86">
        <v>0</v>
      </c>
      <c r="AL37" s="89" t="s">
        <v>443</v>
      </c>
      <c r="AM37" s="86" t="s">
        <v>464</v>
      </c>
      <c r="AN37" s="86" t="b">
        <v>0</v>
      </c>
      <c r="AO37" s="89" t="s">
        <v>429</v>
      </c>
      <c r="AP37" s="86" t="s">
        <v>176</v>
      </c>
      <c r="AQ37" s="86">
        <v>0</v>
      </c>
      <c r="AR37" s="86">
        <v>0</v>
      </c>
      <c r="AS37" s="86"/>
      <c r="AT37" s="86"/>
      <c r="AU37" s="86"/>
      <c r="AV37" s="86"/>
      <c r="AW37" s="86"/>
      <c r="AX37" s="86"/>
      <c r="AY37" s="86"/>
      <c r="AZ37" s="86"/>
      <c r="BA37">
        <v>4</v>
      </c>
      <c r="BB37" s="85" t="str">
        <f>REPLACE(INDEX(GroupVertices[Group],MATCH(Edges[[#This Row],[Vertex 1]],GroupVertices[Vertex],0)),1,1,"")</f>
        <v>1</v>
      </c>
      <c r="BC37" s="85" t="str">
        <f>REPLACE(INDEX(GroupVertices[Group],MATCH(Edges[[#This Row],[Vertex 2]],GroupVertices[Vertex],0)),1,1,"")</f>
        <v>1</v>
      </c>
      <c r="BD37" s="51">
        <v>0</v>
      </c>
      <c r="BE37" s="52">
        <v>0</v>
      </c>
      <c r="BF37" s="51">
        <v>0</v>
      </c>
      <c r="BG37" s="52">
        <v>0</v>
      </c>
      <c r="BH37" s="51">
        <v>0</v>
      </c>
      <c r="BI37" s="52">
        <v>0</v>
      </c>
      <c r="BJ37" s="51">
        <v>11</v>
      </c>
      <c r="BK37" s="52">
        <v>100</v>
      </c>
      <c r="BL37" s="51">
        <v>11</v>
      </c>
    </row>
    <row r="38" spans="1:64" ht="30">
      <c r="A38" s="84" t="s">
        <v>235</v>
      </c>
      <c r="B38" s="84" t="s">
        <v>235</v>
      </c>
      <c r="C38" s="53" t="s">
        <v>1347</v>
      </c>
      <c r="D38" s="54">
        <v>10</v>
      </c>
      <c r="E38" s="65" t="s">
        <v>136</v>
      </c>
      <c r="F38" s="55">
        <v>12</v>
      </c>
      <c r="G38" s="53"/>
      <c r="H38" s="57"/>
      <c r="I38" s="56"/>
      <c r="J38" s="56"/>
      <c r="K38" s="36" t="s">
        <v>65</v>
      </c>
      <c r="L38" s="83">
        <v>38</v>
      </c>
      <c r="M38" s="83"/>
      <c r="N38" s="63"/>
      <c r="O38" s="86" t="s">
        <v>176</v>
      </c>
      <c r="P38" s="88">
        <v>43484.78957175926</v>
      </c>
      <c r="Q38" s="86" t="s">
        <v>282</v>
      </c>
      <c r="R38" s="90" t="s">
        <v>298</v>
      </c>
      <c r="S38" s="86" t="s">
        <v>301</v>
      </c>
      <c r="T38" s="86" t="s">
        <v>319</v>
      </c>
      <c r="U38" s="86"/>
      <c r="V38" s="90" t="s">
        <v>352</v>
      </c>
      <c r="W38" s="88">
        <v>43484.78957175926</v>
      </c>
      <c r="X38" s="90" t="s">
        <v>388</v>
      </c>
      <c r="Y38" s="86"/>
      <c r="Z38" s="86"/>
      <c r="AA38" s="89" t="s">
        <v>430</v>
      </c>
      <c r="AB38" s="86"/>
      <c r="AC38" s="86" t="b">
        <v>0</v>
      </c>
      <c r="AD38" s="86">
        <v>0</v>
      </c>
      <c r="AE38" s="89" t="s">
        <v>443</v>
      </c>
      <c r="AF38" s="86" t="b">
        <v>0</v>
      </c>
      <c r="AG38" s="86" t="s">
        <v>454</v>
      </c>
      <c r="AH38" s="86"/>
      <c r="AI38" s="89" t="s">
        <v>443</v>
      </c>
      <c r="AJ38" s="86" t="b">
        <v>0</v>
      </c>
      <c r="AK38" s="86">
        <v>0</v>
      </c>
      <c r="AL38" s="89" t="s">
        <v>443</v>
      </c>
      <c r="AM38" s="86" t="s">
        <v>464</v>
      </c>
      <c r="AN38" s="86" t="b">
        <v>0</v>
      </c>
      <c r="AO38" s="89" t="s">
        <v>430</v>
      </c>
      <c r="AP38" s="86" t="s">
        <v>176</v>
      </c>
      <c r="AQ38" s="86">
        <v>0</v>
      </c>
      <c r="AR38" s="86">
        <v>0</v>
      </c>
      <c r="AS38" s="86"/>
      <c r="AT38" s="86"/>
      <c r="AU38" s="86"/>
      <c r="AV38" s="86"/>
      <c r="AW38" s="86"/>
      <c r="AX38" s="86"/>
      <c r="AY38" s="86"/>
      <c r="AZ38" s="86"/>
      <c r="BA38">
        <v>4</v>
      </c>
      <c r="BB38" s="85" t="str">
        <f>REPLACE(INDEX(GroupVertices[Group],MATCH(Edges[[#This Row],[Vertex 1]],GroupVertices[Vertex],0)),1,1,"")</f>
        <v>1</v>
      </c>
      <c r="BC38" s="85" t="str">
        <f>REPLACE(INDEX(GroupVertices[Group],MATCH(Edges[[#This Row],[Vertex 2]],GroupVertices[Vertex],0)),1,1,"")</f>
        <v>1</v>
      </c>
      <c r="BD38" s="51">
        <v>0</v>
      </c>
      <c r="BE38" s="52">
        <v>0</v>
      </c>
      <c r="BF38" s="51">
        <v>0</v>
      </c>
      <c r="BG38" s="52">
        <v>0</v>
      </c>
      <c r="BH38" s="51">
        <v>0</v>
      </c>
      <c r="BI38" s="52">
        <v>0</v>
      </c>
      <c r="BJ38" s="51">
        <v>16</v>
      </c>
      <c r="BK38" s="52">
        <v>100</v>
      </c>
      <c r="BL38" s="51">
        <v>16</v>
      </c>
    </row>
    <row r="39" spans="1:64" ht="30">
      <c r="A39" s="84" t="s">
        <v>235</v>
      </c>
      <c r="B39" s="84" t="s">
        <v>235</v>
      </c>
      <c r="C39" s="53" t="s">
        <v>1347</v>
      </c>
      <c r="D39" s="54">
        <v>10</v>
      </c>
      <c r="E39" s="65" t="s">
        <v>136</v>
      </c>
      <c r="F39" s="55">
        <v>12</v>
      </c>
      <c r="G39" s="53"/>
      <c r="H39" s="57"/>
      <c r="I39" s="56"/>
      <c r="J39" s="56"/>
      <c r="K39" s="36" t="s">
        <v>65</v>
      </c>
      <c r="L39" s="83">
        <v>39</v>
      </c>
      <c r="M39" s="83"/>
      <c r="N39" s="63"/>
      <c r="O39" s="86" t="s">
        <v>176</v>
      </c>
      <c r="P39" s="88">
        <v>43485.60905092592</v>
      </c>
      <c r="Q39" s="86" t="s">
        <v>283</v>
      </c>
      <c r="R39" s="90" t="s">
        <v>299</v>
      </c>
      <c r="S39" s="86" t="s">
        <v>301</v>
      </c>
      <c r="T39" s="86" t="s">
        <v>320</v>
      </c>
      <c r="U39" s="86"/>
      <c r="V39" s="90" t="s">
        <v>352</v>
      </c>
      <c r="W39" s="88">
        <v>43485.60905092592</v>
      </c>
      <c r="X39" s="90" t="s">
        <v>389</v>
      </c>
      <c r="Y39" s="86"/>
      <c r="Z39" s="86"/>
      <c r="AA39" s="89" t="s">
        <v>431</v>
      </c>
      <c r="AB39" s="86"/>
      <c r="AC39" s="86" t="b">
        <v>0</v>
      </c>
      <c r="AD39" s="86">
        <v>0</v>
      </c>
      <c r="AE39" s="89" t="s">
        <v>443</v>
      </c>
      <c r="AF39" s="86" t="b">
        <v>0</v>
      </c>
      <c r="AG39" s="86" t="s">
        <v>454</v>
      </c>
      <c r="AH39" s="86"/>
      <c r="AI39" s="89" t="s">
        <v>443</v>
      </c>
      <c r="AJ39" s="86" t="b">
        <v>0</v>
      </c>
      <c r="AK39" s="86">
        <v>0</v>
      </c>
      <c r="AL39" s="89" t="s">
        <v>443</v>
      </c>
      <c r="AM39" s="86" t="s">
        <v>464</v>
      </c>
      <c r="AN39" s="86" t="b">
        <v>0</v>
      </c>
      <c r="AO39" s="89" t="s">
        <v>431</v>
      </c>
      <c r="AP39" s="86" t="s">
        <v>176</v>
      </c>
      <c r="AQ39" s="86">
        <v>0</v>
      </c>
      <c r="AR39" s="86">
        <v>0</v>
      </c>
      <c r="AS39" s="86"/>
      <c r="AT39" s="86"/>
      <c r="AU39" s="86"/>
      <c r="AV39" s="86"/>
      <c r="AW39" s="86"/>
      <c r="AX39" s="86"/>
      <c r="AY39" s="86"/>
      <c r="AZ39" s="86"/>
      <c r="BA39">
        <v>4</v>
      </c>
      <c r="BB39" s="85" t="str">
        <f>REPLACE(INDEX(GroupVertices[Group],MATCH(Edges[[#This Row],[Vertex 1]],GroupVertices[Vertex],0)),1,1,"")</f>
        <v>1</v>
      </c>
      <c r="BC39" s="85" t="str">
        <f>REPLACE(INDEX(GroupVertices[Group],MATCH(Edges[[#This Row],[Vertex 2]],GroupVertices[Vertex],0)),1,1,"")</f>
        <v>1</v>
      </c>
      <c r="BD39" s="51">
        <v>0</v>
      </c>
      <c r="BE39" s="52">
        <v>0</v>
      </c>
      <c r="BF39" s="51">
        <v>0</v>
      </c>
      <c r="BG39" s="52">
        <v>0</v>
      </c>
      <c r="BH39" s="51">
        <v>0</v>
      </c>
      <c r="BI39" s="52">
        <v>0</v>
      </c>
      <c r="BJ39" s="51">
        <v>14</v>
      </c>
      <c r="BK39" s="52">
        <v>100</v>
      </c>
      <c r="BL39" s="51">
        <v>14</v>
      </c>
    </row>
    <row r="40" spans="1:64" ht="45">
      <c r="A40" s="84" t="s">
        <v>236</v>
      </c>
      <c r="B40" s="84" t="s">
        <v>250</v>
      </c>
      <c r="C40" s="53" t="s">
        <v>1346</v>
      </c>
      <c r="D40" s="54">
        <v>3</v>
      </c>
      <c r="E40" s="65" t="s">
        <v>132</v>
      </c>
      <c r="F40" s="55">
        <v>35</v>
      </c>
      <c r="G40" s="53"/>
      <c r="H40" s="57"/>
      <c r="I40" s="56"/>
      <c r="J40" s="56"/>
      <c r="K40" s="36" t="s">
        <v>65</v>
      </c>
      <c r="L40" s="83">
        <v>40</v>
      </c>
      <c r="M40" s="83"/>
      <c r="N40" s="63"/>
      <c r="O40" s="86" t="s">
        <v>253</v>
      </c>
      <c r="P40" s="88">
        <v>43486.401724537034</v>
      </c>
      <c r="Q40" s="86" t="s">
        <v>284</v>
      </c>
      <c r="R40" s="86"/>
      <c r="S40" s="86"/>
      <c r="T40" s="86" t="s">
        <v>321</v>
      </c>
      <c r="U40" s="90" t="s">
        <v>329</v>
      </c>
      <c r="V40" s="90" t="s">
        <v>329</v>
      </c>
      <c r="W40" s="88">
        <v>43486.401724537034</v>
      </c>
      <c r="X40" s="90" t="s">
        <v>390</v>
      </c>
      <c r="Y40" s="86"/>
      <c r="Z40" s="86"/>
      <c r="AA40" s="89" t="s">
        <v>432</v>
      </c>
      <c r="AB40" s="86"/>
      <c r="AC40" s="86" t="b">
        <v>0</v>
      </c>
      <c r="AD40" s="86">
        <v>3</v>
      </c>
      <c r="AE40" s="89" t="s">
        <v>443</v>
      </c>
      <c r="AF40" s="86" t="b">
        <v>0</v>
      </c>
      <c r="AG40" s="86" t="s">
        <v>451</v>
      </c>
      <c r="AH40" s="86"/>
      <c r="AI40" s="89" t="s">
        <v>443</v>
      </c>
      <c r="AJ40" s="86" t="b">
        <v>0</v>
      </c>
      <c r="AK40" s="86">
        <v>0</v>
      </c>
      <c r="AL40" s="89" t="s">
        <v>443</v>
      </c>
      <c r="AM40" s="86" t="s">
        <v>462</v>
      </c>
      <c r="AN40" s="86" t="b">
        <v>0</v>
      </c>
      <c r="AO40" s="89" t="s">
        <v>432</v>
      </c>
      <c r="AP40" s="86" t="s">
        <v>176</v>
      </c>
      <c r="AQ40" s="86">
        <v>0</v>
      </c>
      <c r="AR40" s="86">
        <v>0</v>
      </c>
      <c r="AS40" s="86" t="s">
        <v>472</v>
      </c>
      <c r="AT40" s="86" t="s">
        <v>475</v>
      </c>
      <c r="AU40" s="86" t="s">
        <v>478</v>
      </c>
      <c r="AV40" s="86" t="s">
        <v>481</v>
      </c>
      <c r="AW40" s="86" t="s">
        <v>484</v>
      </c>
      <c r="AX40" s="86" t="s">
        <v>481</v>
      </c>
      <c r="AY40" s="86" t="s">
        <v>489</v>
      </c>
      <c r="AZ40" s="90" t="s">
        <v>492</v>
      </c>
      <c r="BA40">
        <v>1</v>
      </c>
      <c r="BB40" s="85" t="str">
        <f>REPLACE(INDEX(GroupVertices[Group],MATCH(Edges[[#This Row],[Vertex 1]],GroupVertices[Vertex],0)),1,1,"")</f>
        <v>3</v>
      </c>
      <c r="BC40" s="85" t="str">
        <f>REPLACE(INDEX(GroupVertices[Group],MATCH(Edges[[#This Row],[Vertex 2]],GroupVertices[Vertex],0)),1,1,"")</f>
        <v>3</v>
      </c>
      <c r="BD40" s="51"/>
      <c r="BE40" s="52"/>
      <c r="BF40" s="51"/>
      <c r="BG40" s="52"/>
      <c r="BH40" s="51"/>
      <c r="BI40" s="52"/>
      <c r="BJ40" s="51"/>
      <c r="BK40" s="52"/>
      <c r="BL40" s="51"/>
    </row>
    <row r="41" spans="1:64" ht="45">
      <c r="A41" s="84" t="s">
        <v>236</v>
      </c>
      <c r="B41" s="84" t="s">
        <v>251</v>
      </c>
      <c r="C41" s="53" t="s">
        <v>1346</v>
      </c>
      <c r="D41" s="54">
        <v>3</v>
      </c>
      <c r="E41" s="65" t="s">
        <v>132</v>
      </c>
      <c r="F41" s="55">
        <v>35</v>
      </c>
      <c r="G41" s="53"/>
      <c r="H41" s="57"/>
      <c r="I41" s="56"/>
      <c r="J41" s="56"/>
      <c r="K41" s="36" t="s">
        <v>65</v>
      </c>
      <c r="L41" s="83">
        <v>41</v>
      </c>
      <c r="M41" s="83"/>
      <c r="N41" s="63"/>
      <c r="O41" s="86" t="s">
        <v>253</v>
      </c>
      <c r="P41" s="88">
        <v>43486.401724537034</v>
      </c>
      <c r="Q41" s="86" t="s">
        <v>284</v>
      </c>
      <c r="R41" s="86"/>
      <c r="S41" s="86"/>
      <c r="T41" s="86" t="s">
        <v>321</v>
      </c>
      <c r="U41" s="90" t="s">
        <v>329</v>
      </c>
      <c r="V41" s="90" t="s">
        <v>329</v>
      </c>
      <c r="W41" s="88">
        <v>43486.401724537034</v>
      </c>
      <c r="X41" s="90" t="s">
        <v>390</v>
      </c>
      <c r="Y41" s="86"/>
      <c r="Z41" s="86"/>
      <c r="AA41" s="89" t="s">
        <v>432</v>
      </c>
      <c r="AB41" s="86"/>
      <c r="AC41" s="86" t="b">
        <v>0</v>
      </c>
      <c r="AD41" s="86">
        <v>3</v>
      </c>
      <c r="AE41" s="89" t="s">
        <v>443</v>
      </c>
      <c r="AF41" s="86" t="b">
        <v>0</v>
      </c>
      <c r="AG41" s="86" t="s">
        <v>451</v>
      </c>
      <c r="AH41" s="86"/>
      <c r="AI41" s="89" t="s">
        <v>443</v>
      </c>
      <c r="AJ41" s="86" t="b">
        <v>0</v>
      </c>
      <c r="AK41" s="86">
        <v>0</v>
      </c>
      <c r="AL41" s="89" t="s">
        <v>443</v>
      </c>
      <c r="AM41" s="86" t="s">
        <v>462</v>
      </c>
      <c r="AN41" s="86" t="b">
        <v>0</v>
      </c>
      <c r="AO41" s="89" t="s">
        <v>432</v>
      </c>
      <c r="AP41" s="86" t="s">
        <v>176</v>
      </c>
      <c r="AQ41" s="86">
        <v>0</v>
      </c>
      <c r="AR41" s="86">
        <v>0</v>
      </c>
      <c r="AS41" s="86" t="s">
        <v>472</v>
      </c>
      <c r="AT41" s="86" t="s">
        <v>475</v>
      </c>
      <c r="AU41" s="86" t="s">
        <v>478</v>
      </c>
      <c r="AV41" s="86" t="s">
        <v>481</v>
      </c>
      <c r="AW41" s="86" t="s">
        <v>484</v>
      </c>
      <c r="AX41" s="86" t="s">
        <v>481</v>
      </c>
      <c r="AY41" s="86" t="s">
        <v>489</v>
      </c>
      <c r="AZ41" s="90" t="s">
        <v>492</v>
      </c>
      <c r="BA41">
        <v>1</v>
      </c>
      <c r="BB41" s="85" t="str">
        <f>REPLACE(INDEX(GroupVertices[Group],MATCH(Edges[[#This Row],[Vertex 1]],GroupVertices[Vertex],0)),1,1,"")</f>
        <v>3</v>
      </c>
      <c r="BC41" s="85" t="str">
        <f>REPLACE(INDEX(GroupVertices[Group],MATCH(Edges[[#This Row],[Vertex 2]],GroupVertices[Vertex],0)),1,1,"")</f>
        <v>3</v>
      </c>
      <c r="BD41" s="51">
        <v>3</v>
      </c>
      <c r="BE41" s="52">
        <v>8.571428571428571</v>
      </c>
      <c r="BF41" s="51">
        <v>1</v>
      </c>
      <c r="BG41" s="52">
        <v>2.857142857142857</v>
      </c>
      <c r="BH41" s="51">
        <v>0</v>
      </c>
      <c r="BI41" s="52">
        <v>0</v>
      </c>
      <c r="BJ41" s="51">
        <v>31</v>
      </c>
      <c r="BK41" s="52">
        <v>88.57142857142857</v>
      </c>
      <c r="BL41" s="51">
        <v>35</v>
      </c>
    </row>
    <row r="42" spans="1:64" ht="45">
      <c r="A42" s="84" t="s">
        <v>237</v>
      </c>
      <c r="B42" s="84" t="s">
        <v>237</v>
      </c>
      <c r="C42" s="53" t="s">
        <v>1346</v>
      </c>
      <c r="D42" s="54">
        <v>3</v>
      </c>
      <c r="E42" s="65" t="s">
        <v>132</v>
      </c>
      <c r="F42" s="55">
        <v>35</v>
      </c>
      <c r="G42" s="53"/>
      <c r="H42" s="57"/>
      <c r="I42" s="56"/>
      <c r="J42" s="56"/>
      <c r="K42" s="36" t="s">
        <v>65</v>
      </c>
      <c r="L42" s="83">
        <v>42</v>
      </c>
      <c r="M42" s="83"/>
      <c r="N42" s="63"/>
      <c r="O42" s="86" t="s">
        <v>176</v>
      </c>
      <c r="P42" s="88">
        <v>43486.73614583333</v>
      </c>
      <c r="Q42" s="86" t="s">
        <v>285</v>
      </c>
      <c r="R42" s="90" t="s">
        <v>300</v>
      </c>
      <c r="S42" s="86" t="s">
        <v>302</v>
      </c>
      <c r="T42" s="86" t="s">
        <v>322</v>
      </c>
      <c r="U42" s="86"/>
      <c r="V42" s="90" t="s">
        <v>353</v>
      </c>
      <c r="W42" s="88">
        <v>43486.73614583333</v>
      </c>
      <c r="X42" s="90" t="s">
        <v>391</v>
      </c>
      <c r="Y42" s="86"/>
      <c r="Z42" s="86"/>
      <c r="AA42" s="89" t="s">
        <v>433</v>
      </c>
      <c r="AB42" s="86"/>
      <c r="AC42" s="86" t="b">
        <v>0</v>
      </c>
      <c r="AD42" s="86">
        <v>0</v>
      </c>
      <c r="AE42" s="89" t="s">
        <v>443</v>
      </c>
      <c r="AF42" s="86" t="b">
        <v>0</v>
      </c>
      <c r="AG42" s="86" t="s">
        <v>454</v>
      </c>
      <c r="AH42" s="86"/>
      <c r="AI42" s="89" t="s">
        <v>443</v>
      </c>
      <c r="AJ42" s="86" t="b">
        <v>0</v>
      </c>
      <c r="AK42" s="86">
        <v>0</v>
      </c>
      <c r="AL42" s="89" t="s">
        <v>443</v>
      </c>
      <c r="AM42" s="86" t="s">
        <v>463</v>
      </c>
      <c r="AN42" s="86" t="b">
        <v>0</v>
      </c>
      <c r="AO42" s="89" t="s">
        <v>433</v>
      </c>
      <c r="AP42" s="86" t="s">
        <v>176</v>
      </c>
      <c r="AQ42" s="86">
        <v>0</v>
      </c>
      <c r="AR42" s="86">
        <v>0</v>
      </c>
      <c r="AS42" s="86"/>
      <c r="AT42" s="86"/>
      <c r="AU42" s="86"/>
      <c r="AV42" s="86"/>
      <c r="AW42" s="86"/>
      <c r="AX42" s="86"/>
      <c r="AY42" s="86"/>
      <c r="AZ42" s="86"/>
      <c r="BA42">
        <v>1</v>
      </c>
      <c r="BB42" s="85" t="str">
        <f>REPLACE(INDEX(GroupVertices[Group],MATCH(Edges[[#This Row],[Vertex 1]],GroupVertices[Vertex],0)),1,1,"")</f>
        <v>1</v>
      </c>
      <c r="BC42" s="85" t="str">
        <f>REPLACE(INDEX(GroupVertices[Group],MATCH(Edges[[#This Row],[Vertex 2]],GroupVertices[Vertex],0)),1,1,"")</f>
        <v>1</v>
      </c>
      <c r="BD42" s="51">
        <v>0</v>
      </c>
      <c r="BE42" s="52">
        <v>0</v>
      </c>
      <c r="BF42" s="51">
        <v>0</v>
      </c>
      <c r="BG42" s="52">
        <v>0</v>
      </c>
      <c r="BH42" s="51">
        <v>0</v>
      </c>
      <c r="BI42" s="52">
        <v>0</v>
      </c>
      <c r="BJ42" s="51">
        <v>26</v>
      </c>
      <c r="BK42" s="52">
        <v>100</v>
      </c>
      <c r="BL42" s="51">
        <v>26</v>
      </c>
    </row>
    <row r="43" spans="1:64" ht="45">
      <c r="A43" s="84" t="s">
        <v>238</v>
      </c>
      <c r="B43" s="84" t="s">
        <v>252</v>
      </c>
      <c r="C43" s="53" t="s">
        <v>1346</v>
      </c>
      <c r="D43" s="54">
        <v>3</v>
      </c>
      <c r="E43" s="65" t="s">
        <v>132</v>
      </c>
      <c r="F43" s="55">
        <v>35</v>
      </c>
      <c r="G43" s="53"/>
      <c r="H43" s="57"/>
      <c r="I43" s="56"/>
      <c r="J43" s="56"/>
      <c r="K43" s="36" t="s">
        <v>65</v>
      </c>
      <c r="L43" s="83">
        <v>43</v>
      </c>
      <c r="M43" s="83"/>
      <c r="N43" s="63"/>
      <c r="O43" s="86" t="s">
        <v>254</v>
      </c>
      <c r="P43" s="88">
        <v>43487.30174768518</v>
      </c>
      <c r="Q43" s="86" t="s">
        <v>286</v>
      </c>
      <c r="R43" s="86"/>
      <c r="S43" s="86"/>
      <c r="T43" s="86" t="s">
        <v>307</v>
      </c>
      <c r="U43" s="90" t="s">
        <v>330</v>
      </c>
      <c r="V43" s="90" t="s">
        <v>330</v>
      </c>
      <c r="W43" s="88">
        <v>43487.30174768518</v>
      </c>
      <c r="X43" s="90" t="s">
        <v>392</v>
      </c>
      <c r="Y43" s="86"/>
      <c r="Z43" s="86"/>
      <c r="AA43" s="89" t="s">
        <v>434</v>
      </c>
      <c r="AB43" s="89" t="s">
        <v>441</v>
      </c>
      <c r="AC43" s="86" t="b">
        <v>0</v>
      </c>
      <c r="AD43" s="86">
        <v>0</v>
      </c>
      <c r="AE43" s="89" t="s">
        <v>449</v>
      </c>
      <c r="AF43" s="86" t="b">
        <v>0</v>
      </c>
      <c r="AG43" s="86" t="s">
        <v>451</v>
      </c>
      <c r="AH43" s="86"/>
      <c r="AI43" s="89" t="s">
        <v>443</v>
      </c>
      <c r="AJ43" s="86" t="b">
        <v>0</v>
      </c>
      <c r="AK43" s="86">
        <v>0</v>
      </c>
      <c r="AL43" s="89" t="s">
        <v>443</v>
      </c>
      <c r="AM43" s="86" t="s">
        <v>460</v>
      </c>
      <c r="AN43" s="86" t="b">
        <v>0</v>
      </c>
      <c r="AO43" s="89" t="s">
        <v>441</v>
      </c>
      <c r="AP43" s="86" t="s">
        <v>176</v>
      </c>
      <c r="AQ43" s="86">
        <v>0</v>
      </c>
      <c r="AR43" s="86">
        <v>0</v>
      </c>
      <c r="AS43" s="86"/>
      <c r="AT43" s="86"/>
      <c r="AU43" s="86"/>
      <c r="AV43" s="86"/>
      <c r="AW43" s="86"/>
      <c r="AX43" s="86"/>
      <c r="AY43" s="86"/>
      <c r="AZ43" s="86"/>
      <c r="BA43">
        <v>1</v>
      </c>
      <c r="BB43" s="85" t="str">
        <f>REPLACE(INDEX(GroupVertices[Group],MATCH(Edges[[#This Row],[Vertex 1]],GroupVertices[Vertex],0)),1,1,"")</f>
        <v>9</v>
      </c>
      <c r="BC43" s="85" t="str">
        <f>REPLACE(INDEX(GroupVertices[Group],MATCH(Edges[[#This Row],[Vertex 2]],GroupVertices[Vertex],0)),1,1,"")</f>
        <v>9</v>
      </c>
      <c r="BD43" s="51">
        <v>3</v>
      </c>
      <c r="BE43" s="52">
        <v>18.75</v>
      </c>
      <c r="BF43" s="51">
        <v>0</v>
      </c>
      <c r="BG43" s="52">
        <v>0</v>
      </c>
      <c r="BH43" s="51">
        <v>0</v>
      </c>
      <c r="BI43" s="52">
        <v>0</v>
      </c>
      <c r="BJ43" s="51">
        <v>13</v>
      </c>
      <c r="BK43" s="52">
        <v>81.25</v>
      </c>
      <c r="BL43" s="51">
        <v>16</v>
      </c>
    </row>
    <row r="44" spans="1:64" ht="45">
      <c r="A44" s="84" t="s">
        <v>239</v>
      </c>
      <c r="B44" s="84" t="s">
        <v>239</v>
      </c>
      <c r="C44" s="53" t="s">
        <v>1346</v>
      </c>
      <c r="D44" s="54">
        <v>3</v>
      </c>
      <c r="E44" s="65" t="s">
        <v>132</v>
      </c>
      <c r="F44" s="55">
        <v>35</v>
      </c>
      <c r="G44" s="53"/>
      <c r="H44" s="57"/>
      <c r="I44" s="56"/>
      <c r="J44" s="56"/>
      <c r="K44" s="36" t="s">
        <v>65</v>
      </c>
      <c r="L44" s="83">
        <v>44</v>
      </c>
      <c r="M44" s="83"/>
      <c r="N44" s="63"/>
      <c r="O44" s="86" t="s">
        <v>176</v>
      </c>
      <c r="P44" s="88">
        <v>43487.44519675926</v>
      </c>
      <c r="Q44" s="86" t="s">
        <v>287</v>
      </c>
      <c r="R44" s="86"/>
      <c r="S44" s="86"/>
      <c r="T44" s="86" t="s">
        <v>323</v>
      </c>
      <c r="U44" s="90" t="s">
        <v>331</v>
      </c>
      <c r="V44" s="90" t="s">
        <v>331</v>
      </c>
      <c r="W44" s="88">
        <v>43487.44519675926</v>
      </c>
      <c r="X44" s="90" t="s">
        <v>393</v>
      </c>
      <c r="Y44" s="86"/>
      <c r="Z44" s="86"/>
      <c r="AA44" s="89" t="s">
        <v>435</v>
      </c>
      <c r="AB44" s="89" t="s">
        <v>442</v>
      </c>
      <c r="AC44" s="86" t="b">
        <v>0</v>
      </c>
      <c r="AD44" s="86">
        <v>0</v>
      </c>
      <c r="AE44" s="89" t="s">
        <v>450</v>
      </c>
      <c r="AF44" s="86" t="b">
        <v>0</v>
      </c>
      <c r="AG44" s="86" t="s">
        <v>451</v>
      </c>
      <c r="AH44" s="86"/>
      <c r="AI44" s="89" t="s">
        <v>443</v>
      </c>
      <c r="AJ44" s="86" t="b">
        <v>0</v>
      </c>
      <c r="AK44" s="86">
        <v>1</v>
      </c>
      <c r="AL44" s="89" t="s">
        <v>443</v>
      </c>
      <c r="AM44" s="86" t="s">
        <v>469</v>
      </c>
      <c r="AN44" s="86" t="b">
        <v>0</v>
      </c>
      <c r="AO44" s="89" t="s">
        <v>442</v>
      </c>
      <c r="AP44" s="86" t="s">
        <v>176</v>
      </c>
      <c r="AQ44" s="86">
        <v>0</v>
      </c>
      <c r="AR44" s="86">
        <v>0</v>
      </c>
      <c r="AS44" s="86"/>
      <c r="AT44" s="86"/>
      <c r="AU44" s="86"/>
      <c r="AV44" s="86"/>
      <c r="AW44" s="86"/>
      <c r="AX44" s="86"/>
      <c r="AY44" s="86"/>
      <c r="AZ44" s="86"/>
      <c r="BA44">
        <v>1</v>
      </c>
      <c r="BB44" s="85" t="str">
        <f>REPLACE(INDEX(GroupVertices[Group],MATCH(Edges[[#This Row],[Vertex 1]],GroupVertices[Vertex],0)),1,1,"")</f>
        <v>8</v>
      </c>
      <c r="BC44" s="85" t="str">
        <f>REPLACE(INDEX(GroupVertices[Group],MATCH(Edges[[#This Row],[Vertex 2]],GroupVertices[Vertex],0)),1,1,"")</f>
        <v>8</v>
      </c>
      <c r="BD44" s="51">
        <v>0</v>
      </c>
      <c r="BE44" s="52">
        <v>0</v>
      </c>
      <c r="BF44" s="51">
        <v>0</v>
      </c>
      <c r="BG44" s="52">
        <v>0</v>
      </c>
      <c r="BH44" s="51">
        <v>0</v>
      </c>
      <c r="BI44" s="52">
        <v>0</v>
      </c>
      <c r="BJ44" s="51">
        <v>13</v>
      </c>
      <c r="BK44" s="52">
        <v>100</v>
      </c>
      <c r="BL44" s="51">
        <v>13</v>
      </c>
    </row>
    <row r="45" spans="1:64" ht="45">
      <c r="A45" s="84" t="s">
        <v>240</v>
      </c>
      <c r="B45" s="84" t="s">
        <v>239</v>
      </c>
      <c r="C45" s="53" t="s">
        <v>1346</v>
      </c>
      <c r="D45" s="54">
        <v>3</v>
      </c>
      <c r="E45" s="65" t="s">
        <v>132</v>
      </c>
      <c r="F45" s="55">
        <v>35</v>
      </c>
      <c r="G45" s="53"/>
      <c r="H45" s="57"/>
      <c r="I45" s="56"/>
      <c r="J45" s="56"/>
      <c r="K45" s="36" t="s">
        <v>65</v>
      </c>
      <c r="L45" s="83">
        <v>45</v>
      </c>
      <c r="M45" s="83"/>
      <c r="N45" s="63"/>
      <c r="O45" s="86" t="s">
        <v>253</v>
      </c>
      <c r="P45" s="88">
        <v>43487.44894675926</v>
      </c>
      <c r="Q45" s="86" t="s">
        <v>288</v>
      </c>
      <c r="R45" s="86"/>
      <c r="S45" s="86"/>
      <c r="T45" s="86" t="s">
        <v>323</v>
      </c>
      <c r="U45" s="90" t="s">
        <v>331</v>
      </c>
      <c r="V45" s="90" t="s">
        <v>331</v>
      </c>
      <c r="W45" s="88">
        <v>43487.44894675926</v>
      </c>
      <c r="X45" s="90" t="s">
        <v>394</v>
      </c>
      <c r="Y45" s="86"/>
      <c r="Z45" s="86"/>
      <c r="AA45" s="89" t="s">
        <v>436</v>
      </c>
      <c r="AB45" s="86"/>
      <c r="AC45" s="86" t="b">
        <v>0</v>
      </c>
      <c r="AD45" s="86">
        <v>0</v>
      </c>
      <c r="AE45" s="89" t="s">
        <v>443</v>
      </c>
      <c r="AF45" s="86" t="b">
        <v>0</v>
      </c>
      <c r="AG45" s="86" t="s">
        <v>451</v>
      </c>
      <c r="AH45" s="86"/>
      <c r="AI45" s="89" t="s">
        <v>443</v>
      </c>
      <c r="AJ45" s="86" t="b">
        <v>0</v>
      </c>
      <c r="AK45" s="86">
        <v>1</v>
      </c>
      <c r="AL45" s="89" t="s">
        <v>435</v>
      </c>
      <c r="AM45" s="86" t="s">
        <v>461</v>
      </c>
      <c r="AN45" s="86" t="b">
        <v>0</v>
      </c>
      <c r="AO45" s="89" t="s">
        <v>435</v>
      </c>
      <c r="AP45" s="86" t="s">
        <v>176</v>
      </c>
      <c r="AQ45" s="86">
        <v>0</v>
      </c>
      <c r="AR45" s="86">
        <v>0</v>
      </c>
      <c r="AS45" s="86"/>
      <c r="AT45" s="86"/>
      <c r="AU45" s="86"/>
      <c r="AV45" s="86"/>
      <c r="AW45" s="86"/>
      <c r="AX45" s="86"/>
      <c r="AY45" s="86"/>
      <c r="AZ45" s="86"/>
      <c r="BA45">
        <v>1</v>
      </c>
      <c r="BB45" s="85" t="str">
        <f>REPLACE(INDEX(GroupVertices[Group],MATCH(Edges[[#This Row],[Vertex 1]],GroupVertices[Vertex],0)),1,1,"")</f>
        <v>8</v>
      </c>
      <c r="BC45" s="85" t="str">
        <f>REPLACE(INDEX(GroupVertices[Group],MATCH(Edges[[#This Row],[Vertex 2]],GroupVertices[Vertex],0)),1,1,"")</f>
        <v>8</v>
      </c>
      <c r="BD45" s="51">
        <v>0</v>
      </c>
      <c r="BE45" s="52">
        <v>0</v>
      </c>
      <c r="BF45" s="51">
        <v>0</v>
      </c>
      <c r="BG45" s="52">
        <v>0</v>
      </c>
      <c r="BH45" s="51">
        <v>0</v>
      </c>
      <c r="BI45" s="52">
        <v>0</v>
      </c>
      <c r="BJ45" s="51">
        <v>15</v>
      </c>
      <c r="BK45" s="52">
        <v>100</v>
      </c>
      <c r="BL45" s="51">
        <v>15</v>
      </c>
    </row>
    <row r="46" spans="1:64" ht="45">
      <c r="A46" s="84" t="s">
        <v>241</v>
      </c>
      <c r="B46" s="84" t="s">
        <v>241</v>
      </c>
      <c r="C46" s="53" t="s">
        <v>1346</v>
      </c>
      <c r="D46" s="54">
        <v>3</v>
      </c>
      <c r="E46" s="65" t="s">
        <v>132</v>
      </c>
      <c r="F46" s="55">
        <v>35</v>
      </c>
      <c r="G46" s="53"/>
      <c r="H46" s="57"/>
      <c r="I46" s="56"/>
      <c r="J46" s="56"/>
      <c r="K46" s="36" t="s">
        <v>65</v>
      </c>
      <c r="L46" s="83">
        <v>46</v>
      </c>
      <c r="M46" s="83"/>
      <c r="N46" s="63"/>
      <c r="O46" s="86" t="s">
        <v>176</v>
      </c>
      <c r="P46" s="88">
        <v>43487.92120370371</v>
      </c>
      <c r="Q46" s="86" t="s">
        <v>289</v>
      </c>
      <c r="R46" s="86"/>
      <c r="S46" s="86"/>
      <c r="T46" s="86" t="s">
        <v>307</v>
      </c>
      <c r="U46" s="90" t="s">
        <v>332</v>
      </c>
      <c r="V46" s="90" t="s">
        <v>332</v>
      </c>
      <c r="W46" s="88">
        <v>43487.92120370371</v>
      </c>
      <c r="X46" s="90" t="s">
        <v>395</v>
      </c>
      <c r="Y46" s="86"/>
      <c r="Z46" s="86"/>
      <c r="AA46" s="89" t="s">
        <v>437</v>
      </c>
      <c r="AB46" s="86"/>
      <c r="AC46" s="86" t="b">
        <v>0</v>
      </c>
      <c r="AD46" s="86">
        <v>0</v>
      </c>
      <c r="AE46" s="89" t="s">
        <v>443</v>
      </c>
      <c r="AF46" s="86" t="b">
        <v>0</v>
      </c>
      <c r="AG46" s="86" t="s">
        <v>453</v>
      </c>
      <c r="AH46" s="86"/>
      <c r="AI46" s="89" t="s">
        <v>443</v>
      </c>
      <c r="AJ46" s="86" t="b">
        <v>0</v>
      </c>
      <c r="AK46" s="86">
        <v>0</v>
      </c>
      <c r="AL46" s="89" t="s">
        <v>443</v>
      </c>
      <c r="AM46" s="86" t="s">
        <v>460</v>
      </c>
      <c r="AN46" s="86" t="b">
        <v>0</v>
      </c>
      <c r="AO46" s="89" t="s">
        <v>437</v>
      </c>
      <c r="AP46" s="86" t="s">
        <v>176</v>
      </c>
      <c r="AQ46" s="86">
        <v>0</v>
      </c>
      <c r="AR46" s="86">
        <v>0</v>
      </c>
      <c r="AS46" s="86"/>
      <c r="AT46" s="86"/>
      <c r="AU46" s="86"/>
      <c r="AV46" s="86"/>
      <c r="AW46" s="86"/>
      <c r="AX46" s="86"/>
      <c r="AY46" s="86"/>
      <c r="AZ46" s="86"/>
      <c r="BA46">
        <v>1</v>
      </c>
      <c r="BB46" s="85" t="str">
        <f>REPLACE(INDEX(GroupVertices[Group],MATCH(Edges[[#This Row],[Vertex 1]],GroupVertices[Vertex],0)),1,1,"")</f>
        <v>1</v>
      </c>
      <c r="BC46" s="85" t="str">
        <f>REPLACE(INDEX(GroupVertices[Group],MATCH(Edges[[#This Row],[Vertex 2]],GroupVertices[Vertex],0)),1,1,"")</f>
        <v>1</v>
      </c>
      <c r="BD46" s="51">
        <v>0</v>
      </c>
      <c r="BE46" s="52">
        <v>0</v>
      </c>
      <c r="BF46" s="51">
        <v>0</v>
      </c>
      <c r="BG46" s="52">
        <v>0</v>
      </c>
      <c r="BH46" s="51">
        <v>0</v>
      </c>
      <c r="BI46" s="52">
        <v>0</v>
      </c>
      <c r="BJ46" s="51">
        <v>6</v>
      </c>
      <c r="BK46" s="52">
        <v>100</v>
      </c>
      <c r="BL46" s="51">
        <v>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6"/>
    <dataValidation allowBlank="1" showErrorMessage="1" sqref="N2:N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6"/>
    <dataValidation allowBlank="1" showInputMessage="1" promptTitle="Edge Color" prompt="To select an optional edge color, right-click and select Select Color on the right-click menu." sqref="C3:C46"/>
    <dataValidation allowBlank="1" showInputMessage="1" promptTitle="Edge Width" prompt="Enter an optional edge width between 1 and 10." errorTitle="Invalid Edge Width" error="The optional edge width must be a whole number between 1 and 10." sqref="D3:D46"/>
    <dataValidation allowBlank="1" showInputMessage="1" promptTitle="Edge Opacity" prompt="Enter an optional edge opacity between 0 (transparent) and 100 (opaque)." errorTitle="Invalid Edge Opacity" error="The optional edge opacity must be a whole number between 0 and 10." sqref="F3:F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6">
      <formula1>ValidEdgeVisibilities</formula1>
    </dataValidation>
    <dataValidation allowBlank="1" showInputMessage="1" showErrorMessage="1" promptTitle="Vertex 1 Name" prompt="Enter the name of the edge's first vertex." sqref="A3:A46"/>
    <dataValidation allowBlank="1" showInputMessage="1" showErrorMessage="1" promptTitle="Vertex 2 Name" prompt="Enter the name of the edge's second vertex." sqref="B3:B46"/>
    <dataValidation allowBlank="1" showInputMessage="1" showErrorMessage="1" promptTitle="Edge Label" prompt="Enter an optional edge label." errorTitle="Invalid Edge Visibility" error="You have entered an unrecognized edge visibility.  Try selecting from the drop-down list instead." sqref="H3:H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6"/>
  </dataValidations>
  <hyperlinks>
    <hyperlink ref="R7" r:id="rId1" display="https://www.instagram.com/p/Bsi8iY8HnA8/?utm_source=ig_twitter_share&amp;igshid=o9zoqx8t2zld"/>
    <hyperlink ref="R8" r:id="rId2" display="https://www.facebook.com/radionostalgiaofficial/videos/2248828572065410/"/>
    <hyperlink ref="R9" r:id="rId3" display="https://www.instagram.com/p/Bsi8iY8HnA8/?utm_source=ig_twitter_share&amp;igshid=o9zoqx8t2zld"/>
    <hyperlink ref="R10" r:id="rId4" display="https://www.instagram.com/p/Bsi8iY8HnA8/?utm_source=ig_twitter_share&amp;igshid=o9zoqx8t2zld"/>
    <hyperlink ref="R11" r:id="rId5" display="https://www.fyens.dk/fyn/Politiet-om-stenkaster-sagen-Det-ligner-ikke-noget-vi-nogensinde-har-set-foer/artikel/3315873"/>
    <hyperlink ref="R12" r:id="rId6" display="https://www.rynek-kolejowy.pl/wiadomosci/kolejne-zamowienie-plk-z-wolnej-reki-tym-razem-dla-torpolu-90214.html"/>
    <hyperlink ref="R13" r:id="rId7" display="https://www.rynek-kolejowy.pl/wiadomosci/kolejne-zamowienie-plk-z-wolnej-reki-tym-razem-dla-torpolu-90214.html"/>
    <hyperlink ref="R28" r:id="rId8" display="https://twitter.com/EnnioSanntos07/status/1086011915560730626"/>
    <hyperlink ref="R29" r:id="rId9" display="https://twitter.com/EnnioSanntos07/status/1086011915560730626"/>
    <hyperlink ref="R35" r:id="rId10" display="https://www.youtube.com/watch?v=WYr53R8VL3g&amp;feature=youtu.be"/>
    <hyperlink ref="R36" r:id="rId11" display="https://www.instagram.com/p/BsjBmu5lwQh/?utm_source=ig_twitter_share&amp;igshid=123zc3ae6kvwu"/>
    <hyperlink ref="R37" r:id="rId12" display="https://www.instagram.com/p/BstJvqkF2BG/?utm_source=ig_twitter_share&amp;igshid=rzbwheorjo3d"/>
    <hyperlink ref="R38" r:id="rId13" display="https://www.instagram.com/p/Bs07XstFl-s/?utm_source=ig_twitter_share&amp;igshid=119k4rqg7mvdc"/>
    <hyperlink ref="R39" r:id="rId14" display="https://www.instagram.com/p/Bs3CUMMFHLo/?utm_source=ig_twitter_share&amp;igshid=11ni2g88mbuvn"/>
    <hyperlink ref="R42" r:id="rId15" display="https://www.facebook.com/100001111086568/posts/1946708252042859/"/>
    <hyperlink ref="U4" r:id="rId16" display="https://pbs.twimg.com/media/DwlEdXbWkAI9Cmn.jpg"/>
    <hyperlink ref="U6" r:id="rId17" display="https://pbs.twimg.com/media/DwsyWQIWsAAw2Go.jpg"/>
    <hyperlink ref="U12" r:id="rId18" display="https://pbs.twimg.com/media/DxHEn-NXgAAsdW_.jpg"/>
    <hyperlink ref="U13" r:id="rId19" display="https://pbs.twimg.com/media/DxHEn-NXgAAsdW_.jpg"/>
    <hyperlink ref="U25" r:id="rId20" display="https://pbs.twimg.com/media/DwenkbeV4AAUGuj.jpg"/>
    <hyperlink ref="U26" r:id="rId21" display="https://pbs.twimg.com/media/DweoQbDU0AE77-Q.jpg"/>
    <hyperlink ref="U40" r:id="rId22" display="https://pbs.twimg.com/media/DxbOYOKWkAAKVjl.jpg"/>
    <hyperlink ref="U41" r:id="rId23" display="https://pbs.twimg.com/media/DxbOYOKWkAAKVjl.jpg"/>
    <hyperlink ref="U43" r:id="rId24" display="https://pbs.twimg.com/media/Dxf3AQJWkAAr0kk.jpg"/>
    <hyperlink ref="U44" r:id="rId25" display="https://pbs.twimg.com/media/DxgmSyrWsAA5xv4.jpg"/>
    <hyperlink ref="U45" r:id="rId26" display="https://pbs.twimg.com/media/DxgmSyrWsAA5xv4.jpg"/>
    <hyperlink ref="U46" r:id="rId27" display="https://pbs.twimg.com/media/DxjDLnzXcAAiIvh.jpg"/>
    <hyperlink ref="V3" r:id="rId28" display="http://pbs.twimg.com/profile_images/1087100690751733766/piSivUNL_normal.jpg"/>
    <hyperlink ref="V4" r:id="rId29" display="https://pbs.twimg.com/media/DwlEdXbWkAI9Cmn.jpg"/>
    <hyperlink ref="V5" r:id="rId30" display="http://pbs.twimg.com/profile_images/1060325521928736768/anjGPdOa_normal.jpg"/>
    <hyperlink ref="V6" r:id="rId31" display="https://pbs.twimg.com/media/DwsyWQIWsAAw2Go.jpg"/>
    <hyperlink ref="V7" r:id="rId32" display="http://pbs.twimg.com/profile_images/1081459043120623616/_LWwyeyE_normal.jpg"/>
    <hyperlink ref="V8" r:id="rId33" display="http://pbs.twimg.com/profile_images/946666642439835648/KlMadhcE_normal.jpg"/>
    <hyperlink ref="V9" r:id="rId34" display="http://pbs.twimg.com/profile_images/767118850236248064/sWchaO-j_normal.jpg"/>
    <hyperlink ref="V10" r:id="rId35" display="http://pbs.twimg.com/profile_images/474140178966384641/QS4fkP5m_normal.jpeg"/>
    <hyperlink ref="V11" r:id="rId36" display="http://pbs.twimg.com/profile_images/611099400983695360/u6geQp46_normal.png"/>
    <hyperlink ref="V12" r:id="rId37" display="https://pbs.twimg.com/media/DxHEn-NXgAAsdW_.jpg"/>
    <hyperlink ref="V13" r:id="rId38" display="https://pbs.twimg.com/media/DxHEn-NXgAAsdW_.jpg"/>
    <hyperlink ref="V14" r:id="rId39" display="http://pbs.twimg.com/profile_images/378800000866605356/vQQTMYjl_normal.jpeg"/>
    <hyperlink ref="V15" r:id="rId40" display="http://pbs.twimg.com/profile_images/877155264478269446/eUud0ZVL_normal.jpg"/>
    <hyperlink ref="V16" r:id="rId41" display="http://pbs.twimg.com/profile_images/926457676917121024/fmwM2aXt_normal.jpg"/>
    <hyperlink ref="V17" r:id="rId42" display="http://pbs.twimg.com/profile_images/430257039072190464/yVzmegHl_normal.png"/>
    <hyperlink ref="V18" r:id="rId43" display="http://pbs.twimg.com/profile_images/430257039072190464/yVzmegHl_normal.png"/>
    <hyperlink ref="V19" r:id="rId44" display="http://pbs.twimg.com/profile_images/430257039072190464/yVzmegHl_normal.png"/>
    <hyperlink ref="V20" r:id="rId45" display="http://pbs.twimg.com/profile_images/430257039072190464/yVzmegHl_normal.png"/>
    <hyperlink ref="V21" r:id="rId46" display="http://pbs.twimg.com/profile_images/430257039072190464/yVzmegHl_normal.png"/>
    <hyperlink ref="V22" r:id="rId47" display="http://pbs.twimg.com/profile_images/430257039072190464/yVzmegHl_normal.png"/>
    <hyperlink ref="V23" r:id="rId48" display="http://pbs.twimg.com/profile_images/430257039072190464/yVzmegHl_normal.png"/>
    <hyperlink ref="V24" r:id="rId49" display="http://pbs.twimg.com/profile_images/430257039072190464/yVzmegHl_normal.png"/>
    <hyperlink ref="V25" r:id="rId50" display="https://pbs.twimg.com/media/DwenkbeV4AAUGuj.jpg"/>
    <hyperlink ref="V26" r:id="rId51" display="https://pbs.twimg.com/media/DweoQbDU0AE77-Q.jpg"/>
    <hyperlink ref="V27" r:id="rId52" display="http://pbs.twimg.com/profile_images/949985101890359297/txktT8WT_normal.jpg"/>
    <hyperlink ref="V28" r:id="rId53" display="http://pbs.twimg.com/profile_images/1085153484482191360/xT92-MPJ_normal.jpg"/>
    <hyperlink ref="V29" r:id="rId54" display="http://pbs.twimg.com/profile_images/1083520729293963264/T3_GqLqy_normal.jpg"/>
    <hyperlink ref="V30" r:id="rId55" display="http://pbs.twimg.com/profile_images/1085942285676744705/RfWTX9xi_normal.jpg"/>
    <hyperlink ref="V31" r:id="rId56" display="http://pbs.twimg.com/profile_images/1075003886350548995/AI4lvV-0_normal.jpg"/>
    <hyperlink ref="V32" r:id="rId57" display="http://pbs.twimg.com/profile_images/378800000620573813/406ac5496b2fa75f574da84f4b86ccc4_normal.jpeg"/>
    <hyperlink ref="V33" r:id="rId58" display="http://pbs.twimg.com/profile_images/761725278045499392/nVTolj3W_normal.jpg"/>
    <hyperlink ref="V34" r:id="rId59" display="http://pbs.twimg.com/profile_images/761725278045499392/nVTolj3W_normal.jpg"/>
    <hyperlink ref="V35" r:id="rId60" display="http://pbs.twimg.com/profile_images/1063307549359964160/1D1VSzDk_normal.jpg"/>
    <hyperlink ref="V36" r:id="rId61" display="http://pbs.twimg.com/profile_images/1081274962957291520/aE7m-Tw4_normal.jpg"/>
    <hyperlink ref="V37" r:id="rId62" display="http://pbs.twimg.com/profile_images/1081274962957291520/aE7m-Tw4_normal.jpg"/>
    <hyperlink ref="V38" r:id="rId63" display="http://pbs.twimg.com/profile_images/1081274962957291520/aE7m-Tw4_normal.jpg"/>
    <hyperlink ref="V39" r:id="rId64" display="http://pbs.twimg.com/profile_images/1081274962957291520/aE7m-Tw4_normal.jpg"/>
    <hyperlink ref="V40" r:id="rId65" display="https://pbs.twimg.com/media/DxbOYOKWkAAKVjl.jpg"/>
    <hyperlink ref="V41" r:id="rId66" display="https://pbs.twimg.com/media/DxbOYOKWkAAKVjl.jpg"/>
    <hyperlink ref="V42" r:id="rId67" display="http://pbs.twimg.com/profile_images/563350099518955520/usXiYsGJ_normal.jpeg"/>
    <hyperlink ref="V43" r:id="rId68" display="https://pbs.twimg.com/media/Dxf3AQJWkAAr0kk.jpg"/>
    <hyperlink ref="V44" r:id="rId69" display="https://pbs.twimg.com/media/DxgmSyrWsAA5xv4.jpg"/>
    <hyperlink ref="V45" r:id="rId70" display="https://pbs.twimg.com/media/DxgmSyrWsAA5xv4.jpg"/>
    <hyperlink ref="V46" r:id="rId71" display="https://pbs.twimg.com/media/DxjDLnzXcAAiIvh.jpg"/>
    <hyperlink ref="X3" r:id="rId72" display="https://twitter.com/#!/gautamghosh/status/1083019837859946497"/>
    <hyperlink ref="X4" r:id="rId73" display="https://twitter.com/#!/marcin26077998/status/1083472890635472896"/>
    <hyperlink ref="X5" r:id="rId74" display="https://twitter.com/#!/rocky250397/status/1083839008524959745"/>
    <hyperlink ref="X6" r:id="rId75" display="https://twitter.com/#!/everbettersport/status/1084015525410279424"/>
    <hyperlink ref="X7" r:id="rId76" display="https://twitter.com/#!/fotodilucera/status/1084168798066884608"/>
    <hyperlink ref="X8" r:id="rId77" display="https://twitter.com/#!/nostalgia_fm/status/1084823308351299584"/>
    <hyperlink ref="X9" r:id="rId78" display="https://twitter.com/#!/brnsergio/status/1084168351251804160"/>
    <hyperlink ref="X10" r:id="rId79" display="https://twitter.com/#!/4cstudio/status/1085446413583085568"/>
    <hyperlink ref="X11" r:id="rId80" display="https://twitter.com/#!/fyensdk/status/1085780173428002816"/>
    <hyperlink ref="X12" r:id="rId81" display="https://twitter.com/#!/luca_ok/status/1085865497999085570"/>
    <hyperlink ref="X13" r:id="rId82" display="https://twitter.com/#!/luca_ok/status/1085865497999085570"/>
    <hyperlink ref="X14" r:id="rId83" display="https://twitter.com/#!/p4trafiksyd/status/1085909257831223297"/>
    <hyperlink ref="X15" r:id="rId84" display="https://twitter.com/#!/syddr/status/1085909300604780544"/>
    <hyperlink ref="X16" r:id="rId85" display="https://twitter.com/#!/rec__social/status/1085937335970287617"/>
    <hyperlink ref="X17" r:id="rId86" display="https://twitter.com/#!/yourgod_bot/status/1083278148517560320"/>
    <hyperlink ref="X18" r:id="rId87" display="https://twitter.com/#!/yourgod_bot/status/1083323445650182144"/>
    <hyperlink ref="X19" r:id="rId88" display="https://twitter.com/#!/yourgod_bot/status/1083368744326328321"/>
    <hyperlink ref="X20" r:id="rId89" display="https://twitter.com/#!/yourgod_bot/status/1083504640904163328"/>
    <hyperlink ref="X21" r:id="rId90" display="https://twitter.com/#!/yourgod_bot/status/1085814859638296576"/>
    <hyperlink ref="X22" r:id="rId91" display="https://twitter.com/#!/yourgod_bot/status/1085860164350095361"/>
    <hyperlink ref="X23" r:id="rId92" display="https://twitter.com/#!/yourgod_bot/status/1085905458655678464"/>
    <hyperlink ref="X24" r:id="rId93" display="https://twitter.com/#!/yourgod_bot/status/1086041357179736065"/>
    <hyperlink ref="X25" r:id="rId94" display="https://twitter.com/#!/alanlepo/status/1083019037330886656"/>
    <hyperlink ref="X26" r:id="rId95" display="https://twitter.com/#!/alanlepo/status/1083019248883126273"/>
    <hyperlink ref="X27" r:id="rId96" display="https://twitter.com/#!/sellingsuccess1/status/1086230725094006784"/>
    <hyperlink ref="X28" r:id="rId97" display="https://twitter.com/#!/khauannxz/status/1086234031639982080"/>
    <hyperlink ref="X29" r:id="rId98" display="https://twitter.com/#!/enniosanntos07/status/1086260405134069761"/>
    <hyperlink ref="X30" r:id="rId99" display="https://twitter.com/#!/unsenadofirme/status/1086629930140688384"/>
    <hyperlink ref="X31" r:id="rId100" display="https://twitter.com/#!/jaimeraulst/status/1086622708102774784"/>
    <hyperlink ref="X32" r:id="rId101" display="https://twitter.com/#!/nata_nuez/status/1086709515842699265"/>
    <hyperlink ref="X33" r:id="rId102" display="https://twitter.com/#!/victorviviescas/status/1086737200937607168"/>
    <hyperlink ref="X34" r:id="rId103" display="https://twitter.com/#!/victorviviescas/status/1086752464894939136"/>
    <hyperlink ref="X35" r:id="rId104" display="https://twitter.com/#!/bondapouel/status/1086901068452237312"/>
    <hyperlink ref="X36" r:id="rId105" display="https://twitter.com/#!/marcellinodj/status/1084179489658155008"/>
    <hyperlink ref="X37" r:id="rId106" display="https://twitter.com/#!/marcellinodj/status/1085604761544675330"/>
    <hyperlink ref="X38" r:id="rId107" display="https://twitter.com/#!/marcellinodj/status/1086699055143632898"/>
    <hyperlink ref="X39" r:id="rId108" display="https://twitter.com/#!/marcellinodj/status/1086996025460604929"/>
    <hyperlink ref="X40" r:id="rId109" display="https://twitter.com/#!/graciedun/status/1087283280246919168"/>
    <hyperlink ref="X41" r:id="rId110" display="https://twitter.com/#!/graciedun/status/1087283280246919168"/>
    <hyperlink ref="X42" r:id="rId111" display="https://twitter.com/#!/buffa_andrea_s/status/1087404470269632513"/>
    <hyperlink ref="X43" r:id="rId112" display="https://twitter.com/#!/sharma9695mansi/status/1087609439891480577"/>
    <hyperlink ref="X44" r:id="rId113" display="https://twitter.com/#!/honestfrank/status/1087661423025639424"/>
    <hyperlink ref="X45" r:id="rId114" display="https://twitter.com/#!/jamesemmett/status/1087662780600193025"/>
    <hyperlink ref="X46" r:id="rId115" display="https://twitter.com/#!/esponart/status/1087833923160338433"/>
    <hyperlink ref="AZ9" r:id="rId116" display="https://api.twitter.com/1.1/geo/id/be638194efa5405a.json"/>
    <hyperlink ref="AZ31" r:id="rId117" display="https://api.twitter.com/1.1/geo/id/7a89e31ede9597d2.json"/>
    <hyperlink ref="AZ40" r:id="rId118" display="https://api.twitter.com/1.1/geo/id/0952a5103f565000.json"/>
    <hyperlink ref="AZ41" r:id="rId119" display="https://api.twitter.com/1.1/geo/id/0952a5103f565000.json"/>
  </hyperlinks>
  <printOptions/>
  <pageMargins left="0.7" right="0.7" top="0.75" bottom="0.75" header="0.3" footer="0.3"/>
  <pageSetup horizontalDpi="600" verticalDpi="600" orientation="portrait" r:id="rId123"/>
  <legacyDrawing r:id="rId121"/>
  <tableParts>
    <tablePart r:id="rId12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1219</v>
      </c>
      <c r="B1" s="13" t="s">
        <v>1283</v>
      </c>
      <c r="C1" s="13" t="s">
        <v>1284</v>
      </c>
      <c r="D1" s="13" t="s">
        <v>144</v>
      </c>
      <c r="E1" s="13" t="s">
        <v>1286</v>
      </c>
      <c r="F1" s="13" t="s">
        <v>1287</v>
      </c>
      <c r="G1" s="13" t="s">
        <v>1288</v>
      </c>
    </row>
    <row r="2" spans="1:7" ht="15">
      <c r="A2" s="85" t="s">
        <v>972</v>
      </c>
      <c r="B2" s="85">
        <v>18</v>
      </c>
      <c r="C2" s="132">
        <v>0.022613065326633163</v>
      </c>
      <c r="D2" s="85" t="s">
        <v>1285</v>
      </c>
      <c r="E2" s="85"/>
      <c r="F2" s="85"/>
      <c r="G2" s="85"/>
    </row>
    <row r="3" spans="1:7" ht="15">
      <c r="A3" s="85" t="s">
        <v>973</v>
      </c>
      <c r="B3" s="85">
        <v>3</v>
      </c>
      <c r="C3" s="132">
        <v>0.003768844221105528</v>
      </c>
      <c r="D3" s="85" t="s">
        <v>1285</v>
      </c>
      <c r="E3" s="85"/>
      <c r="F3" s="85"/>
      <c r="G3" s="85"/>
    </row>
    <row r="4" spans="1:7" ht="15">
      <c r="A4" s="85" t="s">
        <v>974</v>
      </c>
      <c r="B4" s="85">
        <v>0</v>
      </c>
      <c r="C4" s="132">
        <v>0</v>
      </c>
      <c r="D4" s="85" t="s">
        <v>1285</v>
      </c>
      <c r="E4" s="85"/>
      <c r="F4" s="85"/>
      <c r="G4" s="85"/>
    </row>
    <row r="5" spans="1:7" ht="15">
      <c r="A5" s="85" t="s">
        <v>975</v>
      </c>
      <c r="B5" s="85">
        <v>775</v>
      </c>
      <c r="C5" s="132">
        <v>0.9736180904522612</v>
      </c>
      <c r="D5" s="85" t="s">
        <v>1285</v>
      </c>
      <c r="E5" s="85"/>
      <c r="F5" s="85"/>
      <c r="G5" s="85"/>
    </row>
    <row r="6" spans="1:7" ht="15">
      <c r="A6" s="85" t="s">
        <v>976</v>
      </c>
      <c r="B6" s="85">
        <v>796</v>
      </c>
      <c r="C6" s="132">
        <v>1</v>
      </c>
      <c r="D6" s="85" t="s">
        <v>1285</v>
      </c>
      <c r="E6" s="85"/>
      <c r="F6" s="85"/>
      <c r="G6" s="85"/>
    </row>
    <row r="7" spans="1:7" ht="15">
      <c r="A7" s="92" t="s">
        <v>307</v>
      </c>
      <c r="B7" s="92">
        <v>43</v>
      </c>
      <c r="C7" s="133">
        <v>0.002257653156558325</v>
      </c>
      <c r="D7" s="92" t="s">
        <v>1285</v>
      </c>
      <c r="E7" s="92" t="b">
        <v>0</v>
      </c>
      <c r="F7" s="92" t="b">
        <v>0</v>
      </c>
      <c r="G7" s="92" t="b">
        <v>0</v>
      </c>
    </row>
    <row r="8" spans="1:7" ht="15">
      <c r="A8" s="92" t="s">
        <v>977</v>
      </c>
      <c r="B8" s="92">
        <v>9</v>
      </c>
      <c r="C8" s="133">
        <v>0.01682732841941948</v>
      </c>
      <c r="D8" s="92" t="s">
        <v>1285</v>
      </c>
      <c r="E8" s="92" t="b">
        <v>0</v>
      </c>
      <c r="F8" s="92" t="b">
        <v>0</v>
      </c>
      <c r="G8" s="92" t="b">
        <v>0</v>
      </c>
    </row>
    <row r="9" spans="1:7" ht="15">
      <c r="A9" s="92" t="s">
        <v>978</v>
      </c>
      <c r="B9" s="92">
        <v>6</v>
      </c>
      <c r="C9" s="133">
        <v>0.008271758956093866</v>
      </c>
      <c r="D9" s="92" t="s">
        <v>1285</v>
      </c>
      <c r="E9" s="92" t="b">
        <v>1</v>
      </c>
      <c r="F9" s="92" t="b">
        <v>0</v>
      </c>
      <c r="G9" s="92" t="b">
        <v>0</v>
      </c>
    </row>
    <row r="10" spans="1:7" ht="15">
      <c r="A10" s="92" t="s">
        <v>979</v>
      </c>
      <c r="B10" s="92">
        <v>6</v>
      </c>
      <c r="C10" s="133">
        <v>0.008271758956093866</v>
      </c>
      <c r="D10" s="92" t="s">
        <v>1285</v>
      </c>
      <c r="E10" s="92" t="b">
        <v>1</v>
      </c>
      <c r="F10" s="92" t="b">
        <v>0</v>
      </c>
      <c r="G10" s="92" t="b">
        <v>0</v>
      </c>
    </row>
    <row r="11" spans="1:7" ht="15">
      <c r="A11" s="92" t="s">
        <v>980</v>
      </c>
      <c r="B11" s="92">
        <v>6</v>
      </c>
      <c r="C11" s="133">
        <v>0.008271758956093866</v>
      </c>
      <c r="D11" s="92" t="s">
        <v>1285</v>
      </c>
      <c r="E11" s="92" t="b">
        <v>0</v>
      </c>
      <c r="F11" s="92" t="b">
        <v>0</v>
      </c>
      <c r="G11" s="92" t="b">
        <v>0</v>
      </c>
    </row>
    <row r="12" spans="1:7" ht="15">
      <c r="A12" s="92" t="s">
        <v>235</v>
      </c>
      <c r="B12" s="92">
        <v>5</v>
      </c>
      <c r="C12" s="133">
        <v>0.008329439633523148</v>
      </c>
      <c r="D12" s="92" t="s">
        <v>1285</v>
      </c>
      <c r="E12" s="92" t="b">
        <v>0</v>
      </c>
      <c r="F12" s="92" t="b">
        <v>0</v>
      </c>
      <c r="G12" s="92" t="b">
        <v>0</v>
      </c>
    </row>
    <row r="13" spans="1:7" ht="15">
      <c r="A13" s="92" t="s">
        <v>988</v>
      </c>
      <c r="B13" s="92">
        <v>5</v>
      </c>
      <c r="C13" s="133">
        <v>0.0075389827574378595</v>
      </c>
      <c r="D13" s="92" t="s">
        <v>1285</v>
      </c>
      <c r="E13" s="92" t="b">
        <v>0</v>
      </c>
      <c r="F13" s="92" t="b">
        <v>0</v>
      </c>
      <c r="G13" s="92" t="b">
        <v>0</v>
      </c>
    </row>
    <row r="14" spans="1:7" ht="15">
      <c r="A14" s="92" t="s">
        <v>989</v>
      </c>
      <c r="B14" s="92">
        <v>5</v>
      </c>
      <c r="C14" s="133">
        <v>0.0075389827574378595</v>
      </c>
      <c r="D14" s="92" t="s">
        <v>1285</v>
      </c>
      <c r="E14" s="92" t="b">
        <v>0</v>
      </c>
      <c r="F14" s="92" t="b">
        <v>0</v>
      </c>
      <c r="G14" s="92" t="b">
        <v>0</v>
      </c>
    </row>
    <row r="15" spans="1:7" ht="15">
      <c r="A15" s="92" t="s">
        <v>990</v>
      </c>
      <c r="B15" s="92">
        <v>5</v>
      </c>
      <c r="C15" s="133">
        <v>0.0075389827574378595</v>
      </c>
      <c r="D15" s="92" t="s">
        <v>1285</v>
      </c>
      <c r="E15" s="92" t="b">
        <v>0</v>
      </c>
      <c r="F15" s="92" t="b">
        <v>0</v>
      </c>
      <c r="G15" s="92" t="b">
        <v>0</v>
      </c>
    </row>
    <row r="16" spans="1:7" ht="15">
      <c r="A16" s="92" t="s">
        <v>991</v>
      </c>
      <c r="B16" s="92">
        <v>5</v>
      </c>
      <c r="C16" s="133">
        <v>0.0075389827574378595</v>
      </c>
      <c r="D16" s="92" t="s">
        <v>1285</v>
      </c>
      <c r="E16" s="92" t="b">
        <v>0</v>
      </c>
      <c r="F16" s="92" t="b">
        <v>0</v>
      </c>
      <c r="G16" s="92" t="b">
        <v>0</v>
      </c>
    </row>
    <row r="17" spans="1:7" ht="15">
      <c r="A17" s="92" t="s">
        <v>992</v>
      </c>
      <c r="B17" s="92">
        <v>5</v>
      </c>
      <c r="C17" s="133">
        <v>0.0075389827574378595</v>
      </c>
      <c r="D17" s="92" t="s">
        <v>1285</v>
      </c>
      <c r="E17" s="92" t="b">
        <v>0</v>
      </c>
      <c r="F17" s="92" t="b">
        <v>0</v>
      </c>
      <c r="G17" s="92" t="b">
        <v>0</v>
      </c>
    </row>
    <row r="18" spans="1:7" ht="15">
      <c r="A18" s="92" t="s">
        <v>993</v>
      </c>
      <c r="B18" s="92">
        <v>5</v>
      </c>
      <c r="C18" s="133">
        <v>0.0075389827574378595</v>
      </c>
      <c r="D18" s="92" t="s">
        <v>1285</v>
      </c>
      <c r="E18" s="92" t="b">
        <v>0</v>
      </c>
      <c r="F18" s="92" t="b">
        <v>0</v>
      </c>
      <c r="G18" s="92" t="b">
        <v>0</v>
      </c>
    </row>
    <row r="19" spans="1:7" ht="15">
      <c r="A19" s="92" t="s">
        <v>994</v>
      </c>
      <c r="B19" s="92">
        <v>5</v>
      </c>
      <c r="C19" s="133">
        <v>0.0075389827574378595</v>
      </c>
      <c r="D19" s="92" t="s">
        <v>1285</v>
      </c>
      <c r="E19" s="92" t="b">
        <v>0</v>
      </c>
      <c r="F19" s="92" t="b">
        <v>0</v>
      </c>
      <c r="G19" s="92" t="b">
        <v>0</v>
      </c>
    </row>
    <row r="20" spans="1:7" ht="15">
      <c r="A20" s="92" t="s">
        <v>1220</v>
      </c>
      <c r="B20" s="92">
        <v>5</v>
      </c>
      <c r="C20" s="133">
        <v>0.0075389827574378595</v>
      </c>
      <c r="D20" s="92" t="s">
        <v>1285</v>
      </c>
      <c r="E20" s="92" t="b">
        <v>0</v>
      </c>
      <c r="F20" s="92" t="b">
        <v>0</v>
      </c>
      <c r="G20" s="92" t="b">
        <v>0</v>
      </c>
    </row>
    <row r="21" spans="1:7" ht="15">
      <c r="A21" s="92" t="s">
        <v>1221</v>
      </c>
      <c r="B21" s="92">
        <v>5</v>
      </c>
      <c r="C21" s="133">
        <v>0.0075389827574378595</v>
      </c>
      <c r="D21" s="92" t="s">
        <v>1285</v>
      </c>
      <c r="E21" s="92" t="b">
        <v>0</v>
      </c>
      <c r="F21" s="92" t="b">
        <v>0</v>
      </c>
      <c r="G21" s="92" t="b">
        <v>0</v>
      </c>
    </row>
    <row r="22" spans="1:7" ht="15">
      <c r="A22" s="92" t="s">
        <v>1222</v>
      </c>
      <c r="B22" s="92">
        <v>5</v>
      </c>
      <c r="C22" s="133">
        <v>0.009348515788566377</v>
      </c>
      <c r="D22" s="92" t="s">
        <v>1285</v>
      </c>
      <c r="E22" s="92" t="b">
        <v>0</v>
      </c>
      <c r="F22" s="92" t="b">
        <v>0</v>
      </c>
      <c r="G22" s="92" t="b">
        <v>0</v>
      </c>
    </row>
    <row r="23" spans="1:7" ht="15">
      <c r="A23" s="92" t="s">
        <v>982</v>
      </c>
      <c r="B23" s="92">
        <v>4</v>
      </c>
      <c r="C23" s="133">
        <v>0.007478812630853103</v>
      </c>
      <c r="D23" s="92" t="s">
        <v>1285</v>
      </c>
      <c r="E23" s="92" t="b">
        <v>0</v>
      </c>
      <c r="F23" s="92" t="b">
        <v>0</v>
      </c>
      <c r="G23" s="92" t="b">
        <v>0</v>
      </c>
    </row>
    <row r="24" spans="1:7" ht="15">
      <c r="A24" s="92" t="s">
        <v>917</v>
      </c>
      <c r="B24" s="92">
        <v>4</v>
      </c>
      <c r="C24" s="133">
        <v>0.00666355170681852</v>
      </c>
      <c r="D24" s="92" t="s">
        <v>1285</v>
      </c>
      <c r="E24" s="92" t="b">
        <v>0</v>
      </c>
      <c r="F24" s="92" t="b">
        <v>0</v>
      </c>
      <c r="G24" s="92" t="b">
        <v>0</v>
      </c>
    </row>
    <row r="25" spans="1:7" ht="15">
      <c r="A25" s="92" t="s">
        <v>918</v>
      </c>
      <c r="B25" s="92">
        <v>4</v>
      </c>
      <c r="C25" s="133">
        <v>0.00666355170681852</v>
      </c>
      <c r="D25" s="92" t="s">
        <v>1285</v>
      </c>
      <c r="E25" s="92" t="b">
        <v>0</v>
      </c>
      <c r="F25" s="92" t="b">
        <v>0</v>
      </c>
      <c r="G25" s="92" t="b">
        <v>0</v>
      </c>
    </row>
    <row r="26" spans="1:7" ht="15">
      <c r="A26" s="92" t="s">
        <v>1008</v>
      </c>
      <c r="B26" s="92">
        <v>4</v>
      </c>
      <c r="C26" s="133">
        <v>0.00666355170681852</v>
      </c>
      <c r="D26" s="92" t="s">
        <v>1285</v>
      </c>
      <c r="E26" s="92" t="b">
        <v>0</v>
      </c>
      <c r="F26" s="92" t="b">
        <v>0</v>
      </c>
      <c r="G26" s="92" t="b">
        <v>0</v>
      </c>
    </row>
    <row r="27" spans="1:7" ht="15">
      <c r="A27" s="92" t="s">
        <v>1011</v>
      </c>
      <c r="B27" s="92">
        <v>4</v>
      </c>
      <c r="C27" s="133">
        <v>0.008627858366942378</v>
      </c>
      <c r="D27" s="92" t="s">
        <v>1285</v>
      </c>
      <c r="E27" s="92" t="b">
        <v>0</v>
      </c>
      <c r="F27" s="92" t="b">
        <v>0</v>
      </c>
      <c r="G27" s="92" t="b">
        <v>0</v>
      </c>
    </row>
    <row r="28" spans="1:7" ht="15">
      <c r="A28" s="92" t="s">
        <v>1015</v>
      </c>
      <c r="B28" s="92">
        <v>3</v>
      </c>
      <c r="C28" s="133">
        <v>0.005609109473139826</v>
      </c>
      <c r="D28" s="92" t="s">
        <v>1285</v>
      </c>
      <c r="E28" s="92" t="b">
        <v>0</v>
      </c>
      <c r="F28" s="92" t="b">
        <v>0</v>
      </c>
      <c r="G28" s="92" t="b">
        <v>0</v>
      </c>
    </row>
    <row r="29" spans="1:7" ht="15">
      <c r="A29" s="92" t="s">
        <v>983</v>
      </c>
      <c r="B29" s="92">
        <v>3</v>
      </c>
      <c r="C29" s="133">
        <v>0.007944123770299676</v>
      </c>
      <c r="D29" s="92" t="s">
        <v>1285</v>
      </c>
      <c r="E29" s="92" t="b">
        <v>0</v>
      </c>
      <c r="F29" s="92" t="b">
        <v>0</v>
      </c>
      <c r="G29" s="92" t="b">
        <v>0</v>
      </c>
    </row>
    <row r="30" spans="1:7" ht="15">
      <c r="A30" s="92" t="s">
        <v>1223</v>
      </c>
      <c r="B30" s="92">
        <v>3</v>
      </c>
      <c r="C30" s="133">
        <v>0.005609109473139826</v>
      </c>
      <c r="D30" s="92" t="s">
        <v>1285</v>
      </c>
      <c r="E30" s="92" t="b">
        <v>0</v>
      </c>
      <c r="F30" s="92" t="b">
        <v>0</v>
      </c>
      <c r="G30" s="92" t="b">
        <v>0</v>
      </c>
    </row>
    <row r="31" spans="1:7" ht="15">
      <c r="A31" s="92" t="s">
        <v>919</v>
      </c>
      <c r="B31" s="92">
        <v>3</v>
      </c>
      <c r="C31" s="133">
        <v>0.005609109473139826</v>
      </c>
      <c r="D31" s="92" t="s">
        <v>1285</v>
      </c>
      <c r="E31" s="92" t="b">
        <v>0</v>
      </c>
      <c r="F31" s="92" t="b">
        <v>0</v>
      </c>
      <c r="G31" s="92" t="b">
        <v>0</v>
      </c>
    </row>
    <row r="32" spans="1:7" ht="15">
      <c r="A32" s="92" t="s">
        <v>997</v>
      </c>
      <c r="B32" s="92">
        <v>3</v>
      </c>
      <c r="C32" s="133">
        <v>0.006470893775206783</v>
      </c>
      <c r="D32" s="92" t="s">
        <v>1285</v>
      </c>
      <c r="E32" s="92" t="b">
        <v>0</v>
      </c>
      <c r="F32" s="92" t="b">
        <v>0</v>
      </c>
      <c r="G32" s="92" t="b">
        <v>0</v>
      </c>
    </row>
    <row r="33" spans="1:7" ht="15">
      <c r="A33" s="92" t="s">
        <v>1005</v>
      </c>
      <c r="B33" s="92">
        <v>3</v>
      </c>
      <c r="C33" s="133">
        <v>0.005609109473139826</v>
      </c>
      <c r="D33" s="92" t="s">
        <v>1285</v>
      </c>
      <c r="E33" s="92" t="b">
        <v>0</v>
      </c>
      <c r="F33" s="92" t="b">
        <v>0</v>
      </c>
      <c r="G33" s="92" t="b">
        <v>0</v>
      </c>
    </row>
    <row r="34" spans="1:7" ht="15">
      <c r="A34" s="92" t="s">
        <v>1006</v>
      </c>
      <c r="B34" s="92">
        <v>3</v>
      </c>
      <c r="C34" s="133">
        <v>0.005609109473139826</v>
      </c>
      <c r="D34" s="92" t="s">
        <v>1285</v>
      </c>
      <c r="E34" s="92" t="b">
        <v>0</v>
      </c>
      <c r="F34" s="92" t="b">
        <v>0</v>
      </c>
      <c r="G34" s="92" t="b">
        <v>0</v>
      </c>
    </row>
    <row r="35" spans="1:7" ht="15">
      <c r="A35" s="92" t="s">
        <v>1007</v>
      </c>
      <c r="B35" s="92">
        <v>3</v>
      </c>
      <c r="C35" s="133">
        <v>0.005609109473139826</v>
      </c>
      <c r="D35" s="92" t="s">
        <v>1285</v>
      </c>
      <c r="E35" s="92" t="b">
        <v>0</v>
      </c>
      <c r="F35" s="92" t="b">
        <v>0</v>
      </c>
      <c r="G35" s="92" t="b">
        <v>0</v>
      </c>
    </row>
    <row r="36" spans="1:7" ht="15">
      <c r="A36" s="92" t="s">
        <v>226</v>
      </c>
      <c r="B36" s="92">
        <v>3</v>
      </c>
      <c r="C36" s="133">
        <v>0.005609109473139826</v>
      </c>
      <c r="D36" s="92" t="s">
        <v>1285</v>
      </c>
      <c r="E36" s="92" t="b">
        <v>0</v>
      </c>
      <c r="F36" s="92" t="b">
        <v>0</v>
      </c>
      <c r="G36" s="92" t="b">
        <v>0</v>
      </c>
    </row>
    <row r="37" spans="1:7" ht="15">
      <c r="A37" s="92" t="s">
        <v>1224</v>
      </c>
      <c r="B37" s="92">
        <v>3</v>
      </c>
      <c r="C37" s="133">
        <v>0.005609109473139826</v>
      </c>
      <c r="D37" s="92" t="s">
        <v>1285</v>
      </c>
      <c r="E37" s="92" t="b">
        <v>0</v>
      </c>
      <c r="F37" s="92" t="b">
        <v>0</v>
      </c>
      <c r="G37" s="92" t="b">
        <v>0</v>
      </c>
    </row>
    <row r="38" spans="1:7" ht="15">
      <c r="A38" s="92" t="s">
        <v>1225</v>
      </c>
      <c r="B38" s="92">
        <v>3</v>
      </c>
      <c r="C38" s="133">
        <v>0.006470893775206783</v>
      </c>
      <c r="D38" s="92" t="s">
        <v>1285</v>
      </c>
      <c r="E38" s="92" t="b">
        <v>0</v>
      </c>
      <c r="F38" s="92" t="b">
        <v>0</v>
      </c>
      <c r="G38" s="92" t="b">
        <v>0</v>
      </c>
    </row>
    <row r="39" spans="1:7" ht="15">
      <c r="A39" s="92" t="s">
        <v>1010</v>
      </c>
      <c r="B39" s="92">
        <v>3</v>
      </c>
      <c r="C39" s="133">
        <v>0.007944123770299676</v>
      </c>
      <c r="D39" s="92" t="s">
        <v>1285</v>
      </c>
      <c r="E39" s="92" t="b">
        <v>0</v>
      </c>
      <c r="F39" s="92" t="b">
        <v>0</v>
      </c>
      <c r="G39" s="92" t="b">
        <v>0</v>
      </c>
    </row>
    <row r="40" spans="1:7" ht="15">
      <c r="A40" s="92" t="s">
        <v>920</v>
      </c>
      <c r="B40" s="92">
        <v>3</v>
      </c>
      <c r="C40" s="133">
        <v>0.005609109473139826</v>
      </c>
      <c r="D40" s="92" t="s">
        <v>1285</v>
      </c>
      <c r="E40" s="92" t="b">
        <v>0</v>
      </c>
      <c r="F40" s="92" t="b">
        <v>0</v>
      </c>
      <c r="G40" s="92" t="b">
        <v>0</v>
      </c>
    </row>
    <row r="41" spans="1:7" ht="15">
      <c r="A41" s="92" t="s">
        <v>921</v>
      </c>
      <c r="B41" s="92">
        <v>3</v>
      </c>
      <c r="C41" s="133">
        <v>0.005609109473139826</v>
      </c>
      <c r="D41" s="92" t="s">
        <v>1285</v>
      </c>
      <c r="E41" s="92" t="b">
        <v>0</v>
      </c>
      <c r="F41" s="92" t="b">
        <v>0</v>
      </c>
      <c r="G41" s="92" t="b">
        <v>0</v>
      </c>
    </row>
    <row r="42" spans="1:7" ht="15">
      <c r="A42" s="92" t="s">
        <v>922</v>
      </c>
      <c r="B42" s="92">
        <v>3</v>
      </c>
      <c r="C42" s="133">
        <v>0.005609109473139826</v>
      </c>
      <c r="D42" s="92" t="s">
        <v>1285</v>
      </c>
      <c r="E42" s="92" t="b">
        <v>0</v>
      </c>
      <c r="F42" s="92" t="b">
        <v>0</v>
      </c>
      <c r="G42" s="92" t="b">
        <v>0</v>
      </c>
    </row>
    <row r="43" spans="1:7" ht="15">
      <c r="A43" s="92" t="s">
        <v>923</v>
      </c>
      <c r="B43" s="92">
        <v>3</v>
      </c>
      <c r="C43" s="133">
        <v>0.005609109473139826</v>
      </c>
      <c r="D43" s="92" t="s">
        <v>1285</v>
      </c>
      <c r="E43" s="92" t="b">
        <v>0</v>
      </c>
      <c r="F43" s="92" t="b">
        <v>0</v>
      </c>
      <c r="G43" s="92" t="b">
        <v>0</v>
      </c>
    </row>
    <row r="44" spans="1:7" ht="15">
      <c r="A44" s="92" t="s">
        <v>924</v>
      </c>
      <c r="B44" s="92">
        <v>3</v>
      </c>
      <c r="C44" s="133">
        <v>0.005609109473139826</v>
      </c>
      <c r="D44" s="92" t="s">
        <v>1285</v>
      </c>
      <c r="E44" s="92" t="b">
        <v>0</v>
      </c>
      <c r="F44" s="92" t="b">
        <v>0</v>
      </c>
      <c r="G44" s="92" t="b">
        <v>0</v>
      </c>
    </row>
    <row r="45" spans="1:7" ht="15">
      <c r="A45" s="92" t="s">
        <v>1013</v>
      </c>
      <c r="B45" s="92">
        <v>3</v>
      </c>
      <c r="C45" s="133">
        <v>0.005609109473139826</v>
      </c>
      <c r="D45" s="92" t="s">
        <v>1285</v>
      </c>
      <c r="E45" s="92" t="b">
        <v>0</v>
      </c>
      <c r="F45" s="92" t="b">
        <v>0</v>
      </c>
      <c r="G45" s="92" t="b">
        <v>0</v>
      </c>
    </row>
    <row r="46" spans="1:7" ht="15">
      <c r="A46" s="92" t="s">
        <v>1016</v>
      </c>
      <c r="B46" s="92">
        <v>2</v>
      </c>
      <c r="C46" s="133">
        <v>0.004313929183471189</v>
      </c>
      <c r="D46" s="92" t="s">
        <v>1285</v>
      </c>
      <c r="E46" s="92" t="b">
        <v>0</v>
      </c>
      <c r="F46" s="92" t="b">
        <v>0</v>
      </c>
      <c r="G46" s="92" t="b">
        <v>0</v>
      </c>
    </row>
    <row r="47" spans="1:7" ht="15">
      <c r="A47" s="92" t="s">
        <v>1017</v>
      </c>
      <c r="B47" s="92">
        <v>2</v>
      </c>
      <c r="C47" s="133">
        <v>0.004313929183471189</v>
      </c>
      <c r="D47" s="92" t="s">
        <v>1285</v>
      </c>
      <c r="E47" s="92" t="b">
        <v>0</v>
      </c>
      <c r="F47" s="92" t="b">
        <v>0</v>
      </c>
      <c r="G47" s="92" t="b">
        <v>0</v>
      </c>
    </row>
    <row r="48" spans="1:7" ht="15">
      <c r="A48" s="92" t="s">
        <v>1018</v>
      </c>
      <c r="B48" s="92">
        <v>2</v>
      </c>
      <c r="C48" s="133">
        <v>0.004313929183471189</v>
      </c>
      <c r="D48" s="92" t="s">
        <v>1285</v>
      </c>
      <c r="E48" s="92" t="b">
        <v>0</v>
      </c>
      <c r="F48" s="92" t="b">
        <v>0</v>
      </c>
      <c r="G48" s="92" t="b">
        <v>0</v>
      </c>
    </row>
    <row r="49" spans="1:7" ht="15">
      <c r="A49" s="92" t="s">
        <v>1019</v>
      </c>
      <c r="B49" s="92">
        <v>2</v>
      </c>
      <c r="C49" s="133">
        <v>0.004313929183471189</v>
      </c>
      <c r="D49" s="92" t="s">
        <v>1285</v>
      </c>
      <c r="E49" s="92" t="b">
        <v>0</v>
      </c>
      <c r="F49" s="92" t="b">
        <v>0</v>
      </c>
      <c r="G49" s="92" t="b">
        <v>0</v>
      </c>
    </row>
    <row r="50" spans="1:7" ht="15">
      <c r="A50" s="92" t="s">
        <v>1020</v>
      </c>
      <c r="B50" s="92">
        <v>2</v>
      </c>
      <c r="C50" s="133">
        <v>0.004313929183471189</v>
      </c>
      <c r="D50" s="92" t="s">
        <v>1285</v>
      </c>
      <c r="E50" s="92" t="b">
        <v>0</v>
      </c>
      <c r="F50" s="92" t="b">
        <v>0</v>
      </c>
      <c r="G50" s="92" t="b">
        <v>0</v>
      </c>
    </row>
    <row r="51" spans="1:7" ht="15">
      <c r="A51" s="92" t="s">
        <v>960</v>
      </c>
      <c r="B51" s="92">
        <v>2</v>
      </c>
      <c r="C51" s="133">
        <v>0.004313929183471189</v>
      </c>
      <c r="D51" s="92" t="s">
        <v>1285</v>
      </c>
      <c r="E51" s="92" t="b">
        <v>0</v>
      </c>
      <c r="F51" s="92" t="b">
        <v>0</v>
      </c>
      <c r="G51" s="92" t="b">
        <v>0</v>
      </c>
    </row>
    <row r="52" spans="1:7" ht="15">
      <c r="A52" s="92" t="s">
        <v>961</v>
      </c>
      <c r="B52" s="92">
        <v>2</v>
      </c>
      <c r="C52" s="133">
        <v>0.004313929183471189</v>
      </c>
      <c r="D52" s="92" t="s">
        <v>1285</v>
      </c>
      <c r="E52" s="92" t="b">
        <v>0</v>
      </c>
      <c r="F52" s="92" t="b">
        <v>0</v>
      </c>
      <c r="G52" s="92" t="b">
        <v>0</v>
      </c>
    </row>
    <row r="53" spans="1:7" ht="15">
      <c r="A53" s="92" t="s">
        <v>962</v>
      </c>
      <c r="B53" s="92">
        <v>2</v>
      </c>
      <c r="C53" s="133">
        <v>0.004313929183471189</v>
      </c>
      <c r="D53" s="92" t="s">
        <v>1285</v>
      </c>
      <c r="E53" s="92" t="b">
        <v>0</v>
      </c>
      <c r="F53" s="92" t="b">
        <v>0</v>
      </c>
      <c r="G53" s="92" t="b">
        <v>0</v>
      </c>
    </row>
    <row r="54" spans="1:7" ht="15">
      <c r="A54" s="92" t="s">
        <v>963</v>
      </c>
      <c r="B54" s="92">
        <v>2</v>
      </c>
      <c r="C54" s="133">
        <v>0.004313929183471189</v>
      </c>
      <c r="D54" s="92" t="s">
        <v>1285</v>
      </c>
      <c r="E54" s="92" t="b">
        <v>0</v>
      </c>
      <c r="F54" s="92" t="b">
        <v>0</v>
      </c>
      <c r="G54" s="92" t="b">
        <v>0</v>
      </c>
    </row>
    <row r="55" spans="1:7" ht="15">
      <c r="A55" s="92" t="s">
        <v>1226</v>
      </c>
      <c r="B55" s="92">
        <v>2</v>
      </c>
      <c r="C55" s="133">
        <v>0.004313929183471189</v>
      </c>
      <c r="D55" s="92" t="s">
        <v>1285</v>
      </c>
      <c r="E55" s="92" t="b">
        <v>0</v>
      </c>
      <c r="F55" s="92" t="b">
        <v>0</v>
      </c>
      <c r="G55" s="92" t="b">
        <v>0</v>
      </c>
    </row>
    <row r="56" spans="1:7" ht="15">
      <c r="A56" s="92" t="s">
        <v>600</v>
      </c>
      <c r="B56" s="92">
        <v>2</v>
      </c>
      <c r="C56" s="133">
        <v>0.004313929183471189</v>
      </c>
      <c r="D56" s="92" t="s">
        <v>1285</v>
      </c>
      <c r="E56" s="92" t="b">
        <v>0</v>
      </c>
      <c r="F56" s="92" t="b">
        <v>0</v>
      </c>
      <c r="G56" s="92" t="b">
        <v>0</v>
      </c>
    </row>
    <row r="57" spans="1:7" ht="15">
      <c r="A57" s="92" t="s">
        <v>1227</v>
      </c>
      <c r="B57" s="92">
        <v>2</v>
      </c>
      <c r="C57" s="133">
        <v>0.004313929183471189</v>
      </c>
      <c r="D57" s="92" t="s">
        <v>1285</v>
      </c>
      <c r="E57" s="92" t="b">
        <v>0</v>
      </c>
      <c r="F57" s="92" t="b">
        <v>0</v>
      </c>
      <c r="G57" s="92" t="b">
        <v>0</v>
      </c>
    </row>
    <row r="58" spans="1:7" ht="15">
      <c r="A58" s="92" t="s">
        <v>984</v>
      </c>
      <c r="B58" s="92">
        <v>2</v>
      </c>
      <c r="C58" s="133">
        <v>0.004313929183471189</v>
      </c>
      <c r="D58" s="92" t="s">
        <v>1285</v>
      </c>
      <c r="E58" s="92" t="b">
        <v>0</v>
      </c>
      <c r="F58" s="92" t="b">
        <v>0</v>
      </c>
      <c r="G58" s="92" t="b">
        <v>0</v>
      </c>
    </row>
    <row r="59" spans="1:7" ht="15">
      <c r="A59" s="92" t="s">
        <v>926</v>
      </c>
      <c r="B59" s="92">
        <v>2</v>
      </c>
      <c r="C59" s="133">
        <v>0.004313929183471189</v>
      </c>
      <c r="D59" s="92" t="s">
        <v>1285</v>
      </c>
      <c r="E59" s="92" t="b">
        <v>0</v>
      </c>
      <c r="F59" s="92" t="b">
        <v>0</v>
      </c>
      <c r="G59" s="92" t="b">
        <v>0</v>
      </c>
    </row>
    <row r="60" spans="1:7" ht="15">
      <c r="A60" s="92" t="s">
        <v>927</v>
      </c>
      <c r="B60" s="92">
        <v>2</v>
      </c>
      <c r="C60" s="133">
        <v>0.004313929183471189</v>
      </c>
      <c r="D60" s="92" t="s">
        <v>1285</v>
      </c>
      <c r="E60" s="92" t="b">
        <v>0</v>
      </c>
      <c r="F60" s="92" t="b">
        <v>0</v>
      </c>
      <c r="G60" s="92" t="b">
        <v>0</v>
      </c>
    </row>
    <row r="61" spans="1:7" ht="15">
      <c r="A61" s="92" t="s">
        <v>249</v>
      </c>
      <c r="B61" s="92">
        <v>2</v>
      </c>
      <c r="C61" s="133">
        <v>0.004313929183471189</v>
      </c>
      <c r="D61" s="92" t="s">
        <v>1285</v>
      </c>
      <c r="E61" s="92" t="b">
        <v>0</v>
      </c>
      <c r="F61" s="92" t="b">
        <v>0</v>
      </c>
      <c r="G61" s="92" t="b">
        <v>0</v>
      </c>
    </row>
    <row r="62" spans="1:7" ht="15">
      <c r="A62" s="92" t="s">
        <v>1228</v>
      </c>
      <c r="B62" s="92">
        <v>2</v>
      </c>
      <c r="C62" s="133">
        <v>0.004313929183471189</v>
      </c>
      <c r="D62" s="92" t="s">
        <v>1285</v>
      </c>
      <c r="E62" s="92" t="b">
        <v>0</v>
      </c>
      <c r="F62" s="92" t="b">
        <v>0</v>
      </c>
      <c r="G62" s="92" t="b">
        <v>0</v>
      </c>
    </row>
    <row r="63" spans="1:7" ht="15">
      <c r="A63" s="92" t="s">
        <v>998</v>
      </c>
      <c r="B63" s="92">
        <v>2</v>
      </c>
      <c r="C63" s="133">
        <v>0.004313929183471189</v>
      </c>
      <c r="D63" s="92" t="s">
        <v>1285</v>
      </c>
      <c r="E63" s="92" t="b">
        <v>0</v>
      </c>
      <c r="F63" s="92" t="b">
        <v>0</v>
      </c>
      <c r="G63" s="92" t="b">
        <v>0</v>
      </c>
    </row>
    <row r="64" spans="1:7" ht="15">
      <c r="A64" s="92" t="s">
        <v>999</v>
      </c>
      <c r="B64" s="92">
        <v>2</v>
      </c>
      <c r="C64" s="133">
        <v>0.004313929183471189</v>
      </c>
      <c r="D64" s="92" t="s">
        <v>1285</v>
      </c>
      <c r="E64" s="92" t="b">
        <v>0</v>
      </c>
      <c r="F64" s="92" t="b">
        <v>0</v>
      </c>
      <c r="G64" s="92" t="b">
        <v>0</v>
      </c>
    </row>
    <row r="65" spans="1:7" ht="15">
      <c r="A65" s="92" t="s">
        <v>1000</v>
      </c>
      <c r="B65" s="92">
        <v>2</v>
      </c>
      <c r="C65" s="133">
        <v>0.004313929183471189</v>
      </c>
      <c r="D65" s="92" t="s">
        <v>1285</v>
      </c>
      <c r="E65" s="92" t="b">
        <v>0</v>
      </c>
      <c r="F65" s="92" t="b">
        <v>0</v>
      </c>
      <c r="G65" s="92" t="b">
        <v>0</v>
      </c>
    </row>
    <row r="66" spans="1:7" ht="15">
      <c r="A66" s="92" t="s">
        <v>1001</v>
      </c>
      <c r="B66" s="92">
        <v>2</v>
      </c>
      <c r="C66" s="133">
        <v>0.004313929183471189</v>
      </c>
      <c r="D66" s="92" t="s">
        <v>1285</v>
      </c>
      <c r="E66" s="92" t="b">
        <v>0</v>
      </c>
      <c r="F66" s="92" t="b">
        <v>0</v>
      </c>
      <c r="G66" s="92" t="b">
        <v>0</v>
      </c>
    </row>
    <row r="67" spans="1:7" ht="15">
      <c r="A67" s="92" t="s">
        <v>1002</v>
      </c>
      <c r="B67" s="92">
        <v>2</v>
      </c>
      <c r="C67" s="133">
        <v>0.004313929183471189</v>
      </c>
      <c r="D67" s="92" t="s">
        <v>1285</v>
      </c>
      <c r="E67" s="92" t="b">
        <v>0</v>
      </c>
      <c r="F67" s="92" t="b">
        <v>0</v>
      </c>
      <c r="G67" s="92" t="b">
        <v>0</v>
      </c>
    </row>
    <row r="68" spans="1:7" ht="15">
      <c r="A68" s="92" t="s">
        <v>1003</v>
      </c>
      <c r="B68" s="92">
        <v>2</v>
      </c>
      <c r="C68" s="133">
        <v>0.004313929183471189</v>
      </c>
      <c r="D68" s="92" t="s">
        <v>1285</v>
      </c>
      <c r="E68" s="92" t="b">
        <v>0</v>
      </c>
      <c r="F68" s="92" t="b">
        <v>0</v>
      </c>
      <c r="G68" s="92" t="b">
        <v>0</v>
      </c>
    </row>
    <row r="69" spans="1:7" ht="15">
      <c r="A69" s="92" t="s">
        <v>945</v>
      </c>
      <c r="B69" s="92">
        <v>2</v>
      </c>
      <c r="C69" s="133">
        <v>0.004313929183471189</v>
      </c>
      <c r="D69" s="92" t="s">
        <v>1285</v>
      </c>
      <c r="E69" s="92" t="b">
        <v>0</v>
      </c>
      <c r="F69" s="92" t="b">
        <v>0</v>
      </c>
      <c r="G69" s="92" t="b">
        <v>0</v>
      </c>
    </row>
    <row r="70" spans="1:7" ht="15">
      <c r="A70" s="92" t="s">
        <v>946</v>
      </c>
      <c r="B70" s="92">
        <v>2</v>
      </c>
      <c r="C70" s="133">
        <v>0.004313929183471189</v>
      </c>
      <c r="D70" s="92" t="s">
        <v>1285</v>
      </c>
      <c r="E70" s="92" t="b">
        <v>0</v>
      </c>
      <c r="F70" s="92" t="b">
        <v>0</v>
      </c>
      <c r="G70" s="92" t="b">
        <v>0</v>
      </c>
    </row>
    <row r="71" spans="1:7" ht="15">
      <c r="A71" s="92" t="s">
        <v>947</v>
      </c>
      <c r="B71" s="92">
        <v>2</v>
      </c>
      <c r="C71" s="133">
        <v>0.005296082513533118</v>
      </c>
      <c r="D71" s="92" t="s">
        <v>1285</v>
      </c>
      <c r="E71" s="92" t="b">
        <v>0</v>
      </c>
      <c r="F71" s="92" t="b">
        <v>0</v>
      </c>
      <c r="G71" s="92" t="b">
        <v>0</v>
      </c>
    </row>
    <row r="72" spans="1:7" ht="15">
      <c r="A72" s="92" t="s">
        <v>231</v>
      </c>
      <c r="B72" s="92">
        <v>2</v>
      </c>
      <c r="C72" s="133">
        <v>0.004313929183471189</v>
      </c>
      <c r="D72" s="92" t="s">
        <v>1285</v>
      </c>
      <c r="E72" s="92" t="b">
        <v>0</v>
      </c>
      <c r="F72" s="92" t="b">
        <v>0</v>
      </c>
      <c r="G72" s="92" t="b">
        <v>0</v>
      </c>
    </row>
    <row r="73" spans="1:7" ht="15">
      <c r="A73" s="92" t="s">
        <v>1229</v>
      </c>
      <c r="B73" s="92">
        <v>2</v>
      </c>
      <c r="C73" s="133">
        <v>0.004313929183471189</v>
      </c>
      <c r="D73" s="92" t="s">
        <v>1285</v>
      </c>
      <c r="E73" s="92" t="b">
        <v>0</v>
      </c>
      <c r="F73" s="92" t="b">
        <v>0</v>
      </c>
      <c r="G73" s="92" t="b">
        <v>0</v>
      </c>
    </row>
    <row r="74" spans="1:7" ht="15">
      <c r="A74" s="92" t="s">
        <v>1230</v>
      </c>
      <c r="B74" s="92">
        <v>2</v>
      </c>
      <c r="C74" s="133">
        <v>0.004313929183471189</v>
      </c>
      <c r="D74" s="92" t="s">
        <v>1285</v>
      </c>
      <c r="E74" s="92" t="b">
        <v>0</v>
      </c>
      <c r="F74" s="92" t="b">
        <v>0</v>
      </c>
      <c r="G74" s="92" t="b">
        <v>0</v>
      </c>
    </row>
    <row r="75" spans="1:7" ht="15">
      <c r="A75" s="92" t="s">
        <v>1231</v>
      </c>
      <c r="B75" s="92">
        <v>2</v>
      </c>
      <c r="C75" s="133">
        <v>0.004313929183471189</v>
      </c>
      <c r="D75" s="92" t="s">
        <v>1285</v>
      </c>
      <c r="E75" s="92" t="b">
        <v>0</v>
      </c>
      <c r="F75" s="92" t="b">
        <v>0</v>
      </c>
      <c r="G75" s="92" t="b">
        <v>0</v>
      </c>
    </row>
    <row r="76" spans="1:7" ht="15">
      <c r="A76" s="92" t="s">
        <v>1232</v>
      </c>
      <c r="B76" s="92">
        <v>2</v>
      </c>
      <c r="C76" s="133">
        <v>0.004313929183471189</v>
      </c>
      <c r="D76" s="92" t="s">
        <v>1285</v>
      </c>
      <c r="E76" s="92" t="b">
        <v>0</v>
      </c>
      <c r="F76" s="92" t="b">
        <v>0</v>
      </c>
      <c r="G76" s="92" t="b">
        <v>0</v>
      </c>
    </row>
    <row r="77" spans="1:7" ht="15">
      <c r="A77" s="92" t="s">
        <v>1233</v>
      </c>
      <c r="B77" s="92">
        <v>2</v>
      </c>
      <c r="C77" s="133">
        <v>0.004313929183471189</v>
      </c>
      <c r="D77" s="92" t="s">
        <v>1285</v>
      </c>
      <c r="E77" s="92" t="b">
        <v>0</v>
      </c>
      <c r="F77" s="92" t="b">
        <v>0</v>
      </c>
      <c r="G77" s="92" t="b">
        <v>0</v>
      </c>
    </row>
    <row r="78" spans="1:7" ht="15">
      <c r="A78" s="92" t="s">
        <v>1234</v>
      </c>
      <c r="B78" s="92">
        <v>2</v>
      </c>
      <c r="C78" s="133">
        <v>0.004313929183471189</v>
      </c>
      <c r="D78" s="92" t="s">
        <v>1285</v>
      </c>
      <c r="E78" s="92" t="b">
        <v>0</v>
      </c>
      <c r="F78" s="92" t="b">
        <v>0</v>
      </c>
      <c r="G78" s="92" t="b">
        <v>0</v>
      </c>
    </row>
    <row r="79" spans="1:7" ht="15">
      <c r="A79" s="92" t="s">
        <v>1235</v>
      </c>
      <c r="B79" s="92">
        <v>2</v>
      </c>
      <c r="C79" s="133">
        <v>0.004313929183471189</v>
      </c>
      <c r="D79" s="92" t="s">
        <v>1285</v>
      </c>
      <c r="E79" s="92" t="b">
        <v>0</v>
      </c>
      <c r="F79" s="92" t="b">
        <v>0</v>
      </c>
      <c r="G79" s="92" t="b">
        <v>0</v>
      </c>
    </row>
    <row r="80" spans="1:7" ht="15">
      <c r="A80" s="92" t="s">
        <v>1236</v>
      </c>
      <c r="B80" s="92">
        <v>2</v>
      </c>
      <c r="C80" s="133">
        <v>0.004313929183471189</v>
      </c>
      <c r="D80" s="92" t="s">
        <v>1285</v>
      </c>
      <c r="E80" s="92" t="b">
        <v>0</v>
      </c>
      <c r="F80" s="92" t="b">
        <v>0</v>
      </c>
      <c r="G80" s="92" t="b">
        <v>0</v>
      </c>
    </row>
    <row r="81" spans="1:7" ht="15">
      <c r="A81" s="92" t="s">
        <v>1237</v>
      </c>
      <c r="B81" s="92">
        <v>2</v>
      </c>
      <c r="C81" s="133">
        <v>0.004313929183471189</v>
      </c>
      <c r="D81" s="92" t="s">
        <v>1285</v>
      </c>
      <c r="E81" s="92" t="b">
        <v>0</v>
      </c>
      <c r="F81" s="92" t="b">
        <v>0</v>
      </c>
      <c r="G81" s="92" t="b">
        <v>0</v>
      </c>
    </row>
    <row r="82" spans="1:7" ht="15">
      <c r="A82" s="92" t="s">
        <v>1238</v>
      </c>
      <c r="B82" s="92">
        <v>2</v>
      </c>
      <c r="C82" s="133">
        <v>0.004313929183471189</v>
      </c>
      <c r="D82" s="92" t="s">
        <v>1285</v>
      </c>
      <c r="E82" s="92" t="b">
        <v>0</v>
      </c>
      <c r="F82" s="92" t="b">
        <v>0</v>
      </c>
      <c r="G82" s="92" t="b">
        <v>0</v>
      </c>
    </row>
    <row r="83" spans="1:7" ht="15">
      <c r="A83" s="92" t="s">
        <v>1239</v>
      </c>
      <c r="B83" s="92">
        <v>2</v>
      </c>
      <c r="C83" s="133">
        <v>0.004313929183471189</v>
      </c>
      <c r="D83" s="92" t="s">
        <v>1285</v>
      </c>
      <c r="E83" s="92" t="b">
        <v>0</v>
      </c>
      <c r="F83" s="92" t="b">
        <v>0</v>
      </c>
      <c r="G83" s="92" t="b">
        <v>0</v>
      </c>
    </row>
    <row r="84" spans="1:7" ht="15">
      <c r="A84" s="92" t="s">
        <v>1240</v>
      </c>
      <c r="B84" s="92">
        <v>2</v>
      </c>
      <c r="C84" s="133">
        <v>0.004313929183471189</v>
      </c>
      <c r="D84" s="92" t="s">
        <v>1285</v>
      </c>
      <c r="E84" s="92" t="b">
        <v>0</v>
      </c>
      <c r="F84" s="92" t="b">
        <v>0</v>
      </c>
      <c r="G84" s="92" t="b">
        <v>0</v>
      </c>
    </row>
    <row r="85" spans="1:7" ht="15">
      <c r="A85" s="92" t="s">
        <v>1241</v>
      </c>
      <c r="B85" s="92">
        <v>2</v>
      </c>
      <c r="C85" s="133">
        <v>0.004313929183471189</v>
      </c>
      <c r="D85" s="92" t="s">
        <v>1285</v>
      </c>
      <c r="E85" s="92" t="b">
        <v>0</v>
      </c>
      <c r="F85" s="92" t="b">
        <v>0</v>
      </c>
      <c r="G85" s="92" t="b">
        <v>0</v>
      </c>
    </row>
    <row r="86" spans="1:7" ht="15">
      <c r="A86" s="92" t="s">
        <v>1242</v>
      </c>
      <c r="B86" s="92">
        <v>2</v>
      </c>
      <c r="C86" s="133">
        <v>0.004313929183471189</v>
      </c>
      <c r="D86" s="92" t="s">
        <v>1285</v>
      </c>
      <c r="E86" s="92" t="b">
        <v>0</v>
      </c>
      <c r="F86" s="92" t="b">
        <v>0</v>
      </c>
      <c r="G86" s="92" t="b">
        <v>0</v>
      </c>
    </row>
    <row r="87" spans="1:7" ht="15">
      <c r="A87" s="92" t="s">
        <v>1243</v>
      </c>
      <c r="B87" s="92">
        <v>2</v>
      </c>
      <c r="C87" s="133">
        <v>0.004313929183471189</v>
      </c>
      <c r="D87" s="92" t="s">
        <v>1285</v>
      </c>
      <c r="E87" s="92" t="b">
        <v>0</v>
      </c>
      <c r="F87" s="92" t="b">
        <v>0</v>
      </c>
      <c r="G87" s="92" t="b">
        <v>0</v>
      </c>
    </row>
    <row r="88" spans="1:7" ht="15">
      <c r="A88" s="92" t="s">
        <v>1244</v>
      </c>
      <c r="B88" s="92">
        <v>2</v>
      </c>
      <c r="C88" s="133">
        <v>0.004313929183471189</v>
      </c>
      <c r="D88" s="92" t="s">
        <v>1285</v>
      </c>
      <c r="E88" s="92" t="b">
        <v>0</v>
      </c>
      <c r="F88" s="92" t="b">
        <v>0</v>
      </c>
      <c r="G88" s="92" t="b">
        <v>0</v>
      </c>
    </row>
    <row r="89" spans="1:7" ht="15">
      <c r="A89" s="92" t="s">
        <v>1245</v>
      </c>
      <c r="B89" s="92">
        <v>2</v>
      </c>
      <c r="C89" s="133">
        <v>0.004313929183471189</v>
      </c>
      <c r="D89" s="92" t="s">
        <v>1285</v>
      </c>
      <c r="E89" s="92" t="b">
        <v>0</v>
      </c>
      <c r="F89" s="92" t="b">
        <v>0</v>
      </c>
      <c r="G89" s="92" t="b">
        <v>0</v>
      </c>
    </row>
    <row r="90" spans="1:7" ht="15">
      <c r="A90" s="92" t="s">
        <v>1246</v>
      </c>
      <c r="B90" s="92">
        <v>2</v>
      </c>
      <c r="C90" s="133">
        <v>0.004313929183471189</v>
      </c>
      <c r="D90" s="92" t="s">
        <v>1285</v>
      </c>
      <c r="E90" s="92" t="b">
        <v>0</v>
      </c>
      <c r="F90" s="92" t="b">
        <v>0</v>
      </c>
      <c r="G90" s="92" t="b">
        <v>0</v>
      </c>
    </row>
    <row r="91" spans="1:7" ht="15">
      <c r="A91" s="92" t="s">
        <v>1247</v>
      </c>
      <c r="B91" s="92">
        <v>2</v>
      </c>
      <c r="C91" s="133">
        <v>0.004313929183471189</v>
      </c>
      <c r="D91" s="92" t="s">
        <v>1285</v>
      </c>
      <c r="E91" s="92" t="b">
        <v>0</v>
      </c>
      <c r="F91" s="92" t="b">
        <v>0</v>
      </c>
      <c r="G91" s="92" t="b">
        <v>0</v>
      </c>
    </row>
    <row r="92" spans="1:7" ht="15">
      <c r="A92" s="92" t="s">
        <v>1248</v>
      </c>
      <c r="B92" s="92">
        <v>2</v>
      </c>
      <c r="C92" s="133">
        <v>0.004313929183471189</v>
      </c>
      <c r="D92" s="92" t="s">
        <v>1285</v>
      </c>
      <c r="E92" s="92" t="b">
        <v>0</v>
      </c>
      <c r="F92" s="92" t="b">
        <v>0</v>
      </c>
      <c r="G92" s="92" t="b">
        <v>0</v>
      </c>
    </row>
    <row r="93" spans="1:7" ht="15">
      <c r="A93" s="92" t="s">
        <v>1249</v>
      </c>
      <c r="B93" s="92">
        <v>2</v>
      </c>
      <c r="C93" s="133">
        <v>0.004313929183471189</v>
      </c>
      <c r="D93" s="92" t="s">
        <v>1285</v>
      </c>
      <c r="E93" s="92" t="b">
        <v>0</v>
      </c>
      <c r="F93" s="92" t="b">
        <v>0</v>
      </c>
      <c r="G93" s="92" t="b">
        <v>0</v>
      </c>
    </row>
    <row r="94" spans="1:7" ht="15">
      <c r="A94" s="92" t="s">
        <v>1250</v>
      </c>
      <c r="B94" s="92">
        <v>2</v>
      </c>
      <c r="C94" s="133">
        <v>0.004313929183471189</v>
      </c>
      <c r="D94" s="92" t="s">
        <v>1285</v>
      </c>
      <c r="E94" s="92" t="b">
        <v>0</v>
      </c>
      <c r="F94" s="92" t="b">
        <v>0</v>
      </c>
      <c r="G94" s="92" t="b">
        <v>0</v>
      </c>
    </row>
    <row r="95" spans="1:7" ht="15">
      <c r="A95" s="92" t="s">
        <v>1251</v>
      </c>
      <c r="B95" s="92">
        <v>2</v>
      </c>
      <c r="C95" s="133">
        <v>0.004313929183471189</v>
      </c>
      <c r="D95" s="92" t="s">
        <v>1285</v>
      </c>
      <c r="E95" s="92" t="b">
        <v>0</v>
      </c>
      <c r="F95" s="92" t="b">
        <v>0</v>
      </c>
      <c r="G95" s="92" t="b">
        <v>0</v>
      </c>
    </row>
    <row r="96" spans="1:7" ht="15">
      <c r="A96" s="92" t="s">
        <v>1252</v>
      </c>
      <c r="B96" s="92">
        <v>2</v>
      </c>
      <c r="C96" s="133">
        <v>0.004313929183471189</v>
      </c>
      <c r="D96" s="92" t="s">
        <v>1285</v>
      </c>
      <c r="E96" s="92" t="b">
        <v>0</v>
      </c>
      <c r="F96" s="92" t="b">
        <v>0</v>
      </c>
      <c r="G96" s="92" t="b">
        <v>0</v>
      </c>
    </row>
    <row r="97" spans="1:7" ht="15">
      <c r="A97" s="92" t="s">
        <v>1253</v>
      </c>
      <c r="B97" s="92">
        <v>2</v>
      </c>
      <c r="C97" s="133">
        <v>0.004313929183471189</v>
      </c>
      <c r="D97" s="92" t="s">
        <v>1285</v>
      </c>
      <c r="E97" s="92" t="b">
        <v>0</v>
      </c>
      <c r="F97" s="92" t="b">
        <v>0</v>
      </c>
      <c r="G97" s="92" t="b">
        <v>0</v>
      </c>
    </row>
    <row r="98" spans="1:7" ht="15">
      <c r="A98" s="92" t="s">
        <v>1254</v>
      </c>
      <c r="B98" s="92">
        <v>2</v>
      </c>
      <c r="C98" s="133">
        <v>0.004313929183471189</v>
      </c>
      <c r="D98" s="92" t="s">
        <v>1285</v>
      </c>
      <c r="E98" s="92" t="b">
        <v>0</v>
      </c>
      <c r="F98" s="92" t="b">
        <v>0</v>
      </c>
      <c r="G98" s="92" t="b">
        <v>0</v>
      </c>
    </row>
    <row r="99" spans="1:7" ht="15">
      <c r="A99" s="92" t="s">
        <v>1255</v>
      </c>
      <c r="B99" s="92">
        <v>2</v>
      </c>
      <c r="C99" s="133">
        <v>0.004313929183471189</v>
      </c>
      <c r="D99" s="92" t="s">
        <v>1285</v>
      </c>
      <c r="E99" s="92" t="b">
        <v>0</v>
      </c>
      <c r="F99" s="92" t="b">
        <v>0</v>
      </c>
      <c r="G99" s="92" t="b">
        <v>0</v>
      </c>
    </row>
    <row r="100" spans="1:7" ht="15">
      <c r="A100" s="92" t="s">
        <v>1256</v>
      </c>
      <c r="B100" s="92">
        <v>2</v>
      </c>
      <c r="C100" s="133">
        <v>0.004313929183471189</v>
      </c>
      <c r="D100" s="92" t="s">
        <v>1285</v>
      </c>
      <c r="E100" s="92" t="b">
        <v>0</v>
      </c>
      <c r="F100" s="92" t="b">
        <v>0</v>
      </c>
      <c r="G100" s="92" t="b">
        <v>0</v>
      </c>
    </row>
    <row r="101" spans="1:7" ht="15">
      <c r="A101" s="92" t="s">
        <v>1257</v>
      </c>
      <c r="B101" s="92">
        <v>2</v>
      </c>
      <c r="C101" s="133">
        <v>0.004313929183471189</v>
      </c>
      <c r="D101" s="92" t="s">
        <v>1285</v>
      </c>
      <c r="E101" s="92" t="b">
        <v>0</v>
      </c>
      <c r="F101" s="92" t="b">
        <v>0</v>
      </c>
      <c r="G101" s="92" t="b">
        <v>0</v>
      </c>
    </row>
    <row r="102" spans="1:7" ht="15">
      <c r="A102" s="92" t="s">
        <v>1258</v>
      </c>
      <c r="B102" s="92">
        <v>2</v>
      </c>
      <c r="C102" s="133">
        <v>0.004313929183471189</v>
      </c>
      <c r="D102" s="92" t="s">
        <v>1285</v>
      </c>
      <c r="E102" s="92" t="b">
        <v>0</v>
      </c>
      <c r="F102" s="92" t="b">
        <v>0</v>
      </c>
      <c r="G102" s="92" t="b">
        <v>0</v>
      </c>
    </row>
    <row r="103" spans="1:7" ht="15">
      <c r="A103" s="92" t="s">
        <v>1259</v>
      </c>
      <c r="B103" s="92">
        <v>2</v>
      </c>
      <c r="C103" s="133">
        <v>0.004313929183471189</v>
      </c>
      <c r="D103" s="92" t="s">
        <v>1285</v>
      </c>
      <c r="E103" s="92" t="b">
        <v>0</v>
      </c>
      <c r="F103" s="92" t="b">
        <v>0</v>
      </c>
      <c r="G103" s="92" t="b">
        <v>0</v>
      </c>
    </row>
    <row r="104" spans="1:7" ht="15">
      <c r="A104" s="92" t="s">
        <v>1260</v>
      </c>
      <c r="B104" s="92">
        <v>2</v>
      </c>
      <c r="C104" s="133">
        <v>0.004313929183471189</v>
      </c>
      <c r="D104" s="92" t="s">
        <v>1285</v>
      </c>
      <c r="E104" s="92" t="b">
        <v>0</v>
      </c>
      <c r="F104" s="92" t="b">
        <v>0</v>
      </c>
      <c r="G104" s="92" t="b">
        <v>0</v>
      </c>
    </row>
    <row r="105" spans="1:7" ht="15">
      <c r="A105" s="92" t="s">
        <v>1261</v>
      </c>
      <c r="B105" s="92">
        <v>2</v>
      </c>
      <c r="C105" s="133">
        <v>0.004313929183471189</v>
      </c>
      <c r="D105" s="92" t="s">
        <v>1285</v>
      </c>
      <c r="E105" s="92" t="b">
        <v>0</v>
      </c>
      <c r="F105" s="92" t="b">
        <v>0</v>
      </c>
      <c r="G105" s="92" t="b">
        <v>0</v>
      </c>
    </row>
    <row r="106" spans="1:7" ht="15">
      <c r="A106" s="92" t="s">
        <v>1262</v>
      </c>
      <c r="B106" s="92">
        <v>2</v>
      </c>
      <c r="C106" s="133">
        <v>0.004313929183471189</v>
      </c>
      <c r="D106" s="92" t="s">
        <v>1285</v>
      </c>
      <c r="E106" s="92" t="b">
        <v>0</v>
      </c>
      <c r="F106" s="92" t="b">
        <v>0</v>
      </c>
      <c r="G106" s="92" t="b">
        <v>0</v>
      </c>
    </row>
    <row r="107" spans="1:7" ht="15">
      <c r="A107" s="92" t="s">
        <v>1263</v>
      </c>
      <c r="B107" s="92">
        <v>2</v>
      </c>
      <c r="C107" s="133">
        <v>0.004313929183471189</v>
      </c>
      <c r="D107" s="92" t="s">
        <v>1285</v>
      </c>
      <c r="E107" s="92" t="b">
        <v>0</v>
      </c>
      <c r="F107" s="92" t="b">
        <v>0</v>
      </c>
      <c r="G107" s="92" t="b">
        <v>0</v>
      </c>
    </row>
    <row r="108" spans="1:7" ht="15">
      <c r="A108" s="92" t="s">
        <v>1264</v>
      </c>
      <c r="B108" s="92">
        <v>2</v>
      </c>
      <c r="C108" s="133">
        <v>0.004313929183471189</v>
      </c>
      <c r="D108" s="92" t="s">
        <v>1285</v>
      </c>
      <c r="E108" s="92" t="b">
        <v>0</v>
      </c>
      <c r="F108" s="92" t="b">
        <v>0</v>
      </c>
      <c r="G108" s="92" t="b">
        <v>0</v>
      </c>
    </row>
    <row r="109" spans="1:7" ht="15">
      <c r="A109" s="92" t="s">
        <v>1265</v>
      </c>
      <c r="B109" s="92">
        <v>2</v>
      </c>
      <c r="C109" s="133">
        <v>0.004313929183471189</v>
      </c>
      <c r="D109" s="92" t="s">
        <v>1285</v>
      </c>
      <c r="E109" s="92" t="b">
        <v>0</v>
      </c>
      <c r="F109" s="92" t="b">
        <v>0</v>
      </c>
      <c r="G109" s="92" t="b">
        <v>0</v>
      </c>
    </row>
    <row r="110" spans="1:7" ht="15">
      <c r="A110" s="92" t="s">
        <v>1266</v>
      </c>
      <c r="B110" s="92">
        <v>2</v>
      </c>
      <c r="C110" s="133">
        <v>0.004313929183471189</v>
      </c>
      <c r="D110" s="92" t="s">
        <v>1285</v>
      </c>
      <c r="E110" s="92" t="b">
        <v>0</v>
      </c>
      <c r="F110" s="92" t="b">
        <v>0</v>
      </c>
      <c r="G110" s="92" t="b">
        <v>0</v>
      </c>
    </row>
    <row r="111" spans="1:7" ht="15">
      <c r="A111" s="92" t="s">
        <v>1267</v>
      </c>
      <c r="B111" s="92">
        <v>2</v>
      </c>
      <c r="C111" s="133">
        <v>0.004313929183471189</v>
      </c>
      <c r="D111" s="92" t="s">
        <v>1285</v>
      </c>
      <c r="E111" s="92" t="b">
        <v>0</v>
      </c>
      <c r="F111" s="92" t="b">
        <v>0</v>
      </c>
      <c r="G111" s="92" t="b">
        <v>0</v>
      </c>
    </row>
    <row r="112" spans="1:7" ht="15">
      <c r="A112" s="92" t="s">
        <v>1268</v>
      </c>
      <c r="B112" s="92">
        <v>2</v>
      </c>
      <c r="C112" s="133">
        <v>0.004313929183471189</v>
      </c>
      <c r="D112" s="92" t="s">
        <v>1285</v>
      </c>
      <c r="E112" s="92" t="b">
        <v>0</v>
      </c>
      <c r="F112" s="92" t="b">
        <v>0</v>
      </c>
      <c r="G112" s="92" t="b">
        <v>0</v>
      </c>
    </row>
    <row r="113" spans="1:7" ht="15">
      <c r="A113" s="92" t="s">
        <v>1269</v>
      </c>
      <c r="B113" s="92">
        <v>2</v>
      </c>
      <c r="C113" s="133">
        <v>0.004313929183471189</v>
      </c>
      <c r="D113" s="92" t="s">
        <v>1285</v>
      </c>
      <c r="E113" s="92" t="b">
        <v>0</v>
      </c>
      <c r="F113" s="92" t="b">
        <v>0</v>
      </c>
      <c r="G113" s="92" t="b">
        <v>0</v>
      </c>
    </row>
    <row r="114" spans="1:7" ht="15">
      <c r="A114" s="92" t="s">
        <v>1270</v>
      </c>
      <c r="B114" s="92">
        <v>2</v>
      </c>
      <c r="C114" s="133">
        <v>0.004313929183471189</v>
      </c>
      <c r="D114" s="92" t="s">
        <v>1285</v>
      </c>
      <c r="E114" s="92" t="b">
        <v>0</v>
      </c>
      <c r="F114" s="92" t="b">
        <v>0</v>
      </c>
      <c r="G114" s="92" t="b">
        <v>0</v>
      </c>
    </row>
    <row r="115" spans="1:7" ht="15">
      <c r="A115" s="92" t="s">
        <v>1271</v>
      </c>
      <c r="B115" s="92">
        <v>2</v>
      </c>
      <c r="C115" s="133">
        <v>0.004313929183471189</v>
      </c>
      <c r="D115" s="92" t="s">
        <v>1285</v>
      </c>
      <c r="E115" s="92" t="b">
        <v>0</v>
      </c>
      <c r="F115" s="92" t="b">
        <v>0</v>
      </c>
      <c r="G115" s="92" t="b">
        <v>0</v>
      </c>
    </row>
    <row r="116" spans="1:7" ht="15">
      <c r="A116" s="92" t="s">
        <v>1272</v>
      </c>
      <c r="B116" s="92">
        <v>2</v>
      </c>
      <c r="C116" s="133">
        <v>0.004313929183471189</v>
      </c>
      <c r="D116" s="92" t="s">
        <v>1285</v>
      </c>
      <c r="E116" s="92" t="b">
        <v>0</v>
      </c>
      <c r="F116" s="92" t="b">
        <v>0</v>
      </c>
      <c r="G116" s="92" t="b">
        <v>0</v>
      </c>
    </row>
    <row r="117" spans="1:7" ht="15">
      <c r="A117" s="92" t="s">
        <v>1273</v>
      </c>
      <c r="B117" s="92">
        <v>2</v>
      </c>
      <c r="C117" s="133">
        <v>0.004313929183471189</v>
      </c>
      <c r="D117" s="92" t="s">
        <v>1285</v>
      </c>
      <c r="E117" s="92" t="b">
        <v>0</v>
      </c>
      <c r="F117" s="92" t="b">
        <v>0</v>
      </c>
      <c r="G117" s="92" t="b">
        <v>0</v>
      </c>
    </row>
    <row r="118" spans="1:7" ht="15">
      <c r="A118" s="92" t="s">
        <v>1274</v>
      </c>
      <c r="B118" s="92">
        <v>2</v>
      </c>
      <c r="C118" s="133">
        <v>0.005296082513533118</v>
      </c>
      <c r="D118" s="92" t="s">
        <v>1285</v>
      </c>
      <c r="E118" s="92" t="b">
        <v>0</v>
      </c>
      <c r="F118" s="92" t="b">
        <v>0</v>
      </c>
      <c r="G118" s="92" t="b">
        <v>0</v>
      </c>
    </row>
    <row r="119" spans="1:7" ht="15">
      <c r="A119" s="92" t="s">
        <v>1275</v>
      </c>
      <c r="B119" s="92">
        <v>2</v>
      </c>
      <c r="C119" s="133">
        <v>0.004313929183471189</v>
      </c>
      <c r="D119" s="92" t="s">
        <v>1285</v>
      </c>
      <c r="E119" s="92" t="b">
        <v>0</v>
      </c>
      <c r="F119" s="92" t="b">
        <v>0</v>
      </c>
      <c r="G119" s="92" t="b">
        <v>0</v>
      </c>
    </row>
    <row r="120" spans="1:7" ht="15">
      <c r="A120" s="92" t="s">
        <v>1276</v>
      </c>
      <c r="B120" s="92">
        <v>2</v>
      </c>
      <c r="C120" s="133">
        <v>0.004313929183471189</v>
      </c>
      <c r="D120" s="92" t="s">
        <v>1285</v>
      </c>
      <c r="E120" s="92" t="b">
        <v>0</v>
      </c>
      <c r="F120" s="92" t="b">
        <v>0</v>
      </c>
      <c r="G120" s="92" t="b">
        <v>0</v>
      </c>
    </row>
    <row r="121" spans="1:7" ht="15">
      <c r="A121" s="92" t="s">
        <v>955</v>
      </c>
      <c r="B121" s="92">
        <v>2</v>
      </c>
      <c r="C121" s="133">
        <v>0.005296082513533118</v>
      </c>
      <c r="D121" s="92" t="s">
        <v>1285</v>
      </c>
      <c r="E121" s="92" t="b">
        <v>0</v>
      </c>
      <c r="F121" s="92" t="b">
        <v>0</v>
      </c>
      <c r="G121" s="92" t="b">
        <v>0</v>
      </c>
    </row>
    <row r="122" spans="1:7" ht="15">
      <c r="A122" s="92" t="s">
        <v>929</v>
      </c>
      <c r="B122" s="92">
        <v>2</v>
      </c>
      <c r="C122" s="133">
        <v>0.005296082513533118</v>
      </c>
      <c r="D122" s="92" t="s">
        <v>1285</v>
      </c>
      <c r="E122" s="92" t="b">
        <v>0</v>
      </c>
      <c r="F122" s="92" t="b">
        <v>0</v>
      </c>
      <c r="G122" s="92" t="b">
        <v>0</v>
      </c>
    </row>
    <row r="123" spans="1:7" ht="15">
      <c r="A123" s="92" t="s">
        <v>218</v>
      </c>
      <c r="B123" s="92">
        <v>2</v>
      </c>
      <c r="C123" s="133">
        <v>0.004313929183471189</v>
      </c>
      <c r="D123" s="92" t="s">
        <v>1285</v>
      </c>
      <c r="E123" s="92" t="b">
        <v>0</v>
      </c>
      <c r="F123" s="92" t="b">
        <v>0</v>
      </c>
      <c r="G123" s="92" t="b">
        <v>0</v>
      </c>
    </row>
    <row r="124" spans="1:7" ht="15">
      <c r="A124" s="92" t="s">
        <v>985</v>
      </c>
      <c r="B124" s="92">
        <v>2</v>
      </c>
      <c r="C124" s="133">
        <v>0.005296082513533118</v>
      </c>
      <c r="D124" s="92" t="s">
        <v>1285</v>
      </c>
      <c r="E124" s="92" t="b">
        <v>0</v>
      </c>
      <c r="F124" s="92" t="b">
        <v>0</v>
      </c>
      <c r="G124" s="92" t="b">
        <v>0</v>
      </c>
    </row>
    <row r="125" spans="1:7" ht="15">
      <c r="A125" s="92" t="s">
        <v>986</v>
      </c>
      <c r="B125" s="92">
        <v>2</v>
      </c>
      <c r="C125" s="133">
        <v>0.005296082513533118</v>
      </c>
      <c r="D125" s="92" t="s">
        <v>1285</v>
      </c>
      <c r="E125" s="92" t="b">
        <v>0</v>
      </c>
      <c r="F125" s="92" t="b">
        <v>0</v>
      </c>
      <c r="G125" s="92" t="b">
        <v>0</v>
      </c>
    </row>
    <row r="126" spans="1:7" ht="15">
      <c r="A126" s="92" t="s">
        <v>1277</v>
      </c>
      <c r="B126" s="92">
        <v>2</v>
      </c>
      <c r="C126" s="133">
        <v>0.004313929183471189</v>
      </c>
      <c r="D126" s="92" t="s">
        <v>1285</v>
      </c>
      <c r="E126" s="92" t="b">
        <v>0</v>
      </c>
      <c r="F126" s="92" t="b">
        <v>0</v>
      </c>
      <c r="G126" s="92" t="b">
        <v>0</v>
      </c>
    </row>
    <row r="127" spans="1:7" ht="15">
      <c r="A127" s="92" t="s">
        <v>1278</v>
      </c>
      <c r="B127" s="92">
        <v>2</v>
      </c>
      <c r="C127" s="133">
        <v>0.005296082513533118</v>
      </c>
      <c r="D127" s="92" t="s">
        <v>1285</v>
      </c>
      <c r="E127" s="92" t="b">
        <v>0</v>
      </c>
      <c r="F127" s="92" t="b">
        <v>0</v>
      </c>
      <c r="G127" s="92" t="b">
        <v>0</v>
      </c>
    </row>
    <row r="128" spans="1:7" ht="15">
      <c r="A128" s="92" t="s">
        <v>1279</v>
      </c>
      <c r="B128" s="92">
        <v>2</v>
      </c>
      <c r="C128" s="133">
        <v>0.005296082513533118</v>
      </c>
      <c r="D128" s="92" t="s">
        <v>1285</v>
      </c>
      <c r="E128" s="92" t="b">
        <v>0</v>
      </c>
      <c r="F128" s="92" t="b">
        <v>0</v>
      </c>
      <c r="G128" s="92" t="b">
        <v>0</v>
      </c>
    </row>
    <row r="129" spans="1:7" ht="15">
      <c r="A129" s="92" t="s">
        <v>1280</v>
      </c>
      <c r="B129" s="92">
        <v>2</v>
      </c>
      <c r="C129" s="133">
        <v>0.005296082513533118</v>
      </c>
      <c r="D129" s="92" t="s">
        <v>1285</v>
      </c>
      <c r="E129" s="92" t="b">
        <v>0</v>
      </c>
      <c r="F129" s="92" t="b">
        <v>0</v>
      </c>
      <c r="G129" s="92" t="b">
        <v>0</v>
      </c>
    </row>
    <row r="130" spans="1:7" ht="15">
      <c r="A130" s="92" t="s">
        <v>1281</v>
      </c>
      <c r="B130" s="92">
        <v>2</v>
      </c>
      <c r="C130" s="133">
        <v>0.004313929183471189</v>
      </c>
      <c r="D130" s="92" t="s">
        <v>1285</v>
      </c>
      <c r="E130" s="92" t="b">
        <v>0</v>
      </c>
      <c r="F130" s="92" t="b">
        <v>0</v>
      </c>
      <c r="G130" s="92" t="b">
        <v>0</v>
      </c>
    </row>
    <row r="131" spans="1:7" ht="15">
      <c r="A131" s="92" t="s">
        <v>1282</v>
      </c>
      <c r="B131" s="92">
        <v>2</v>
      </c>
      <c r="C131" s="133">
        <v>0.004313929183471189</v>
      </c>
      <c r="D131" s="92" t="s">
        <v>1285</v>
      </c>
      <c r="E131" s="92" t="b">
        <v>0</v>
      </c>
      <c r="F131" s="92" t="b">
        <v>0</v>
      </c>
      <c r="G131" s="92" t="b">
        <v>0</v>
      </c>
    </row>
    <row r="132" spans="1:7" ht="15">
      <c r="A132" s="92" t="s">
        <v>932</v>
      </c>
      <c r="B132" s="92">
        <v>2</v>
      </c>
      <c r="C132" s="133">
        <v>0.004313929183471189</v>
      </c>
      <c r="D132" s="92" t="s">
        <v>1285</v>
      </c>
      <c r="E132" s="92" t="b">
        <v>0</v>
      </c>
      <c r="F132" s="92" t="b">
        <v>0</v>
      </c>
      <c r="G132" s="92" t="b">
        <v>0</v>
      </c>
    </row>
    <row r="133" spans="1:7" ht="15">
      <c r="A133" s="92" t="s">
        <v>933</v>
      </c>
      <c r="B133" s="92">
        <v>2</v>
      </c>
      <c r="C133" s="133">
        <v>0.004313929183471189</v>
      </c>
      <c r="D133" s="92" t="s">
        <v>1285</v>
      </c>
      <c r="E133" s="92" t="b">
        <v>0</v>
      </c>
      <c r="F133" s="92" t="b">
        <v>0</v>
      </c>
      <c r="G133" s="92" t="b">
        <v>0</v>
      </c>
    </row>
    <row r="134" spans="1:7" ht="15">
      <c r="A134" s="92" t="s">
        <v>934</v>
      </c>
      <c r="B134" s="92">
        <v>2</v>
      </c>
      <c r="C134" s="133">
        <v>0.004313929183471189</v>
      </c>
      <c r="D134" s="92" t="s">
        <v>1285</v>
      </c>
      <c r="E134" s="92" t="b">
        <v>0</v>
      </c>
      <c r="F134" s="92" t="b">
        <v>0</v>
      </c>
      <c r="G134" s="92" t="b">
        <v>0</v>
      </c>
    </row>
    <row r="135" spans="1:7" ht="15">
      <c r="A135" s="92" t="s">
        <v>935</v>
      </c>
      <c r="B135" s="92">
        <v>2</v>
      </c>
      <c r="C135" s="133">
        <v>0.004313929183471189</v>
      </c>
      <c r="D135" s="92" t="s">
        <v>1285</v>
      </c>
      <c r="E135" s="92" t="b">
        <v>0</v>
      </c>
      <c r="F135" s="92" t="b">
        <v>0</v>
      </c>
      <c r="G135" s="92" t="b">
        <v>0</v>
      </c>
    </row>
    <row r="136" spans="1:7" ht="15">
      <c r="A136" s="92" t="s">
        <v>936</v>
      </c>
      <c r="B136" s="92">
        <v>2</v>
      </c>
      <c r="C136" s="133">
        <v>0.004313929183471189</v>
      </c>
      <c r="D136" s="92" t="s">
        <v>1285</v>
      </c>
      <c r="E136" s="92" t="b">
        <v>0</v>
      </c>
      <c r="F136" s="92" t="b">
        <v>0</v>
      </c>
      <c r="G136" s="92" t="b">
        <v>0</v>
      </c>
    </row>
    <row r="137" spans="1:7" ht="15">
      <c r="A137" s="92" t="s">
        <v>937</v>
      </c>
      <c r="B137" s="92">
        <v>2</v>
      </c>
      <c r="C137" s="133">
        <v>0.004313929183471189</v>
      </c>
      <c r="D137" s="92" t="s">
        <v>1285</v>
      </c>
      <c r="E137" s="92" t="b">
        <v>0</v>
      </c>
      <c r="F137" s="92" t="b">
        <v>0</v>
      </c>
      <c r="G137" s="92" t="b">
        <v>0</v>
      </c>
    </row>
    <row r="138" spans="1:7" ht="15">
      <c r="A138" s="92" t="s">
        <v>938</v>
      </c>
      <c r="B138" s="92">
        <v>2</v>
      </c>
      <c r="C138" s="133">
        <v>0.004313929183471189</v>
      </c>
      <c r="D138" s="92" t="s">
        <v>1285</v>
      </c>
      <c r="E138" s="92" t="b">
        <v>0</v>
      </c>
      <c r="F138" s="92" t="b">
        <v>0</v>
      </c>
      <c r="G138" s="92" t="b">
        <v>0</v>
      </c>
    </row>
    <row r="139" spans="1:7" ht="15">
      <c r="A139" s="92" t="s">
        <v>939</v>
      </c>
      <c r="B139" s="92">
        <v>2</v>
      </c>
      <c r="C139" s="133">
        <v>0.004313929183471189</v>
      </c>
      <c r="D139" s="92" t="s">
        <v>1285</v>
      </c>
      <c r="E139" s="92" t="b">
        <v>0</v>
      </c>
      <c r="F139" s="92" t="b">
        <v>0</v>
      </c>
      <c r="G139" s="92" t="b">
        <v>0</v>
      </c>
    </row>
    <row r="140" spans="1:7" ht="15">
      <c r="A140" s="92" t="s">
        <v>940</v>
      </c>
      <c r="B140" s="92">
        <v>2</v>
      </c>
      <c r="C140" s="133">
        <v>0.004313929183471189</v>
      </c>
      <c r="D140" s="92" t="s">
        <v>1285</v>
      </c>
      <c r="E140" s="92" t="b">
        <v>0</v>
      </c>
      <c r="F140" s="92" t="b">
        <v>0</v>
      </c>
      <c r="G140" s="92" t="b">
        <v>0</v>
      </c>
    </row>
    <row r="141" spans="1:7" ht="15">
      <c r="A141" s="92" t="s">
        <v>307</v>
      </c>
      <c r="B141" s="92">
        <v>17</v>
      </c>
      <c r="C141" s="133">
        <v>0</v>
      </c>
      <c r="D141" s="92" t="s">
        <v>841</v>
      </c>
      <c r="E141" s="92" t="b">
        <v>0</v>
      </c>
      <c r="F141" s="92" t="b">
        <v>0</v>
      </c>
      <c r="G141" s="92" t="b">
        <v>0</v>
      </c>
    </row>
    <row r="142" spans="1:7" ht="15">
      <c r="A142" s="92" t="s">
        <v>235</v>
      </c>
      <c r="B142" s="92">
        <v>5</v>
      </c>
      <c r="C142" s="133">
        <v>0.014756372336469667</v>
      </c>
      <c r="D142" s="92" t="s">
        <v>841</v>
      </c>
      <c r="E142" s="92" t="b">
        <v>0</v>
      </c>
      <c r="F142" s="92" t="b">
        <v>0</v>
      </c>
      <c r="G142" s="92" t="b">
        <v>0</v>
      </c>
    </row>
    <row r="143" spans="1:7" ht="15">
      <c r="A143" s="92" t="s">
        <v>982</v>
      </c>
      <c r="B143" s="92">
        <v>4</v>
      </c>
      <c r="C143" s="133">
        <v>0.014254877018358083</v>
      </c>
      <c r="D143" s="92" t="s">
        <v>841</v>
      </c>
      <c r="E143" s="92" t="b">
        <v>0</v>
      </c>
      <c r="F143" s="92" t="b">
        <v>0</v>
      </c>
      <c r="G143" s="92" t="b">
        <v>0</v>
      </c>
    </row>
    <row r="144" spans="1:7" ht="15">
      <c r="A144" s="92" t="s">
        <v>917</v>
      </c>
      <c r="B144" s="92">
        <v>4</v>
      </c>
      <c r="C144" s="133">
        <v>0.011805097869175734</v>
      </c>
      <c r="D144" s="92" t="s">
        <v>841</v>
      </c>
      <c r="E144" s="92" t="b">
        <v>0</v>
      </c>
      <c r="F144" s="92" t="b">
        <v>0</v>
      </c>
      <c r="G144" s="92" t="b">
        <v>0</v>
      </c>
    </row>
    <row r="145" spans="1:7" ht="15">
      <c r="A145" s="92" t="s">
        <v>918</v>
      </c>
      <c r="B145" s="92">
        <v>4</v>
      </c>
      <c r="C145" s="133">
        <v>0.011805097869175734</v>
      </c>
      <c r="D145" s="92" t="s">
        <v>841</v>
      </c>
      <c r="E145" s="92" t="b">
        <v>0</v>
      </c>
      <c r="F145" s="92" t="b">
        <v>0</v>
      </c>
      <c r="G145" s="92" t="b">
        <v>0</v>
      </c>
    </row>
    <row r="146" spans="1:7" ht="15">
      <c r="A146" s="92" t="s">
        <v>919</v>
      </c>
      <c r="B146" s="92">
        <v>3</v>
      </c>
      <c r="C146" s="133">
        <v>0.010691157763768564</v>
      </c>
      <c r="D146" s="92" t="s">
        <v>841</v>
      </c>
      <c r="E146" s="92" t="b">
        <v>0</v>
      </c>
      <c r="F146" s="92" t="b">
        <v>0</v>
      </c>
      <c r="G146" s="92" t="b">
        <v>0</v>
      </c>
    </row>
    <row r="147" spans="1:7" ht="15">
      <c r="A147" s="92" t="s">
        <v>983</v>
      </c>
      <c r="B147" s="92">
        <v>3</v>
      </c>
      <c r="C147" s="133">
        <v>0.0177076468037636</v>
      </c>
      <c r="D147" s="92" t="s">
        <v>841</v>
      </c>
      <c r="E147" s="92" t="b">
        <v>0</v>
      </c>
      <c r="F147" s="92" t="b">
        <v>0</v>
      </c>
      <c r="G147" s="92" t="b">
        <v>0</v>
      </c>
    </row>
    <row r="148" spans="1:7" ht="15">
      <c r="A148" s="92" t="s">
        <v>984</v>
      </c>
      <c r="B148" s="92">
        <v>2</v>
      </c>
      <c r="C148" s="133">
        <v>0.008853823401881799</v>
      </c>
      <c r="D148" s="92" t="s">
        <v>841</v>
      </c>
      <c r="E148" s="92" t="b">
        <v>0</v>
      </c>
      <c r="F148" s="92" t="b">
        <v>0</v>
      </c>
      <c r="G148" s="92" t="b">
        <v>0</v>
      </c>
    </row>
    <row r="149" spans="1:7" ht="15">
      <c r="A149" s="92" t="s">
        <v>985</v>
      </c>
      <c r="B149" s="92">
        <v>2</v>
      </c>
      <c r="C149" s="133">
        <v>0.011805097869175734</v>
      </c>
      <c r="D149" s="92" t="s">
        <v>841</v>
      </c>
      <c r="E149" s="92" t="b">
        <v>0</v>
      </c>
      <c r="F149" s="92" t="b">
        <v>0</v>
      </c>
      <c r="G149" s="92" t="b">
        <v>0</v>
      </c>
    </row>
    <row r="150" spans="1:7" ht="15">
      <c r="A150" s="92" t="s">
        <v>986</v>
      </c>
      <c r="B150" s="92">
        <v>2</v>
      </c>
      <c r="C150" s="133">
        <v>0.011805097869175734</v>
      </c>
      <c r="D150" s="92" t="s">
        <v>841</v>
      </c>
      <c r="E150" s="92" t="b">
        <v>0</v>
      </c>
      <c r="F150" s="92" t="b">
        <v>0</v>
      </c>
      <c r="G150" s="92" t="b">
        <v>0</v>
      </c>
    </row>
    <row r="151" spans="1:7" ht="15">
      <c r="A151" s="92" t="s">
        <v>600</v>
      </c>
      <c r="B151" s="92">
        <v>2</v>
      </c>
      <c r="C151" s="133">
        <v>0.008853823401881799</v>
      </c>
      <c r="D151" s="92" t="s">
        <v>841</v>
      </c>
      <c r="E151" s="92" t="b">
        <v>0</v>
      </c>
      <c r="F151" s="92" t="b">
        <v>0</v>
      </c>
      <c r="G151" s="92" t="b">
        <v>0</v>
      </c>
    </row>
    <row r="152" spans="1:7" ht="15">
      <c r="A152" s="92" t="s">
        <v>1278</v>
      </c>
      <c r="B152" s="92">
        <v>2</v>
      </c>
      <c r="C152" s="133">
        <v>0.011805097869175734</v>
      </c>
      <c r="D152" s="92" t="s">
        <v>841</v>
      </c>
      <c r="E152" s="92" t="b">
        <v>0</v>
      </c>
      <c r="F152" s="92" t="b">
        <v>0</v>
      </c>
      <c r="G152" s="92" t="b">
        <v>0</v>
      </c>
    </row>
    <row r="153" spans="1:7" ht="15">
      <c r="A153" s="92" t="s">
        <v>1279</v>
      </c>
      <c r="B153" s="92">
        <v>2</v>
      </c>
      <c r="C153" s="133">
        <v>0.011805097869175734</v>
      </c>
      <c r="D153" s="92" t="s">
        <v>841</v>
      </c>
      <c r="E153" s="92" t="b">
        <v>0</v>
      </c>
      <c r="F153" s="92" t="b">
        <v>0</v>
      </c>
      <c r="G153" s="92" t="b">
        <v>0</v>
      </c>
    </row>
    <row r="154" spans="1:7" ht="15">
      <c r="A154" s="92" t="s">
        <v>1227</v>
      </c>
      <c r="B154" s="92">
        <v>2</v>
      </c>
      <c r="C154" s="133">
        <v>0.008853823401881799</v>
      </c>
      <c r="D154" s="92" t="s">
        <v>841</v>
      </c>
      <c r="E154" s="92" t="b">
        <v>0</v>
      </c>
      <c r="F154" s="92" t="b">
        <v>0</v>
      </c>
      <c r="G154" s="92" t="b">
        <v>0</v>
      </c>
    </row>
    <row r="155" spans="1:7" ht="15">
      <c r="A155" s="92" t="s">
        <v>1228</v>
      </c>
      <c r="B155" s="92">
        <v>2</v>
      </c>
      <c r="C155" s="133">
        <v>0.008853823401881799</v>
      </c>
      <c r="D155" s="92" t="s">
        <v>841</v>
      </c>
      <c r="E155" s="92" t="b">
        <v>0</v>
      </c>
      <c r="F155" s="92" t="b">
        <v>0</v>
      </c>
      <c r="G155" s="92" t="b">
        <v>0</v>
      </c>
    </row>
    <row r="156" spans="1:7" ht="15">
      <c r="A156" s="92" t="s">
        <v>929</v>
      </c>
      <c r="B156" s="92">
        <v>2</v>
      </c>
      <c r="C156" s="133">
        <v>0.011805097869175734</v>
      </c>
      <c r="D156" s="92" t="s">
        <v>841</v>
      </c>
      <c r="E156" s="92" t="b">
        <v>0</v>
      </c>
      <c r="F156" s="92" t="b">
        <v>0</v>
      </c>
      <c r="G156" s="92" t="b">
        <v>0</v>
      </c>
    </row>
    <row r="157" spans="1:7" ht="15">
      <c r="A157" s="92" t="s">
        <v>1229</v>
      </c>
      <c r="B157" s="92">
        <v>2</v>
      </c>
      <c r="C157" s="133">
        <v>0.008853823401881799</v>
      </c>
      <c r="D157" s="92" t="s">
        <v>841</v>
      </c>
      <c r="E157" s="92" t="b">
        <v>0</v>
      </c>
      <c r="F157" s="92" t="b">
        <v>0</v>
      </c>
      <c r="G157" s="92" t="b">
        <v>0</v>
      </c>
    </row>
    <row r="158" spans="1:7" ht="15">
      <c r="A158" s="92" t="s">
        <v>1230</v>
      </c>
      <c r="B158" s="92">
        <v>2</v>
      </c>
      <c r="C158" s="133">
        <v>0.008853823401881799</v>
      </c>
      <c r="D158" s="92" t="s">
        <v>841</v>
      </c>
      <c r="E158" s="92" t="b">
        <v>0</v>
      </c>
      <c r="F158" s="92" t="b">
        <v>0</v>
      </c>
      <c r="G158" s="92" t="b">
        <v>0</v>
      </c>
    </row>
    <row r="159" spans="1:7" ht="15">
      <c r="A159" s="92" t="s">
        <v>1231</v>
      </c>
      <c r="B159" s="92">
        <v>2</v>
      </c>
      <c r="C159" s="133">
        <v>0.008853823401881799</v>
      </c>
      <c r="D159" s="92" t="s">
        <v>841</v>
      </c>
      <c r="E159" s="92" t="b">
        <v>0</v>
      </c>
      <c r="F159" s="92" t="b">
        <v>0</v>
      </c>
      <c r="G159" s="92" t="b">
        <v>0</v>
      </c>
    </row>
    <row r="160" spans="1:7" ht="15">
      <c r="A160" s="92" t="s">
        <v>1250</v>
      </c>
      <c r="B160" s="92">
        <v>2</v>
      </c>
      <c r="C160" s="133">
        <v>0.008853823401881799</v>
      </c>
      <c r="D160" s="92" t="s">
        <v>841</v>
      </c>
      <c r="E160" s="92" t="b">
        <v>0</v>
      </c>
      <c r="F160" s="92" t="b">
        <v>0</v>
      </c>
      <c r="G160" s="92" t="b">
        <v>0</v>
      </c>
    </row>
    <row r="161" spans="1:7" ht="15">
      <c r="A161" s="92" t="s">
        <v>1251</v>
      </c>
      <c r="B161" s="92">
        <v>2</v>
      </c>
      <c r="C161" s="133">
        <v>0.008853823401881799</v>
      </c>
      <c r="D161" s="92" t="s">
        <v>841</v>
      </c>
      <c r="E161" s="92" t="b">
        <v>0</v>
      </c>
      <c r="F161" s="92" t="b">
        <v>0</v>
      </c>
      <c r="G161" s="92" t="b">
        <v>0</v>
      </c>
    </row>
    <row r="162" spans="1:7" ht="15">
      <c r="A162" s="92" t="s">
        <v>1252</v>
      </c>
      <c r="B162" s="92">
        <v>2</v>
      </c>
      <c r="C162" s="133">
        <v>0.008853823401881799</v>
      </c>
      <c r="D162" s="92" t="s">
        <v>841</v>
      </c>
      <c r="E162" s="92" t="b">
        <v>0</v>
      </c>
      <c r="F162" s="92" t="b">
        <v>0</v>
      </c>
      <c r="G162" s="92" t="b">
        <v>0</v>
      </c>
    </row>
    <row r="163" spans="1:7" ht="15">
      <c r="A163" s="92" t="s">
        <v>1253</v>
      </c>
      <c r="B163" s="92">
        <v>2</v>
      </c>
      <c r="C163" s="133">
        <v>0.008853823401881799</v>
      </c>
      <c r="D163" s="92" t="s">
        <v>841</v>
      </c>
      <c r="E163" s="92" t="b">
        <v>0</v>
      </c>
      <c r="F163" s="92" t="b">
        <v>0</v>
      </c>
      <c r="G163" s="92" t="b">
        <v>0</v>
      </c>
    </row>
    <row r="164" spans="1:7" ht="15">
      <c r="A164" s="92" t="s">
        <v>1254</v>
      </c>
      <c r="B164" s="92">
        <v>2</v>
      </c>
      <c r="C164" s="133">
        <v>0.008853823401881799</v>
      </c>
      <c r="D164" s="92" t="s">
        <v>841</v>
      </c>
      <c r="E164" s="92" t="b">
        <v>0</v>
      </c>
      <c r="F164" s="92" t="b">
        <v>0</v>
      </c>
      <c r="G164" s="92" t="b">
        <v>0</v>
      </c>
    </row>
    <row r="165" spans="1:7" ht="15">
      <c r="A165" s="92" t="s">
        <v>1255</v>
      </c>
      <c r="B165" s="92">
        <v>2</v>
      </c>
      <c r="C165" s="133">
        <v>0.008853823401881799</v>
      </c>
      <c r="D165" s="92" t="s">
        <v>841</v>
      </c>
      <c r="E165" s="92" t="b">
        <v>0</v>
      </c>
      <c r="F165" s="92" t="b">
        <v>0</v>
      </c>
      <c r="G165" s="92" t="b">
        <v>0</v>
      </c>
    </row>
    <row r="166" spans="1:7" ht="15">
      <c r="A166" s="92" t="s">
        <v>1256</v>
      </c>
      <c r="B166" s="92">
        <v>2</v>
      </c>
      <c r="C166" s="133">
        <v>0.008853823401881799</v>
      </c>
      <c r="D166" s="92" t="s">
        <v>841</v>
      </c>
      <c r="E166" s="92" t="b">
        <v>0</v>
      </c>
      <c r="F166" s="92" t="b">
        <v>0</v>
      </c>
      <c r="G166" s="92" t="b">
        <v>0</v>
      </c>
    </row>
    <row r="167" spans="1:7" ht="15">
      <c r="A167" s="92" t="s">
        <v>1257</v>
      </c>
      <c r="B167" s="92">
        <v>2</v>
      </c>
      <c r="C167" s="133">
        <v>0.008853823401881799</v>
      </c>
      <c r="D167" s="92" t="s">
        <v>841</v>
      </c>
      <c r="E167" s="92" t="b">
        <v>0</v>
      </c>
      <c r="F167" s="92" t="b">
        <v>0</v>
      </c>
      <c r="G167" s="92" t="b">
        <v>0</v>
      </c>
    </row>
    <row r="168" spans="1:7" ht="15">
      <c r="A168" s="92" t="s">
        <v>1258</v>
      </c>
      <c r="B168" s="92">
        <v>2</v>
      </c>
      <c r="C168" s="133">
        <v>0.008853823401881799</v>
      </c>
      <c r="D168" s="92" t="s">
        <v>841</v>
      </c>
      <c r="E168" s="92" t="b">
        <v>0</v>
      </c>
      <c r="F168" s="92" t="b">
        <v>0</v>
      </c>
      <c r="G168" s="92" t="b">
        <v>0</v>
      </c>
    </row>
    <row r="169" spans="1:7" ht="15">
      <c r="A169" s="92" t="s">
        <v>1237</v>
      </c>
      <c r="B169" s="92">
        <v>2</v>
      </c>
      <c r="C169" s="133">
        <v>0.008853823401881799</v>
      </c>
      <c r="D169" s="92" t="s">
        <v>841</v>
      </c>
      <c r="E169" s="92" t="b">
        <v>0</v>
      </c>
      <c r="F169" s="92" t="b">
        <v>0</v>
      </c>
      <c r="G169" s="92" t="b">
        <v>0</v>
      </c>
    </row>
    <row r="170" spans="1:7" ht="15">
      <c r="A170" s="92" t="s">
        <v>1238</v>
      </c>
      <c r="B170" s="92">
        <v>2</v>
      </c>
      <c r="C170" s="133">
        <v>0.008853823401881799</v>
      </c>
      <c r="D170" s="92" t="s">
        <v>841</v>
      </c>
      <c r="E170" s="92" t="b">
        <v>0</v>
      </c>
      <c r="F170" s="92" t="b">
        <v>0</v>
      </c>
      <c r="G170" s="92" t="b">
        <v>0</v>
      </c>
    </row>
    <row r="171" spans="1:7" ht="15">
      <c r="A171" s="92" t="s">
        <v>1239</v>
      </c>
      <c r="B171" s="92">
        <v>2</v>
      </c>
      <c r="C171" s="133">
        <v>0.008853823401881799</v>
      </c>
      <c r="D171" s="92" t="s">
        <v>841</v>
      </c>
      <c r="E171" s="92" t="b">
        <v>0</v>
      </c>
      <c r="F171" s="92" t="b">
        <v>0</v>
      </c>
      <c r="G171" s="92" t="b">
        <v>0</v>
      </c>
    </row>
    <row r="172" spans="1:7" ht="15">
      <c r="A172" s="92" t="s">
        <v>1240</v>
      </c>
      <c r="B172" s="92">
        <v>2</v>
      </c>
      <c r="C172" s="133">
        <v>0.008853823401881799</v>
      </c>
      <c r="D172" s="92" t="s">
        <v>841</v>
      </c>
      <c r="E172" s="92" t="b">
        <v>0</v>
      </c>
      <c r="F172" s="92" t="b">
        <v>0</v>
      </c>
      <c r="G172" s="92" t="b">
        <v>0</v>
      </c>
    </row>
    <row r="173" spans="1:7" ht="15">
      <c r="A173" s="92" t="s">
        <v>1241</v>
      </c>
      <c r="B173" s="92">
        <v>2</v>
      </c>
      <c r="C173" s="133">
        <v>0.008853823401881799</v>
      </c>
      <c r="D173" s="92" t="s">
        <v>841</v>
      </c>
      <c r="E173" s="92" t="b">
        <v>0</v>
      </c>
      <c r="F173" s="92" t="b">
        <v>0</v>
      </c>
      <c r="G173" s="92" t="b">
        <v>0</v>
      </c>
    </row>
    <row r="174" spans="1:7" ht="15">
      <c r="A174" s="92" t="s">
        <v>1242</v>
      </c>
      <c r="B174" s="92">
        <v>2</v>
      </c>
      <c r="C174" s="133">
        <v>0.008853823401881799</v>
      </c>
      <c r="D174" s="92" t="s">
        <v>841</v>
      </c>
      <c r="E174" s="92" t="b">
        <v>0</v>
      </c>
      <c r="F174" s="92" t="b">
        <v>0</v>
      </c>
      <c r="G174" s="92" t="b">
        <v>0</v>
      </c>
    </row>
    <row r="175" spans="1:7" ht="15">
      <c r="A175" s="92" t="s">
        <v>1243</v>
      </c>
      <c r="B175" s="92">
        <v>2</v>
      </c>
      <c r="C175" s="133">
        <v>0.008853823401881799</v>
      </c>
      <c r="D175" s="92" t="s">
        <v>841</v>
      </c>
      <c r="E175" s="92" t="b">
        <v>0</v>
      </c>
      <c r="F175" s="92" t="b">
        <v>0</v>
      </c>
      <c r="G175" s="92" t="b">
        <v>0</v>
      </c>
    </row>
    <row r="176" spans="1:7" ht="15">
      <c r="A176" s="92" t="s">
        <v>1244</v>
      </c>
      <c r="B176" s="92">
        <v>2</v>
      </c>
      <c r="C176" s="133">
        <v>0.008853823401881799</v>
      </c>
      <c r="D176" s="92" t="s">
        <v>841</v>
      </c>
      <c r="E176" s="92" t="b">
        <v>0</v>
      </c>
      <c r="F176" s="92" t="b">
        <v>0</v>
      </c>
      <c r="G176" s="92" t="b">
        <v>0</v>
      </c>
    </row>
    <row r="177" spans="1:7" ht="15">
      <c r="A177" s="92" t="s">
        <v>1245</v>
      </c>
      <c r="B177" s="92">
        <v>2</v>
      </c>
      <c r="C177" s="133">
        <v>0.008853823401881799</v>
      </c>
      <c r="D177" s="92" t="s">
        <v>841</v>
      </c>
      <c r="E177" s="92" t="b">
        <v>0</v>
      </c>
      <c r="F177" s="92" t="b">
        <v>0</v>
      </c>
      <c r="G177" s="92" t="b">
        <v>0</v>
      </c>
    </row>
    <row r="178" spans="1:7" ht="15">
      <c r="A178" s="92" t="s">
        <v>1246</v>
      </c>
      <c r="B178" s="92">
        <v>2</v>
      </c>
      <c r="C178" s="133">
        <v>0.008853823401881799</v>
      </c>
      <c r="D178" s="92" t="s">
        <v>841</v>
      </c>
      <c r="E178" s="92" t="b">
        <v>0</v>
      </c>
      <c r="F178" s="92" t="b">
        <v>0</v>
      </c>
      <c r="G178" s="92" t="b">
        <v>0</v>
      </c>
    </row>
    <row r="179" spans="1:7" ht="15">
      <c r="A179" s="92" t="s">
        <v>1247</v>
      </c>
      <c r="B179" s="92">
        <v>2</v>
      </c>
      <c r="C179" s="133">
        <v>0.008853823401881799</v>
      </c>
      <c r="D179" s="92" t="s">
        <v>841</v>
      </c>
      <c r="E179" s="92" t="b">
        <v>0</v>
      </c>
      <c r="F179" s="92" t="b">
        <v>0</v>
      </c>
      <c r="G179" s="92" t="b">
        <v>0</v>
      </c>
    </row>
    <row r="180" spans="1:7" ht="15">
      <c r="A180" s="92" t="s">
        <v>1248</v>
      </c>
      <c r="B180" s="92">
        <v>2</v>
      </c>
      <c r="C180" s="133">
        <v>0.008853823401881799</v>
      </c>
      <c r="D180" s="92" t="s">
        <v>841</v>
      </c>
      <c r="E180" s="92" t="b">
        <v>0</v>
      </c>
      <c r="F180" s="92" t="b">
        <v>0</v>
      </c>
      <c r="G180" s="92" t="b">
        <v>0</v>
      </c>
    </row>
    <row r="181" spans="1:7" ht="15">
      <c r="A181" s="92" t="s">
        <v>1249</v>
      </c>
      <c r="B181" s="92">
        <v>2</v>
      </c>
      <c r="C181" s="133">
        <v>0.008853823401881799</v>
      </c>
      <c r="D181" s="92" t="s">
        <v>841</v>
      </c>
      <c r="E181" s="92" t="b">
        <v>0</v>
      </c>
      <c r="F181" s="92" t="b">
        <v>0</v>
      </c>
      <c r="G181" s="92" t="b">
        <v>0</v>
      </c>
    </row>
    <row r="182" spans="1:7" ht="15">
      <c r="A182" s="92" t="s">
        <v>1232</v>
      </c>
      <c r="B182" s="92">
        <v>2</v>
      </c>
      <c r="C182" s="133">
        <v>0.008853823401881799</v>
      </c>
      <c r="D182" s="92" t="s">
        <v>841</v>
      </c>
      <c r="E182" s="92" t="b">
        <v>0</v>
      </c>
      <c r="F182" s="92" t="b">
        <v>0</v>
      </c>
      <c r="G182" s="92" t="b">
        <v>0</v>
      </c>
    </row>
    <row r="183" spans="1:7" ht="15">
      <c r="A183" s="92" t="s">
        <v>1233</v>
      </c>
      <c r="B183" s="92">
        <v>2</v>
      </c>
      <c r="C183" s="133">
        <v>0.008853823401881799</v>
      </c>
      <c r="D183" s="92" t="s">
        <v>841</v>
      </c>
      <c r="E183" s="92" t="b">
        <v>0</v>
      </c>
      <c r="F183" s="92" t="b">
        <v>0</v>
      </c>
      <c r="G183" s="92" t="b">
        <v>0</v>
      </c>
    </row>
    <row r="184" spans="1:7" ht="15">
      <c r="A184" s="92" t="s">
        <v>1234</v>
      </c>
      <c r="B184" s="92">
        <v>2</v>
      </c>
      <c r="C184" s="133">
        <v>0.008853823401881799</v>
      </c>
      <c r="D184" s="92" t="s">
        <v>841</v>
      </c>
      <c r="E184" s="92" t="b">
        <v>0</v>
      </c>
      <c r="F184" s="92" t="b">
        <v>0</v>
      </c>
      <c r="G184" s="92" t="b">
        <v>0</v>
      </c>
    </row>
    <row r="185" spans="1:7" ht="15">
      <c r="A185" s="92" t="s">
        <v>1235</v>
      </c>
      <c r="B185" s="92">
        <v>2</v>
      </c>
      <c r="C185" s="133">
        <v>0.008853823401881799</v>
      </c>
      <c r="D185" s="92" t="s">
        <v>841</v>
      </c>
      <c r="E185" s="92" t="b">
        <v>0</v>
      </c>
      <c r="F185" s="92" t="b">
        <v>0</v>
      </c>
      <c r="G185" s="92" t="b">
        <v>0</v>
      </c>
    </row>
    <row r="186" spans="1:7" ht="15">
      <c r="A186" s="92" t="s">
        <v>1236</v>
      </c>
      <c r="B186" s="92">
        <v>2</v>
      </c>
      <c r="C186" s="133">
        <v>0.008853823401881799</v>
      </c>
      <c r="D186" s="92" t="s">
        <v>841</v>
      </c>
      <c r="E186" s="92" t="b">
        <v>0</v>
      </c>
      <c r="F186" s="92" t="b">
        <v>0</v>
      </c>
      <c r="G186" s="92" t="b">
        <v>0</v>
      </c>
    </row>
    <row r="187" spans="1:7" ht="15">
      <c r="A187" s="92" t="s">
        <v>926</v>
      </c>
      <c r="B187" s="92">
        <v>2</v>
      </c>
      <c r="C187" s="133">
        <v>0.008853823401881799</v>
      </c>
      <c r="D187" s="92" t="s">
        <v>841</v>
      </c>
      <c r="E187" s="92" t="b">
        <v>0</v>
      </c>
      <c r="F187" s="92" t="b">
        <v>0</v>
      </c>
      <c r="G187" s="92" t="b">
        <v>0</v>
      </c>
    </row>
    <row r="188" spans="1:7" ht="15">
      <c r="A188" s="92" t="s">
        <v>927</v>
      </c>
      <c r="B188" s="92">
        <v>2</v>
      </c>
      <c r="C188" s="133">
        <v>0.008853823401881799</v>
      </c>
      <c r="D188" s="92" t="s">
        <v>841</v>
      </c>
      <c r="E188" s="92" t="b">
        <v>0</v>
      </c>
      <c r="F188" s="92" t="b">
        <v>0</v>
      </c>
      <c r="G188" s="92" t="b">
        <v>0</v>
      </c>
    </row>
    <row r="189" spans="1:7" ht="15">
      <c r="A189" s="92" t="s">
        <v>978</v>
      </c>
      <c r="B189" s="92">
        <v>5</v>
      </c>
      <c r="C189" s="133">
        <v>0</v>
      </c>
      <c r="D189" s="92" t="s">
        <v>842</v>
      </c>
      <c r="E189" s="92" t="b">
        <v>1</v>
      </c>
      <c r="F189" s="92" t="b">
        <v>0</v>
      </c>
      <c r="G189" s="92" t="b">
        <v>0</v>
      </c>
    </row>
    <row r="190" spans="1:7" ht="15">
      <c r="A190" s="92" t="s">
        <v>988</v>
      </c>
      <c r="B190" s="92">
        <v>5</v>
      </c>
      <c r="C190" s="133">
        <v>0</v>
      </c>
      <c r="D190" s="92" t="s">
        <v>842</v>
      </c>
      <c r="E190" s="92" t="b">
        <v>0</v>
      </c>
      <c r="F190" s="92" t="b">
        <v>0</v>
      </c>
      <c r="G190" s="92" t="b">
        <v>0</v>
      </c>
    </row>
    <row r="191" spans="1:7" ht="15">
      <c r="A191" s="92" t="s">
        <v>989</v>
      </c>
      <c r="B191" s="92">
        <v>5</v>
      </c>
      <c r="C191" s="133">
        <v>0</v>
      </c>
      <c r="D191" s="92" t="s">
        <v>842</v>
      </c>
      <c r="E191" s="92" t="b">
        <v>0</v>
      </c>
      <c r="F191" s="92" t="b">
        <v>0</v>
      </c>
      <c r="G191" s="92" t="b">
        <v>0</v>
      </c>
    </row>
    <row r="192" spans="1:7" ht="15">
      <c r="A192" s="92" t="s">
        <v>979</v>
      </c>
      <c r="B192" s="92">
        <v>5</v>
      </c>
      <c r="C192" s="133">
        <v>0</v>
      </c>
      <c r="D192" s="92" t="s">
        <v>842</v>
      </c>
      <c r="E192" s="92" t="b">
        <v>1</v>
      </c>
      <c r="F192" s="92" t="b">
        <v>0</v>
      </c>
      <c r="G192" s="92" t="b">
        <v>0</v>
      </c>
    </row>
    <row r="193" spans="1:7" ht="15">
      <c r="A193" s="92" t="s">
        <v>990</v>
      </c>
      <c r="B193" s="92">
        <v>5</v>
      </c>
      <c r="C193" s="133">
        <v>0</v>
      </c>
      <c r="D193" s="92" t="s">
        <v>842</v>
      </c>
      <c r="E193" s="92" t="b">
        <v>0</v>
      </c>
      <c r="F193" s="92" t="b">
        <v>0</v>
      </c>
      <c r="G193" s="92" t="b">
        <v>0</v>
      </c>
    </row>
    <row r="194" spans="1:7" ht="15">
      <c r="A194" s="92" t="s">
        <v>980</v>
      </c>
      <c r="B194" s="92">
        <v>5</v>
      </c>
      <c r="C194" s="133">
        <v>0</v>
      </c>
      <c r="D194" s="92" t="s">
        <v>842</v>
      </c>
      <c r="E194" s="92" t="b">
        <v>0</v>
      </c>
      <c r="F194" s="92" t="b">
        <v>0</v>
      </c>
      <c r="G194" s="92" t="b">
        <v>0</v>
      </c>
    </row>
    <row r="195" spans="1:7" ht="15">
      <c r="A195" s="92" t="s">
        <v>991</v>
      </c>
      <c r="B195" s="92">
        <v>5</v>
      </c>
      <c r="C195" s="133">
        <v>0</v>
      </c>
      <c r="D195" s="92" t="s">
        <v>842</v>
      </c>
      <c r="E195" s="92" t="b">
        <v>0</v>
      </c>
      <c r="F195" s="92" t="b">
        <v>0</v>
      </c>
      <c r="G195" s="92" t="b">
        <v>0</v>
      </c>
    </row>
    <row r="196" spans="1:7" ht="15">
      <c r="A196" s="92" t="s">
        <v>992</v>
      </c>
      <c r="B196" s="92">
        <v>5</v>
      </c>
      <c r="C196" s="133">
        <v>0</v>
      </c>
      <c r="D196" s="92" t="s">
        <v>842</v>
      </c>
      <c r="E196" s="92" t="b">
        <v>0</v>
      </c>
      <c r="F196" s="92" t="b">
        <v>0</v>
      </c>
      <c r="G196" s="92" t="b">
        <v>0</v>
      </c>
    </row>
    <row r="197" spans="1:7" ht="15">
      <c r="A197" s="92" t="s">
        <v>993</v>
      </c>
      <c r="B197" s="92">
        <v>5</v>
      </c>
      <c r="C197" s="133">
        <v>0</v>
      </c>
      <c r="D197" s="92" t="s">
        <v>842</v>
      </c>
      <c r="E197" s="92" t="b">
        <v>0</v>
      </c>
      <c r="F197" s="92" t="b">
        <v>0</v>
      </c>
      <c r="G197" s="92" t="b">
        <v>0</v>
      </c>
    </row>
    <row r="198" spans="1:7" ht="15">
      <c r="A198" s="92" t="s">
        <v>994</v>
      </c>
      <c r="B198" s="92">
        <v>5</v>
      </c>
      <c r="C198" s="133">
        <v>0</v>
      </c>
      <c r="D198" s="92" t="s">
        <v>842</v>
      </c>
      <c r="E198" s="92" t="b">
        <v>0</v>
      </c>
      <c r="F198" s="92" t="b">
        <v>0</v>
      </c>
      <c r="G198" s="92" t="b">
        <v>0</v>
      </c>
    </row>
    <row r="199" spans="1:7" ht="15">
      <c r="A199" s="92" t="s">
        <v>1220</v>
      </c>
      <c r="B199" s="92">
        <v>5</v>
      </c>
      <c r="C199" s="133">
        <v>0</v>
      </c>
      <c r="D199" s="92" t="s">
        <v>842</v>
      </c>
      <c r="E199" s="92" t="b">
        <v>0</v>
      </c>
      <c r="F199" s="92" t="b">
        <v>0</v>
      </c>
      <c r="G199" s="92" t="b">
        <v>0</v>
      </c>
    </row>
    <row r="200" spans="1:7" ht="15">
      <c r="A200" s="92" t="s">
        <v>1221</v>
      </c>
      <c r="B200" s="92">
        <v>5</v>
      </c>
      <c r="C200" s="133">
        <v>0</v>
      </c>
      <c r="D200" s="92" t="s">
        <v>842</v>
      </c>
      <c r="E200" s="92" t="b">
        <v>0</v>
      </c>
      <c r="F200" s="92" t="b">
        <v>0</v>
      </c>
      <c r="G200" s="92" t="b">
        <v>0</v>
      </c>
    </row>
    <row r="201" spans="1:7" ht="15">
      <c r="A201" s="92" t="s">
        <v>226</v>
      </c>
      <c r="B201" s="92">
        <v>3</v>
      </c>
      <c r="C201" s="133">
        <v>0.0072341983570551</v>
      </c>
      <c r="D201" s="92" t="s">
        <v>842</v>
      </c>
      <c r="E201" s="92" t="b">
        <v>0</v>
      </c>
      <c r="F201" s="92" t="b">
        <v>0</v>
      </c>
      <c r="G201" s="92" t="b">
        <v>0</v>
      </c>
    </row>
    <row r="202" spans="1:7" ht="15">
      <c r="A202" s="92" t="s">
        <v>1224</v>
      </c>
      <c r="B202" s="92">
        <v>2</v>
      </c>
      <c r="C202" s="133">
        <v>0.008650869753739947</v>
      </c>
      <c r="D202" s="92" t="s">
        <v>842</v>
      </c>
      <c r="E202" s="92" t="b">
        <v>0</v>
      </c>
      <c r="F202" s="92" t="b">
        <v>0</v>
      </c>
      <c r="G202" s="92" t="b">
        <v>0</v>
      </c>
    </row>
    <row r="203" spans="1:7" ht="15">
      <c r="A203" s="92" t="s">
        <v>1223</v>
      </c>
      <c r="B203" s="92">
        <v>2</v>
      </c>
      <c r="C203" s="133">
        <v>0.008650869753739947</v>
      </c>
      <c r="D203" s="92" t="s">
        <v>842</v>
      </c>
      <c r="E203" s="92" t="b">
        <v>0</v>
      </c>
      <c r="F203" s="92" t="b">
        <v>0</v>
      </c>
      <c r="G203" s="92" t="b">
        <v>0</v>
      </c>
    </row>
    <row r="204" spans="1:7" ht="15">
      <c r="A204" s="92" t="s">
        <v>1281</v>
      </c>
      <c r="B204" s="92">
        <v>2</v>
      </c>
      <c r="C204" s="133">
        <v>0.008650869753739947</v>
      </c>
      <c r="D204" s="92" t="s">
        <v>842</v>
      </c>
      <c r="E204" s="92" t="b">
        <v>0</v>
      </c>
      <c r="F204" s="92" t="b">
        <v>0</v>
      </c>
      <c r="G204" s="92" t="b">
        <v>0</v>
      </c>
    </row>
    <row r="205" spans="1:7" ht="15">
      <c r="A205" s="92" t="s">
        <v>1282</v>
      </c>
      <c r="B205" s="92">
        <v>2</v>
      </c>
      <c r="C205" s="133">
        <v>0.008650869753739947</v>
      </c>
      <c r="D205" s="92" t="s">
        <v>842</v>
      </c>
      <c r="E205" s="92" t="b">
        <v>0</v>
      </c>
      <c r="F205" s="92" t="b">
        <v>0</v>
      </c>
      <c r="G205" s="92" t="b">
        <v>0</v>
      </c>
    </row>
    <row r="206" spans="1:7" ht="15">
      <c r="A206" s="92" t="s">
        <v>932</v>
      </c>
      <c r="B206" s="92">
        <v>2</v>
      </c>
      <c r="C206" s="133">
        <v>0.008650869753739947</v>
      </c>
      <c r="D206" s="92" t="s">
        <v>842</v>
      </c>
      <c r="E206" s="92" t="b">
        <v>0</v>
      </c>
      <c r="F206" s="92" t="b">
        <v>0</v>
      </c>
      <c r="G206" s="92" t="b">
        <v>0</v>
      </c>
    </row>
    <row r="207" spans="1:7" ht="15">
      <c r="A207" s="92" t="s">
        <v>933</v>
      </c>
      <c r="B207" s="92">
        <v>2</v>
      </c>
      <c r="C207" s="133">
        <v>0.008650869753739947</v>
      </c>
      <c r="D207" s="92" t="s">
        <v>842</v>
      </c>
      <c r="E207" s="92" t="b">
        <v>0</v>
      </c>
      <c r="F207" s="92" t="b">
        <v>0</v>
      </c>
      <c r="G207" s="92" t="b">
        <v>0</v>
      </c>
    </row>
    <row r="208" spans="1:7" ht="15">
      <c r="A208" s="92" t="s">
        <v>934</v>
      </c>
      <c r="B208" s="92">
        <v>2</v>
      </c>
      <c r="C208" s="133">
        <v>0.008650869753739947</v>
      </c>
      <c r="D208" s="92" t="s">
        <v>842</v>
      </c>
      <c r="E208" s="92" t="b">
        <v>0</v>
      </c>
      <c r="F208" s="92" t="b">
        <v>0</v>
      </c>
      <c r="G208" s="92" t="b">
        <v>0</v>
      </c>
    </row>
    <row r="209" spans="1:7" ht="15">
      <c r="A209" s="92" t="s">
        <v>307</v>
      </c>
      <c r="B209" s="92">
        <v>2</v>
      </c>
      <c r="C209" s="133">
        <v>0.008650869753739947</v>
      </c>
      <c r="D209" s="92" t="s">
        <v>842</v>
      </c>
      <c r="E209" s="92" t="b">
        <v>0</v>
      </c>
      <c r="F209" s="92" t="b">
        <v>0</v>
      </c>
      <c r="G209" s="92" t="b">
        <v>0</v>
      </c>
    </row>
    <row r="210" spans="1:7" ht="15">
      <c r="A210" s="92" t="s">
        <v>935</v>
      </c>
      <c r="B210" s="92">
        <v>2</v>
      </c>
      <c r="C210" s="133">
        <v>0.008650869753739947</v>
      </c>
      <c r="D210" s="92" t="s">
        <v>842</v>
      </c>
      <c r="E210" s="92" t="b">
        <v>0</v>
      </c>
      <c r="F210" s="92" t="b">
        <v>0</v>
      </c>
      <c r="G210" s="92" t="b">
        <v>0</v>
      </c>
    </row>
    <row r="211" spans="1:7" ht="15">
      <c r="A211" s="92" t="s">
        <v>936</v>
      </c>
      <c r="B211" s="92">
        <v>2</v>
      </c>
      <c r="C211" s="133">
        <v>0.008650869753739947</v>
      </c>
      <c r="D211" s="92" t="s">
        <v>842</v>
      </c>
      <c r="E211" s="92" t="b">
        <v>0</v>
      </c>
      <c r="F211" s="92" t="b">
        <v>0</v>
      </c>
      <c r="G211" s="92" t="b">
        <v>0</v>
      </c>
    </row>
    <row r="212" spans="1:7" ht="15">
      <c r="A212" s="92" t="s">
        <v>937</v>
      </c>
      <c r="B212" s="92">
        <v>2</v>
      </c>
      <c r="C212" s="133">
        <v>0.008650869753739947</v>
      </c>
      <c r="D212" s="92" t="s">
        <v>842</v>
      </c>
      <c r="E212" s="92" t="b">
        <v>0</v>
      </c>
      <c r="F212" s="92" t="b">
        <v>0</v>
      </c>
      <c r="G212" s="92" t="b">
        <v>0</v>
      </c>
    </row>
    <row r="213" spans="1:7" ht="15">
      <c r="A213" s="92" t="s">
        <v>938</v>
      </c>
      <c r="B213" s="92">
        <v>2</v>
      </c>
      <c r="C213" s="133">
        <v>0.008650869753739947</v>
      </c>
      <c r="D213" s="92" t="s">
        <v>842</v>
      </c>
      <c r="E213" s="92" t="b">
        <v>0</v>
      </c>
      <c r="F213" s="92" t="b">
        <v>0</v>
      </c>
      <c r="G213" s="92" t="b">
        <v>0</v>
      </c>
    </row>
    <row r="214" spans="1:7" ht="15">
      <c r="A214" s="92" t="s">
        <v>939</v>
      </c>
      <c r="B214" s="92">
        <v>2</v>
      </c>
      <c r="C214" s="133">
        <v>0.008650869753739947</v>
      </c>
      <c r="D214" s="92" t="s">
        <v>842</v>
      </c>
      <c r="E214" s="92" t="b">
        <v>0</v>
      </c>
      <c r="F214" s="92" t="b">
        <v>0</v>
      </c>
      <c r="G214" s="92" t="b">
        <v>0</v>
      </c>
    </row>
    <row r="215" spans="1:7" ht="15">
      <c r="A215" s="92" t="s">
        <v>940</v>
      </c>
      <c r="B215" s="92">
        <v>2</v>
      </c>
      <c r="C215" s="133">
        <v>0.008650869753739947</v>
      </c>
      <c r="D215" s="92" t="s">
        <v>842</v>
      </c>
      <c r="E215" s="92" t="b">
        <v>0</v>
      </c>
      <c r="F215" s="92" t="b">
        <v>0</v>
      </c>
      <c r="G215" s="92" t="b">
        <v>0</v>
      </c>
    </row>
    <row r="216" spans="1:7" ht="15">
      <c r="A216" s="92" t="s">
        <v>997</v>
      </c>
      <c r="B216" s="92">
        <v>3</v>
      </c>
      <c r="C216" s="133">
        <v>0</v>
      </c>
      <c r="D216" s="92" t="s">
        <v>844</v>
      </c>
      <c r="E216" s="92" t="b">
        <v>0</v>
      </c>
      <c r="F216" s="92" t="b">
        <v>0</v>
      </c>
      <c r="G216" s="92" t="b">
        <v>0</v>
      </c>
    </row>
    <row r="217" spans="1:7" ht="15">
      <c r="A217" s="92" t="s">
        <v>307</v>
      </c>
      <c r="B217" s="92">
        <v>2</v>
      </c>
      <c r="C217" s="133">
        <v>0</v>
      </c>
      <c r="D217" s="92" t="s">
        <v>844</v>
      </c>
      <c r="E217" s="92" t="b">
        <v>0</v>
      </c>
      <c r="F217" s="92" t="b">
        <v>0</v>
      </c>
      <c r="G217" s="92" t="b">
        <v>0</v>
      </c>
    </row>
    <row r="218" spans="1:7" ht="15">
      <c r="A218" s="92" t="s">
        <v>998</v>
      </c>
      <c r="B218" s="92">
        <v>2</v>
      </c>
      <c r="C218" s="133">
        <v>0</v>
      </c>
      <c r="D218" s="92" t="s">
        <v>844</v>
      </c>
      <c r="E218" s="92" t="b">
        <v>0</v>
      </c>
      <c r="F218" s="92" t="b">
        <v>0</v>
      </c>
      <c r="G218" s="92" t="b">
        <v>0</v>
      </c>
    </row>
    <row r="219" spans="1:7" ht="15">
      <c r="A219" s="92" t="s">
        <v>999</v>
      </c>
      <c r="B219" s="92">
        <v>2</v>
      </c>
      <c r="C219" s="133">
        <v>0</v>
      </c>
      <c r="D219" s="92" t="s">
        <v>844</v>
      </c>
      <c r="E219" s="92" t="b">
        <v>0</v>
      </c>
      <c r="F219" s="92" t="b">
        <v>0</v>
      </c>
      <c r="G219" s="92" t="b">
        <v>0</v>
      </c>
    </row>
    <row r="220" spans="1:7" ht="15">
      <c r="A220" s="92" t="s">
        <v>1000</v>
      </c>
      <c r="B220" s="92">
        <v>2</v>
      </c>
      <c r="C220" s="133">
        <v>0</v>
      </c>
      <c r="D220" s="92" t="s">
        <v>844</v>
      </c>
      <c r="E220" s="92" t="b">
        <v>0</v>
      </c>
      <c r="F220" s="92" t="b">
        <v>0</v>
      </c>
      <c r="G220" s="92" t="b">
        <v>0</v>
      </c>
    </row>
    <row r="221" spans="1:7" ht="15">
      <c r="A221" s="92" t="s">
        <v>1001</v>
      </c>
      <c r="B221" s="92">
        <v>2</v>
      </c>
      <c r="C221" s="133">
        <v>0</v>
      </c>
      <c r="D221" s="92" t="s">
        <v>844</v>
      </c>
      <c r="E221" s="92" t="b">
        <v>0</v>
      </c>
      <c r="F221" s="92" t="b">
        <v>0</v>
      </c>
      <c r="G221" s="92" t="b">
        <v>0</v>
      </c>
    </row>
    <row r="222" spans="1:7" ht="15">
      <c r="A222" s="92" t="s">
        <v>1002</v>
      </c>
      <c r="B222" s="92">
        <v>2</v>
      </c>
      <c r="C222" s="133">
        <v>0</v>
      </c>
      <c r="D222" s="92" t="s">
        <v>844</v>
      </c>
      <c r="E222" s="92" t="b">
        <v>0</v>
      </c>
      <c r="F222" s="92" t="b">
        <v>0</v>
      </c>
      <c r="G222" s="92" t="b">
        <v>0</v>
      </c>
    </row>
    <row r="223" spans="1:7" ht="15">
      <c r="A223" s="92" t="s">
        <v>1003</v>
      </c>
      <c r="B223" s="92">
        <v>2</v>
      </c>
      <c r="C223" s="133">
        <v>0</v>
      </c>
      <c r="D223" s="92" t="s">
        <v>844</v>
      </c>
      <c r="E223" s="92" t="b">
        <v>0</v>
      </c>
      <c r="F223" s="92" t="b">
        <v>0</v>
      </c>
      <c r="G223" s="92" t="b">
        <v>0</v>
      </c>
    </row>
    <row r="224" spans="1:7" ht="15">
      <c r="A224" s="92" t="s">
        <v>945</v>
      </c>
      <c r="B224" s="92">
        <v>2</v>
      </c>
      <c r="C224" s="133">
        <v>0</v>
      </c>
      <c r="D224" s="92" t="s">
        <v>844</v>
      </c>
      <c r="E224" s="92" t="b">
        <v>0</v>
      </c>
      <c r="F224" s="92" t="b">
        <v>0</v>
      </c>
      <c r="G224" s="92" t="b">
        <v>0</v>
      </c>
    </row>
    <row r="225" spans="1:7" ht="15">
      <c r="A225" s="92" t="s">
        <v>946</v>
      </c>
      <c r="B225" s="92">
        <v>2</v>
      </c>
      <c r="C225" s="133">
        <v>0</v>
      </c>
      <c r="D225" s="92" t="s">
        <v>844</v>
      </c>
      <c r="E225" s="92" t="b">
        <v>0</v>
      </c>
      <c r="F225" s="92" t="b">
        <v>0</v>
      </c>
      <c r="G225" s="92" t="b">
        <v>0</v>
      </c>
    </row>
    <row r="226" spans="1:7" ht="15">
      <c r="A226" s="92" t="s">
        <v>947</v>
      </c>
      <c r="B226" s="92">
        <v>2</v>
      </c>
      <c r="C226" s="133">
        <v>0.013379110918399165</v>
      </c>
      <c r="D226" s="92" t="s">
        <v>844</v>
      </c>
      <c r="E226" s="92" t="b">
        <v>0</v>
      </c>
      <c r="F226" s="92" t="b">
        <v>0</v>
      </c>
      <c r="G226" s="92" t="b">
        <v>0</v>
      </c>
    </row>
    <row r="227" spans="1:7" ht="15">
      <c r="A227" s="92" t="s">
        <v>977</v>
      </c>
      <c r="B227" s="92">
        <v>9</v>
      </c>
      <c r="C227" s="133">
        <v>0</v>
      </c>
      <c r="D227" s="92" t="s">
        <v>845</v>
      </c>
      <c r="E227" s="92" t="b">
        <v>0</v>
      </c>
      <c r="F227" s="92" t="b">
        <v>0</v>
      </c>
      <c r="G227" s="92" t="b">
        <v>0</v>
      </c>
    </row>
    <row r="228" spans="1:7" ht="15">
      <c r="A228" s="92" t="s">
        <v>1005</v>
      </c>
      <c r="B228" s="92">
        <v>3</v>
      </c>
      <c r="C228" s="133">
        <v>0</v>
      </c>
      <c r="D228" s="92" t="s">
        <v>845</v>
      </c>
      <c r="E228" s="92" t="b">
        <v>0</v>
      </c>
      <c r="F228" s="92" t="b">
        <v>0</v>
      </c>
      <c r="G228" s="92" t="b">
        <v>0</v>
      </c>
    </row>
    <row r="229" spans="1:7" ht="15">
      <c r="A229" s="92" t="s">
        <v>1006</v>
      </c>
      <c r="B229" s="92">
        <v>3</v>
      </c>
      <c r="C229" s="133">
        <v>0</v>
      </c>
      <c r="D229" s="92" t="s">
        <v>845</v>
      </c>
      <c r="E229" s="92" t="b">
        <v>0</v>
      </c>
      <c r="F229" s="92" t="b">
        <v>0</v>
      </c>
      <c r="G229" s="92" t="b">
        <v>0</v>
      </c>
    </row>
    <row r="230" spans="1:7" ht="15">
      <c r="A230" s="92" t="s">
        <v>1007</v>
      </c>
      <c r="B230" s="92">
        <v>3</v>
      </c>
      <c r="C230" s="133">
        <v>0</v>
      </c>
      <c r="D230" s="92" t="s">
        <v>845</v>
      </c>
      <c r="E230" s="92" t="b">
        <v>0</v>
      </c>
      <c r="F230" s="92" t="b">
        <v>0</v>
      </c>
      <c r="G230" s="92" t="b">
        <v>0</v>
      </c>
    </row>
    <row r="231" spans="1:7" ht="15">
      <c r="A231" s="92" t="s">
        <v>1008</v>
      </c>
      <c r="B231" s="92">
        <v>3</v>
      </c>
      <c r="C231" s="133">
        <v>0</v>
      </c>
      <c r="D231" s="92" t="s">
        <v>845</v>
      </c>
      <c r="E231" s="92" t="b">
        <v>0</v>
      </c>
      <c r="F231" s="92" t="b">
        <v>0</v>
      </c>
      <c r="G231" s="92" t="b">
        <v>0</v>
      </c>
    </row>
    <row r="232" spans="1:7" ht="15">
      <c r="A232" s="92" t="s">
        <v>307</v>
      </c>
      <c r="B232" s="92">
        <v>3</v>
      </c>
      <c r="C232" s="133">
        <v>0</v>
      </c>
      <c r="D232" s="92" t="s">
        <v>845</v>
      </c>
      <c r="E232" s="92" t="b">
        <v>0</v>
      </c>
      <c r="F232" s="92" t="b">
        <v>0</v>
      </c>
      <c r="G232" s="92" t="b">
        <v>0</v>
      </c>
    </row>
    <row r="233" spans="1:7" ht="15">
      <c r="A233" s="92" t="s">
        <v>231</v>
      </c>
      <c r="B233" s="92">
        <v>2</v>
      </c>
      <c r="C233" s="133">
        <v>0.013545481465821635</v>
      </c>
      <c r="D233" s="92" t="s">
        <v>845</v>
      </c>
      <c r="E233" s="92" t="b">
        <v>0</v>
      </c>
      <c r="F233" s="92" t="b">
        <v>0</v>
      </c>
      <c r="G233" s="92" t="b">
        <v>0</v>
      </c>
    </row>
    <row r="234" spans="1:7" ht="15">
      <c r="A234" s="92" t="s">
        <v>1010</v>
      </c>
      <c r="B234" s="92">
        <v>3</v>
      </c>
      <c r="C234" s="133">
        <v>0</v>
      </c>
      <c r="D234" s="92" t="s">
        <v>846</v>
      </c>
      <c r="E234" s="92" t="b">
        <v>0</v>
      </c>
      <c r="F234" s="92" t="b">
        <v>0</v>
      </c>
      <c r="G234" s="92" t="b">
        <v>0</v>
      </c>
    </row>
    <row r="235" spans="1:7" ht="15">
      <c r="A235" s="92" t="s">
        <v>955</v>
      </c>
      <c r="B235" s="92">
        <v>2</v>
      </c>
      <c r="C235" s="133">
        <v>0</v>
      </c>
      <c r="D235" s="92" t="s">
        <v>846</v>
      </c>
      <c r="E235" s="92" t="b">
        <v>0</v>
      </c>
      <c r="F235" s="92" t="b">
        <v>0</v>
      </c>
      <c r="G235" s="92" t="b">
        <v>0</v>
      </c>
    </row>
    <row r="236" spans="1:7" ht="15">
      <c r="A236" s="92" t="s">
        <v>1011</v>
      </c>
      <c r="B236" s="92">
        <v>2</v>
      </c>
      <c r="C236" s="133">
        <v>0</v>
      </c>
      <c r="D236" s="92" t="s">
        <v>846</v>
      </c>
      <c r="E236" s="92" t="b">
        <v>0</v>
      </c>
      <c r="F236" s="92" t="b">
        <v>0</v>
      </c>
      <c r="G236" s="92" t="b">
        <v>0</v>
      </c>
    </row>
    <row r="237" spans="1:7" ht="15">
      <c r="A237" s="92" t="s">
        <v>920</v>
      </c>
      <c r="B237" s="92">
        <v>3</v>
      </c>
      <c r="C237" s="133">
        <v>0</v>
      </c>
      <c r="D237" s="92" t="s">
        <v>847</v>
      </c>
      <c r="E237" s="92" t="b">
        <v>0</v>
      </c>
      <c r="F237" s="92" t="b">
        <v>0</v>
      </c>
      <c r="G237" s="92" t="b">
        <v>0</v>
      </c>
    </row>
    <row r="238" spans="1:7" ht="15">
      <c r="A238" s="92" t="s">
        <v>921</v>
      </c>
      <c r="B238" s="92">
        <v>3</v>
      </c>
      <c r="C238" s="133">
        <v>0</v>
      </c>
      <c r="D238" s="92" t="s">
        <v>847</v>
      </c>
      <c r="E238" s="92" t="b">
        <v>0</v>
      </c>
      <c r="F238" s="92" t="b">
        <v>0</v>
      </c>
      <c r="G238" s="92" t="b">
        <v>0</v>
      </c>
    </row>
    <row r="239" spans="1:7" ht="15">
      <c r="A239" s="92" t="s">
        <v>922</v>
      </c>
      <c r="B239" s="92">
        <v>3</v>
      </c>
      <c r="C239" s="133">
        <v>0</v>
      </c>
      <c r="D239" s="92" t="s">
        <v>847</v>
      </c>
      <c r="E239" s="92" t="b">
        <v>0</v>
      </c>
      <c r="F239" s="92" t="b">
        <v>0</v>
      </c>
      <c r="G239" s="92" t="b">
        <v>0</v>
      </c>
    </row>
    <row r="240" spans="1:7" ht="15">
      <c r="A240" s="92" t="s">
        <v>307</v>
      </c>
      <c r="B240" s="92">
        <v>3</v>
      </c>
      <c r="C240" s="133">
        <v>0</v>
      </c>
      <c r="D240" s="92" t="s">
        <v>847</v>
      </c>
      <c r="E240" s="92" t="b">
        <v>0</v>
      </c>
      <c r="F240" s="92" t="b">
        <v>0</v>
      </c>
      <c r="G240" s="92" t="b">
        <v>0</v>
      </c>
    </row>
    <row r="241" spans="1:7" ht="15">
      <c r="A241" s="92" t="s">
        <v>923</v>
      </c>
      <c r="B241" s="92">
        <v>3</v>
      </c>
      <c r="C241" s="133">
        <v>0</v>
      </c>
      <c r="D241" s="92" t="s">
        <v>847</v>
      </c>
      <c r="E241" s="92" t="b">
        <v>0</v>
      </c>
      <c r="F241" s="92" t="b">
        <v>0</v>
      </c>
      <c r="G241" s="92" t="b">
        <v>0</v>
      </c>
    </row>
    <row r="242" spans="1:7" ht="15">
      <c r="A242" s="92" t="s">
        <v>924</v>
      </c>
      <c r="B242" s="92">
        <v>3</v>
      </c>
      <c r="C242" s="133">
        <v>0</v>
      </c>
      <c r="D242" s="92" t="s">
        <v>847</v>
      </c>
      <c r="E242" s="92" t="b">
        <v>0</v>
      </c>
      <c r="F242" s="92" t="b">
        <v>0</v>
      </c>
      <c r="G242" s="92" t="b">
        <v>0</v>
      </c>
    </row>
    <row r="243" spans="1:7" ht="15">
      <c r="A243" s="92" t="s">
        <v>1013</v>
      </c>
      <c r="B243" s="92">
        <v>3</v>
      </c>
      <c r="C243" s="133">
        <v>0</v>
      </c>
      <c r="D243" s="92" t="s">
        <v>847</v>
      </c>
      <c r="E243" s="92" t="b">
        <v>0</v>
      </c>
      <c r="F243" s="92" t="b">
        <v>0</v>
      </c>
      <c r="G243" s="92" t="b">
        <v>0</v>
      </c>
    </row>
    <row r="244" spans="1:7" ht="15">
      <c r="A244" s="92" t="s">
        <v>218</v>
      </c>
      <c r="B244" s="92">
        <v>2</v>
      </c>
      <c r="C244" s="133">
        <v>0.015312283396146193</v>
      </c>
      <c r="D244" s="92" t="s">
        <v>847</v>
      </c>
      <c r="E244" s="92" t="b">
        <v>0</v>
      </c>
      <c r="F244" s="92" t="b">
        <v>0</v>
      </c>
      <c r="G244" s="92" t="b">
        <v>0</v>
      </c>
    </row>
    <row r="245" spans="1:7" ht="15">
      <c r="A245" s="92" t="s">
        <v>1015</v>
      </c>
      <c r="B245" s="92">
        <v>2</v>
      </c>
      <c r="C245" s="133">
        <v>0</v>
      </c>
      <c r="D245" s="92" t="s">
        <v>848</v>
      </c>
      <c r="E245" s="92" t="b">
        <v>0</v>
      </c>
      <c r="F245" s="92" t="b">
        <v>0</v>
      </c>
      <c r="G245" s="92" t="b">
        <v>0</v>
      </c>
    </row>
    <row r="246" spans="1:7" ht="15">
      <c r="A246" s="92" t="s">
        <v>1016</v>
      </c>
      <c r="B246" s="92">
        <v>2</v>
      </c>
      <c r="C246" s="133">
        <v>0</v>
      </c>
      <c r="D246" s="92" t="s">
        <v>848</v>
      </c>
      <c r="E246" s="92" t="b">
        <v>0</v>
      </c>
      <c r="F246" s="92" t="b">
        <v>0</v>
      </c>
      <c r="G246" s="92" t="b">
        <v>0</v>
      </c>
    </row>
    <row r="247" spans="1:7" ht="15">
      <c r="A247" s="92" t="s">
        <v>1017</v>
      </c>
      <c r="B247" s="92">
        <v>2</v>
      </c>
      <c r="C247" s="133">
        <v>0</v>
      </c>
      <c r="D247" s="92" t="s">
        <v>848</v>
      </c>
      <c r="E247" s="92" t="b">
        <v>0</v>
      </c>
      <c r="F247" s="92" t="b">
        <v>0</v>
      </c>
      <c r="G247" s="92" t="b">
        <v>0</v>
      </c>
    </row>
    <row r="248" spans="1:7" ht="15">
      <c r="A248" s="92" t="s">
        <v>1018</v>
      </c>
      <c r="B248" s="92">
        <v>2</v>
      </c>
      <c r="C248" s="133">
        <v>0</v>
      </c>
      <c r="D248" s="92" t="s">
        <v>848</v>
      </c>
      <c r="E248" s="92" t="b">
        <v>0</v>
      </c>
      <c r="F248" s="92" t="b">
        <v>0</v>
      </c>
      <c r="G248" s="92" t="b">
        <v>0</v>
      </c>
    </row>
    <row r="249" spans="1:7" ht="15">
      <c r="A249" s="92" t="s">
        <v>1019</v>
      </c>
      <c r="B249" s="92">
        <v>2</v>
      </c>
      <c r="C249" s="133">
        <v>0</v>
      </c>
      <c r="D249" s="92" t="s">
        <v>848</v>
      </c>
      <c r="E249" s="92" t="b">
        <v>0</v>
      </c>
      <c r="F249" s="92" t="b">
        <v>0</v>
      </c>
      <c r="G249" s="92" t="b">
        <v>0</v>
      </c>
    </row>
    <row r="250" spans="1:7" ht="15">
      <c r="A250" s="92" t="s">
        <v>1020</v>
      </c>
      <c r="B250" s="92">
        <v>2</v>
      </c>
      <c r="C250" s="133">
        <v>0</v>
      </c>
      <c r="D250" s="92" t="s">
        <v>848</v>
      </c>
      <c r="E250" s="92" t="b">
        <v>0</v>
      </c>
      <c r="F250" s="92" t="b">
        <v>0</v>
      </c>
      <c r="G250" s="92" t="b">
        <v>0</v>
      </c>
    </row>
    <row r="251" spans="1:7" ht="15">
      <c r="A251" s="92" t="s">
        <v>307</v>
      </c>
      <c r="B251" s="92">
        <v>2</v>
      </c>
      <c r="C251" s="133">
        <v>0</v>
      </c>
      <c r="D251" s="92" t="s">
        <v>848</v>
      </c>
      <c r="E251" s="92" t="b">
        <v>0</v>
      </c>
      <c r="F251" s="92" t="b">
        <v>0</v>
      </c>
      <c r="G251" s="92" t="b">
        <v>0</v>
      </c>
    </row>
    <row r="252" spans="1:7" ht="15">
      <c r="A252" s="92" t="s">
        <v>960</v>
      </c>
      <c r="B252" s="92">
        <v>2</v>
      </c>
      <c r="C252" s="133">
        <v>0</v>
      </c>
      <c r="D252" s="92" t="s">
        <v>848</v>
      </c>
      <c r="E252" s="92" t="b">
        <v>0</v>
      </c>
      <c r="F252" s="92" t="b">
        <v>0</v>
      </c>
      <c r="G252" s="92" t="b">
        <v>0</v>
      </c>
    </row>
    <row r="253" spans="1:7" ht="15">
      <c r="A253" s="92" t="s">
        <v>961</v>
      </c>
      <c r="B253" s="92">
        <v>2</v>
      </c>
      <c r="C253" s="133">
        <v>0</v>
      </c>
      <c r="D253" s="92" t="s">
        <v>848</v>
      </c>
      <c r="E253" s="92" t="b">
        <v>0</v>
      </c>
      <c r="F253" s="92" t="b">
        <v>0</v>
      </c>
      <c r="G253" s="92" t="b">
        <v>0</v>
      </c>
    </row>
    <row r="254" spans="1:7" ht="15">
      <c r="A254" s="92" t="s">
        <v>962</v>
      </c>
      <c r="B254" s="92">
        <v>2</v>
      </c>
      <c r="C254" s="133">
        <v>0</v>
      </c>
      <c r="D254" s="92" t="s">
        <v>848</v>
      </c>
      <c r="E254" s="92" t="b">
        <v>0</v>
      </c>
      <c r="F254" s="92" t="b">
        <v>0</v>
      </c>
      <c r="G254" s="92" t="b">
        <v>0</v>
      </c>
    </row>
    <row r="255" spans="1:7" ht="15">
      <c r="A255" s="92" t="s">
        <v>963</v>
      </c>
      <c r="B255" s="92">
        <v>2</v>
      </c>
      <c r="C255" s="133">
        <v>0</v>
      </c>
      <c r="D255" s="92" t="s">
        <v>848</v>
      </c>
      <c r="E255" s="92" t="b">
        <v>0</v>
      </c>
      <c r="F255" s="92" t="b">
        <v>0</v>
      </c>
      <c r="G255" s="92" t="b">
        <v>0</v>
      </c>
    </row>
    <row r="256" spans="1:7" ht="15">
      <c r="A256" s="92" t="s">
        <v>307</v>
      </c>
      <c r="B256" s="92">
        <v>2</v>
      </c>
      <c r="C256" s="133">
        <v>0</v>
      </c>
      <c r="D256" s="92" t="s">
        <v>849</v>
      </c>
      <c r="E256" s="92" t="b">
        <v>0</v>
      </c>
      <c r="F256" s="92" t="b">
        <v>0</v>
      </c>
      <c r="G256" s="92" t="b">
        <v>0</v>
      </c>
    </row>
    <row r="257" spans="1:7" ht="15">
      <c r="A257" s="92" t="s">
        <v>307</v>
      </c>
      <c r="B257" s="92">
        <v>2</v>
      </c>
      <c r="C257" s="133">
        <v>0</v>
      </c>
      <c r="D257" s="92" t="s">
        <v>851</v>
      </c>
      <c r="E257" s="92" t="b">
        <v>0</v>
      </c>
      <c r="F257" s="92" t="b">
        <v>0</v>
      </c>
      <c r="G257" s="92" t="b">
        <v>0</v>
      </c>
    </row>
    <row r="258" spans="1:7" ht="15">
      <c r="A258" s="92" t="s">
        <v>1222</v>
      </c>
      <c r="B258" s="92">
        <v>4</v>
      </c>
      <c r="C258" s="133">
        <v>0</v>
      </c>
      <c r="D258" s="92" t="s">
        <v>852</v>
      </c>
      <c r="E258" s="92" t="b">
        <v>0</v>
      </c>
      <c r="F258" s="92" t="b">
        <v>0</v>
      </c>
      <c r="G258" s="92" t="b">
        <v>0</v>
      </c>
    </row>
    <row r="259" spans="1:7" ht="15">
      <c r="A259" s="92" t="s">
        <v>1225</v>
      </c>
      <c r="B259" s="92">
        <v>3</v>
      </c>
      <c r="C259" s="133">
        <v>0</v>
      </c>
      <c r="D259" s="92" t="s">
        <v>852</v>
      </c>
      <c r="E259" s="92" t="b">
        <v>0</v>
      </c>
      <c r="F259" s="92" t="b">
        <v>0</v>
      </c>
      <c r="G259" s="92" t="b">
        <v>0</v>
      </c>
    </row>
    <row r="260" spans="1:7" ht="15">
      <c r="A260" s="92" t="s">
        <v>1259</v>
      </c>
      <c r="B260" s="92">
        <v>2</v>
      </c>
      <c r="C260" s="133">
        <v>0</v>
      </c>
      <c r="D260" s="92" t="s">
        <v>852</v>
      </c>
      <c r="E260" s="92" t="b">
        <v>0</v>
      </c>
      <c r="F260" s="92" t="b">
        <v>0</v>
      </c>
      <c r="G260" s="92" t="b">
        <v>0</v>
      </c>
    </row>
    <row r="261" spans="1:7" ht="15">
      <c r="A261" s="92" t="s">
        <v>1260</v>
      </c>
      <c r="B261" s="92">
        <v>2</v>
      </c>
      <c r="C261" s="133">
        <v>0</v>
      </c>
      <c r="D261" s="92" t="s">
        <v>852</v>
      </c>
      <c r="E261" s="92" t="b">
        <v>0</v>
      </c>
      <c r="F261" s="92" t="b">
        <v>0</v>
      </c>
      <c r="G261" s="92" t="b">
        <v>0</v>
      </c>
    </row>
    <row r="262" spans="1:7" ht="15">
      <c r="A262" s="92" t="s">
        <v>307</v>
      </c>
      <c r="B262" s="92">
        <v>2</v>
      </c>
      <c r="C262" s="133">
        <v>0</v>
      </c>
      <c r="D262" s="92" t="s">
        <v>852</v>
      </c>
      <c r="E262" s="92" t="b">
        <v>0</v>
      </c>
      <c r="F262" s="92" t="b">
        <v>0</v>
      </c>
      <c r="G262" s="92" t="b">
        <v>0</v>
      </c>
    </row>
    <row r="263" spans="1:7" ht="15">
      <c r="A263" s="92" t="s">
        <v>1261</v>
      </c>
      <c r="B263" s="92">
        <v>2</v>
      </c>
      <c r="C263" s="133">
        <v>0</v>
      </c>
      <c r="D263" s="92" t="s">
        <v>852</v>
      </c>
      <c r="E263" s="92" t="b">
        <v>0</v>
      </c>
      <c r="F263" s="92" t="b">
        <v>0</v>
      </c>
      <c r="G263" s="92" t="b">
        <v>0</v>
      </c>
    </row>
    <row r="264" spans="1:7" ht="15">
      <c r="A264" s="92" t="s">
        <v>1262</v>
      </c>
      <c r="B264" s="92">
        <v>2</v>
      </c>
      <c r="C264" s="133">
        <v>0</v>
      </c>
      <c r="D264" s="92" t="s">
        <v>852</v>
      </c>
      <c r="E264" s="92" t="b">
        <v>0</v>
      </c>
      <c r="F264" s="92" t="b">
        <v>0</v>
      </c>
      <c r="G264" s="92" t="b">
        <v>0</v>
      </c>
    </row>
    <row r="265" spans="1:7" ht="15">
      <c r="A265" s="92" t="s">
        <v>1263</v>
      </c>
      <c r="B265" s="92">
        <v>2</v>
      </c>
      <c r="C265" s="133">
        <v>0</v>
      </c>
      <c r="D265" s="92" t="s">
        <v>852</v>
      </c>
      <c r="E265" s="92" t="b">
        <v>0</v>
      </c>
      <c r="F265" s="92" t="b">
        <v>0</v>
      </c>
      <c r="G265" s="92" t="b">
        <v>0</v>
      </c>
    </row>
    <row r="266" spans="1:7" ht="15">
      <c r="A266" s="92" t="s">
        <v>1264</v>
      </c>
      <c r="B266" s="92">
        <v>2</v>
      </c>
      <c r="C266" s="133">
        <v>0</v>
      </c>
      <c r="D266" s="92" t="s">
        <v>852</v>
      </c>
      <c r="E266" s="92" t="b">
        <v>0</v>
      </c>
      <c r="F266" s="92" t="b">
        <v>0</v>
      </c>
      <c r="G266" s="92" t="b">
        <v>0</v>
      </c>
    </row>
    <row r="267" spans="1:7" ht="15">
      <c r="A267" s="92" t="s">
        <v>1265</v>
      </c>
      <c r="B267" s="92">
        <v>2</v>
      </c>
      <c r="C267" s="133">
        <v>0</v>
      </c>
      <c r="D267" s="92" t="s">
        <v>852</v>
      </c>
      <c r="E267" s="92" t="b">
        <v>0</v>
      </c>
      <c r="F267" s="92" t="b">
        <v>0</v>
      </c>
      <c r="G267" s="92" t="b">
        <v>0</v>
      </c>
    </row>
    <row r="268" spans="1:7" ht="15">
      <c r="A268" s="92" t="s">
        <v>1266</v>
      </c>
      <c r="B268" s="92">
        <v>2</v>
      </c>
      <c r="C268" s="133">
        <v>0</v>
      </c>
      <c r="D268" s="92" t="s">
        <v>852</v>
      </c>
      <c r="E268" s="92" t="b">
        <v>0</v>
      </c>
      <c r="F268" s="92" t="b">
        <v>0</v>
      </c>
      <c r="G268" s="92" t="b">
        <v>0</v>
      </c>
    </row>
    <row r="269" spans="1:7" ht="15">
      <c r="A269" s="92" t="s">
        <v>1267</v>
      </c>
      <c r="B269" s="92">
        <v>2</v>
      </c>
      <c r="C269" s="133">
        <v>0</v>
      </c>
      <c r="D269" s="92" t="s">
        <v>852</v>
      </c>
      <c r="E269" s="92" t="b">
        <v>0</v>
      </c>
      <c r="F269" s="92" t="b">
        <v>0</v>
      </c>
      <c r="G269" s="92" t="b">
        <v>0</v>
      </c>
    </row>
    <row r="270" spans="1:7" ht="15">
      <c r="A270" s="92" t="s">
        <v>1268</v>
      </c>
      <c r="B270" s="92">
        <v>2</v>
      </c>
      <c r="C270" s="133">
        <v>0</v>
      </c>
      <c r="D270" s="92" t="s">
        <v>852</v>
      </c>
      <c r="E270" s="92" t="b">
        <v>0</v>
      </c>
      <c r="F270" s="92" t="b">
        <v>0</v>
      </c>
      <c r="G270" s="92" t="b">
        <v>0</v>
      </c>
    </row>
    <row r="271" spans="1:7" ht="15">
      <c r="A271" s="92" t="s">
        <v>1269</v>
      </c>
      <c r="B271" s="92">
        <v>2</v>
      </c>
      <c r="C271" s="133">
        <v>0</v>
      </c>
      <c r="D271" s="92" t="s">
        <v>852</v>
      </c>
      <c r="E271" s="92" t="b">
        <v>0</v>
      </c>
      <c r="F271" s="92" t="b">
        <v>0</v>
      </c>
      <c r="G271" s="92" t="b">
        <v>0</v>
      </c>
    </row>
    <row r="272" spans="1:7" ht="15">
      <c r="A272" s="92" t="s">
        <v>1270</v>
      </c>
      <c r="B272" s="92">
        <v>2</v>
      </c>
      <c r="C272" s="133">
        <v>0</v>
      </c>
      <c r="D272" s="92" t="s">
        <v>852</v>
      </c>
      <c r="E272" s="92" t="b">
        <v>0</v>
      </c>
      <c r="F272" s="92" t="b">
        <v>0</v>
      </c>
      <c r="G272" s="92" t="b">
        <v>0</v>
      </c>
    </row>
    <row r="273" spans="1:7" ht="15">
      <c r="A273" s="92" t="s">
        <v>1271</v>
      </c>
      <c r="B273" s="92">
        <v>2</v>
      </c>
      <c r="C273" s="133">
        <v>0</v>
      </c>
      <c r="D273" s="92" t="s">
        <v>852</v>
      </c>
      <c r="E273" s="92" t="b">
        <v>0</v>
      </c>
      <c r="F273" s="92" t="b">
        <v>0</v>
      </c>
      <c r="G273" s="92" t="b">
        <v>0</v>
      </c>
    </row>
    <row r="274" spans="1:7" ht="15">
      <c r="A274" s="92" t="s">
        <v>1272</v>
      </c>
      <c r="B274" s="92">
        <v>2</v>
      </c>
      <c r="C274" s="133">
        <v>0</v>
      </c>
      <c r="D274" s="92" t="s">
        <v>852</v>
      </c>
      <c r="E274" s="92" t="b">
        <v>0</v>
      </c>
      <c r="F274" s="92" t="b">
        <v>0</v>
      </c>
      <c r="G274" s="92" t="b">
        <v>0</v>
      </c>
    </row>
    <row r="275" spans="1:7" ht="15">
      <c r="A275" s="92" t="s">
        <v>1273</v>
      </c>
      <c r="B275" s="92">
        <v>2</v>
      </c>
      <c r="C275" s="133">
        <v>0</v>
      </c>
      <c r="D275" s="92" t="s">
        <v>852</v>
      </c>
      <c r="E275" s="92" t="b">
        <v>0</v>
      </c>
      <c r="F275" s="92" t="b">
        <v>0</v>
      </c>
      <c r="G275" s="92" t="b">
        <v>0</v>
      </c>
    </row>
    <row r="276" spans="1:7" ht="15">
      <c r="A276" s="92" t="s">
        <v>1274</v>
      </c>
      <c r="B276" s="92">
        <v>2</v>
      </c>
      <c r="C276" s="133">
        <v>0.010751071273713613</v>
      </c>
      <c r="D276" s="92" t="s">
        <v>852</v>
      </c>
      <c r="E276" s="92" t="b">
        <v>0</v>
      </c>
      <c r="F276" s="92" t="b">
        <v>0</v>
      </c>
      <c r="G276" s="92" t="b">
        <v>0</v>
      </c>
    </row>
    <row r="277" spans="1:7" ht="15">
      <c r="A277" s="92" t="s">
        <v>307</v>
      </c>
      <c r="B277" s="92">
        <v>3</v>
      </c>
      <c r="C277" s="133">
        <v>0</v>
      </c>
      <c r="D277" s="92" t="s">
        <v>855</v>
      </c>
      <c r="E277" s="92" t="b">
        <v>0</v>
      </c>
      <c r="F277" s="92" t="b">
        <v>0</v>
      </c>
      <c r="G277" s="92" t="b">
        <v>0</v>
      </c>
    </row>
    <row r="278" spans="1:7" ht="15">
      <c r="A278" s="92" t="s">
        <v>1280</v>
      </c>
      <c r="B278" s="92">
        <v>2</v>
      </c>
      <c r="C278" s="133">
        <v>0</v>
      </c>
      <c r="D278" s="92" t="s">
        <v>855</v>
      </c>
      <c r="E278" s="92" t="b">
        <v>0</v>
      </c>
      <c r="F278" s="92" t="b">
        <v>0</v>
      </c>
      <c r="G278" s="92" t="b">
        <v>0</v>
      </c>
    </row>
    <row r="279" spans="1:7" ht="15">
      <c r="A279" s="92" t="s">
        <v>1011</v>
      </c>
      <c r="B279" s="92">
        <v>2</v>
      </c>
      <c r="C279" s="133">
        <v>0</v>
      </c>
      <c r="D279" s="92" t="s">
        <v>855</v>
      </c>
      <c r="E279" s="92" t="b">
        <v>0</v>
      </c>
      <c r="F279" s="92" t="b">
        <v>0</v>
      </c>
      <c r="G279" s="92"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1289</v>
      </c>
      <c r="B1" s="13" t="s">
        <v>1290</v>
      </c>
      <c r="C1" s="13" t="s">
        <v>1283</v>
      </c>
      <c r="D1" s="13" t="s">
        <v>1284</v>
      </c>
      <c r="E1" s="13" t="s">
        <v>1291</v>
      </c>
      <c r="F1" s="13" t="s">
        <v>144</v>
      </c>
      <c r="G1" s="13" t="s">
        <v>1292</v>
      </c>
      <c r="H1" s="13" t="s">
        <v>1293</v>
      </c>
      <c r="I1" s="13" t="s">
        <v>1294</v>
      </c>
      <c r="J1" s="13" t="s">
        <v>1295</v>
      </c>
      <c r="K1" s="13" t="s">
        <v>1296</v>
      </c>
      <c r="L1" s="13" t="s">
        <v>1297</v>
      </c>
    </row>
    <row r="2" spans="1:12" ht="15">
      <c r="A2" s="92" t="s">
        <v>978</v>
      </c>
      <c r="B2" s="92" t="s">
        <v>988</v>
      </c>
      <c r="C2" s="92">
        <v>5</v>
      </c>
      <c r="D2" s="133">
        <v>0.0075389827574378595</v>
      </c>
      <c r="E2" s="133">
        <v>1.9784848578622045</v>
      </c>
      <c r="F2" s="92" t="s">
        <v>1285</v>
      </c>
      <c r="G2" s="92" t="b">
        <v>1</v>
      </c>
      <c r="H2" s="92" t="b">
        <v>0</v>
      </c>
      <c r="I2" s="92" t="b">
        <v>0</v>
      </c>
      <c r="J2" s="92" t="b">
        <v>0</v>
      </c>
      <c r="K2" s="92" t="b">
        <v>0</v>
      </c>
      <c r="L2" s="92" t="b">
        <v>0</v>
      </c>
    </row>
    <row r="3" spans="1:12" ht="15">
      <c r="A3" s="92" t="s">
        <v>988</v>
      </c>
      <c r="B3" s="92" t="s">
        <v>989</v>
      </c>
      <c r="C3" s="92">
        <v>5</v>
      </c>
      <c r="D3" s="133">
        <v>0.0075389827574378595</v>
      </c>
      <c r="E3" s="133">
        <v>2.0576661039098294</v>
      </c>
      <c r="F3" s="92" t="s">
        <v>1285</v>
      </c>
      <c r="G3" s="92" t="b">
        <v>0</v>
      </c>
      <c r="H3" s="92" t="b">
        <v>0</v>
      </c>
      <c r="I3" s="92" t="b">
        <v>0</v>
      </c>
      <c r="J3" s="92" t="b">
        <v>0</v>
      </c>
      <c r="K3" s="92" t="b">
        <v>0</v>
      </c>
      <c r="L3" s="92" t="b">
        <v>0</v>
      </c>
    </row>
    <row r="4" spans="1:12" ht="15">
      <c r="A4" s="92" t="s">
        <v>989</v>
      </c>
      <c r="B4" s="92" t="s">
        <v>979</v>
      </c>
      <c r="C4" s="92">
        <v>5</v>
      </c>
      <c r="D4" s="133">
        <v>0.0075389827574378595</v>
      </c>
      <c r="E4" s="133">
        <v>1.9784848578622045</v>
      </c>
      <c r="F4" s="92" t="s">
        <v>1285</v>
      </c>
      <c r="G4" s="92" t="b">
        <v>0</v>
      </c>
      <c r="H4" s="92" t="b">
        <v>0</v>
      </c>
      <c r="I4" s="92" t="b">
        <v>0</v>
      </c>
      <c r="J4" s="92" t="b">
        <v>1</v>
      </c>
      <c r="K4" s="92" t="b">
        <v>0</v>
      </c>
      <c r="L4" s="92" t="b">
        <v>0</v>
      </c>
    </row>
    <row r="5" spans="1:12" ht="15">
      <c r="A5" s="92" t="s">
        <v>979</v>
      </c>
      <c r="B5" s="92" t="s">
        <v>990</v>
      </c>
      <c r="C5" s="92">
        <v>5</v>
      </c>
      <c r="D5" s="133">
        <v>0.0075389827574378595</v>
      </c>
      <c r="E5" s="133">
        <v>1.9784848578622045</v>
      </c>
      <c r="F5" s="92" t="s">
        <v>1285</v>
      </c>
      <c r="G5" s="92" t="b">
        <v>1</v>
      </c>
      <c r="H5" s="92" t="b">
        <v>0</v>
      </c>
      <c r="I5" s="92" t="b">
        <v>0</v>
      </c>
      <c r="J5" s="92" t="b">
        <v>0</v>
      </c>
      <c r="K5" s="92" t="b">
        <v>0</v>
      </c>
      <c r="L5" s="92" t="b">
        <v>0</v>
      </c>
    </row>
    <row r="6" spans="1:12" ht="15">
      <c r="A6" s="92" t="s">
        <v>990</v>
      </c>
      <c r="B6" s="92" t="s">
        <v>980</v>
      </c>
      <c r="C6" s="92">
        <v>5</v>
      </c>
      <c r="D6" s="133">
        <v>0.0075389827574378595</v>
      </c>
      <c r="E6" s="133">
        <v>1.9784848578622045</v>
      </c>
      <c r="F6" s="92" t="s">
        <v>1285</v>
      </c>
      <c r="G6" s="92" t="b">
        <v>0</v>
      </c>
      <c r="H6" s="92" t="b">
        <v>0</v>
      </c>
      <c r="I6" s="92" t="b">
        <v>0</v>
      </c>
      <c r="J6" s="92" t="b">
        <v>0</v>
      </c>
      <c r="K6" s="92" t="b">
        <v>0</v>
      </c>
      <c r="L6" s="92" t="b">
        <v>0</v>
      </c>
    </row>
    <row r="7" spans="1:12" ht="15">
      <c r="A7" s="92" t="s">
        <v>980</v>
      </c>
      <c r="B7" s="92" t="s">
        <v>991</v>
      </c>
      <c r="C7" s="92">
        <v>5</v>
      </c>
      <c r="D7" s="133">
        <v>0.0075389827574378595</v>
      </c>
      <c r="E7" s="133">
        <v>1.9784848578622045</v>
      </c>
      <c r="F7" s="92" t="s">
        <v>1285</v>
      </c>
      <c r="G7" s="92" t="b">
        <v>0</v>
      </c>
      <c r="H7" s="92" t="b">
        <v>0</v>
      </c>
      <c r="I7" s="92" t="b">
        <v>0</v>
      </c>
      <c r="J7" s="92" t="b">
        <v>0</v>
      </c>
      <c r="K7" s="92" t="b">
        <v>0</v>
      </c>
      <c r="L7" s="92" t="b">
        <v>0</v>
      </c>
    </row>
    <row r="8" spans="1:12" ht="15">
      <c r="A8" s="92" t="s">
        <v>991</v>
      </c>
      <c r="B8" s="92" t="s">
        <v>992</v>
      </c>
      <c r="C8" s="92">
        <v>5</v>
      </c>
      <c r="D8" s="133">
        <v>0.0075389827574378595</v>
      </c>
      <c r="E8" s="133">
        <v>2.0576661039098294</v>
      </c>
      <c r="F8" s="92" t="s">
        <v>1285</v>
      </c>
      <c r="G8" s="92" t="b">
        <v>0</v>
      </c>
      <c r="H8" s="92" t="b">
        <v>0</v>
      </c>
      <c r="I8" s="92" t="b">
        <v>0</v>
      </c>
      <c r="J8" s="92" t="b">
        <v>0</v>
      </c>
      <c r="K8" s="92" t="b">
        <v>0</v>
      </c>
      <c r="L8" s="92" t="b">
        <v>0</v>
      </c>
    </row>
    <row r="9" spans="1:12" ht="15">
      <c r="A9" s="92" t="s">
        <v>992</v>
      </c>
      <c r="B9" s="92" t="s">
        <v>993</v>
      </c>
      <c r="C9" s="92">
        <v>5</v>
      </c>
      <c r="D9" s="133">
        <v>0.0075389827574378595</v>
      </c>
      <c r="E9" s="133">
        <v>2.0576661039098294</v>
      </c>
      <c r="F9" s="92" t="s">
        <v>1285</v>
      </c>
      <c r="G9" s="92" t="b">
        <v>0</v>
      </c>
      <c r="H9" s="92" t="b">
        <v>0</v>
      </c>
      <c r="I9" s="92" t="b">
        <v>0</v>
      </c>
      <c r="J9" s="92" t="b">
        <v>0</v>
      </c>
      <c r="K9" s="92" t="b">
        <v>0</v>
      </c>
      <c r="L9" s="92" t="b">
        <v>0</v>
      </c>
    </row>
    <row r="10" spans="1:12" ht="15">
      <c r="A10" s="92" t="s">
        <v>993</v>
      </c>
      <c r="B10" s="92" t="s">
        <v>994</v>
      </c>
      <c r="C10" s="92">
        <v>5</v>
      </c>
      <c r="D10" s="133">
        <v>0.0075389827574378595</v>
      </c>
      <c r="E10" s="133">
        <v>2.0576661039098294</v>
      </c>
      <c r="F10" s="92" t="s">
        <v>1285</v>
      </c>
      <c r="G10" s="92" t="b">
        <v>0</v>
      </c>
      <c r="H10" s="92" t="b">
        <v>0</v>
      </c>
      <c r="I10" s="92" t="b">
        <v>0</v>
      </c>
      <c r="J10" s="92" t="b">
        <v>0</v>
      </c>
      <c r="K10" s="92" t="b">
        <v>0</v>
      </c>
      <c r="L10" s="92" t="b">
        <v>0</v>
      </c>
    </row>
    <row r="11" spans="1:12" ht="15">
      <c r="A11" s="92" t="s">
        <v>994</v>
      </c>
      <c r="B11" s="92" t="s">
        <v>1220</v>
      </c>
      <c r="C11" s="92">
        <v>5</v>
      </c>
      <c r="D11" s="133">
        <v>0.0075389827574378595</v>
      </c>
      <c r="E11" s="133">
        <v>2.0576661039098294</v>
      </c>
      <c r="F11" s="92" t="s">
        <v>1285</v>
      </c>
      <c r="G11" s="92" t="b">
        <v>0</v>
      </c>
      <c r="H11" s="92" t="b">
        <v>0</v>
      </c>
      <c r="I11" s="92" t="b">
        <v>0</v>
      </c>
      <c r="J11" s="92" t="b">
        <v>0</v>
      </c>
      <c r="K11" s="92" t="b">
        <v>0</v>
      </c>
      <c r="L11" s="92" t="b">
        <v>0</v>
      </c>
    </row>
    <row r="12" spans="1:12" ht="15">
      <c r="A12" s="92" t="s">
        <v>1220</v>
      </c>
      <c r="B12" s="92" t="s">
        <v>1221</v>
      </c>
      <c r="C12" s="92">
        <v>5</v>
      </c>
      <c r="D12" s="133">
        <v>0.0075389827574378595</v>
      </c>
      <c r="E12" s="133">
        <v>2.0576661039098294</v>
      </c>
      <c r="F12" s="92" t="s">
        <v>1285</v>
      </c>
      <c r="G12" s="92" t="b">
        <v>0</v>
      </c>
      <c r="H12" s="92" t="b">
        <v>0</v>
      </c>
      <c r="I12" s="92" t="b">
        <v>0</v>
      </c>
      <c r="J12" s="92" t="b">
        <v>0</v>
      </c>
      <c r="K12" s="92" t="b">
        <v>0</v>
      </c>
      <c r="L12" s="92" t="b">
        <v>0</v>
      </c>
    </row>
    <row r="13" spans="1:12" ht="15">
      <c r="A13" s="92" t="s">
        <v>235</v>
      </c>
      <c r="B13" s="92" t="s">
        <v>307</v>
      </c>
      <c r="C13" s="92">
        <v>3</v>
      </c>
      <c r="D13" s="133">
        <v>0.005609109473139826</v>
      </c>
      <c r="E13" s="133">
        <v>0.9327273673015293</v>
      </c>
      <c r="F13" s="92" t="s">
        <v>1285</v>
      </c>
      <c r="G13" s="92" t="b">
        <v>0</v>
      </c>
      <c r="H13" s="92" t="b">
        <v>0</v>
      </c>
      <c r="I13" s="92" t="b">
        <v>0</v>
      </c>
      <c r="J13" s="92" t="b">
        <v>0</v>
      </c>
      <c r="K13" s="92" t="b">
        <v>0</v>
      </c>
      <c r="L13" s="92" t="b">
        <v>0</v>
      </c>
    </row>
    <row r="14" spans="1:12" ht="15">
      <c r="A14" s="92" t="s">
        <v>307</v>
      </c>
      <c r="B14" s="92" t="s">
        <v>917</v>
      </c>
      <c r="C14" s="92">
        <v>3</v>
      </c>
      <c r="D14" s="133">
        <v>0.005609109473139826</v>
      </c>
      <c r="E14" s="133">
        <v>1.21672402366673</v>
      </c>
      <c r="F14" s="92" t="s">
        <v>1285</v>
      </c>
      <c r="G14" s="92" t="b">
        <v>0</v>
      </c>
      <c r="H14" s="92" t="b">
        <v>0</v>
      </c>
      <c r="I14" s="92" t="b">
        <v>0</v>
      </c>
      <c r="J14" s="92" t="b">
        <v>0</v>
      </c>
      <c r="K14" s="92" t="b">
        <v>0</v>
      </c>
      <c r="L14" s="92" t="b">
        <v>0</v>
      </c>
    </row>
    <row r="15" spans="1:12" ht="15">
      <c r="A15" s="92" t="s">
        <v>917</v>
      </c>
      <c r="B15" s="92" t="s">
        <v>918</v>
      </c>
      <c r="C15" s="92">
        <v>3</v>
      </c>
      <c r="D15" s="133">
        <v>0.005609109473139826</v>
      </c>
      <c r="E15" s="133">
        <v>2.0296373803095857</v>
      </c>
      <c r="F15" s="92" t="s">
        <v>1285</v>
      </c>
      <c r="G15" s="92" t="b">
        <v>0</v>
      </c>
      <c r="H15" s="92" t="b">
        <v>0</v>
      </c>
      <c r="I15" s="92" t="b">
        <v>0</v>
      </c>
      <c r="J15" s="92" t="b">
        <v>0</v>
      </c>
      <c r="K15" s="92" t="b">
        <v>0</v>
      </c>
      <c r="L15" s="92" t="b">
        <v>0</v>
      </c>
    </row>
    <row r="16" spans="1:12" ht="15">
      <c r="A16" s="92" t="s">
        <v>977</v>
      </c>
      <c r="B16" s="92" t="s">
        <v>1005</v>
      </c>
      <c r="C16" s="92">
        <v>3</v>
      </c>
      <c r="D16" s="133">
        <v>0.005609109473139826</v>
      </c>
      <c r="E16" s="133">
        <v>1.8023935988065232</v>
      </c>
      <c r="F16" s="92" t="s">
        <v>1285</v>
      </c>
      <c r="G16" s="92" t="b">
        <v>0</v>
      </c>
      <c r="H16" s="92" t="b">
        <v>0</v>
      </c>
      <c r="I16" s="92" t="b">
        <v>0</v>
      </c>
      <c r="J16" s="92" t="b">
        <v>0</v>
      </c>
      <c r="K16" s="92" t="b">
        <v>0</v>
      </c>
      <c r="L16" s="92" t="b">
        <v>0</v>
      </c>
    </row>
    <row r="17" spans="1:12" ht="15">
      <c r="A17" s="92" t="s">
        <v>1005</v>
      </c>
      <c r="B17" s="92" t="s">
        <v>977</v>
      </c>
      <c r="C17" s="92">
        <v>3</v>
      </c>
      <c r="D17" s="133">
        <v>0.005609109473139826</v>
      </c>
      <c r="E17" s="133">
        <v>1.8535461212539044</v>
      </c>
      <c r="F17" s="92" t="s">
        <v>1285</v>
      </c>
      <c r="G17" s="92" t="b">
        <v>0</v>
      </c>
      <c r="H17" s="92" t="b">
        <v>0</v>
      </c>
      <c r="I17" s="92" t="b">
        <v>0</v>
      </c>
      <c r="J17" s="92" t="b">
        <v>0</v>
      </c>
      <c r="K17" s="92" t="b">
        <v>0</v>
      </c>
      <c r="L17" s="92" t="b">
        <v>0</v>
      </c>
    </row>
    <row r="18" spans="1:12" ht="15">
      <c r="A18" s="92" t="s">
        <v>977</v>
      </c>
      <c r="B18" s="92" t="s">
        <v>977</v>
      </c>
      <c r="C18" s="92">
        <v>3</v>
      </c>
      <c r="D18" s="133">
        <v>0.005609109473139826</v>
      </c>
      <c r="E18" s="133">
        <v>1.376424866534242</v>
      </c>
      <c r="F18" s="92" t="s">
        <v>1285</v>
      </c>
      <c r="G18" s="92" t="b">
        <v>0</v>
      </c>
      <c r="H18" s="92" t="b">
        <v>0</v>
      </c>
      <c r="I18" s="92" t="b">
        <v>0</v>
      </c>
      <c r="J18" s="92" t="b">
        <v>0</v>
      </c>
      <c r="K18" s="92" t="b">
        <v>0</v>
      </c>
      <c r="L18" s="92" t="b">
        <v>0</v>
      </c>
    </row>
    <row r="19" spans="1:12" ht="15">
      <c r="A19" s="92" t="s">
        <v>977</v>
      </c>
      <c r="B19" s="92" t="s">
        <v>1006</v>
      </c>
      <c r="C19" s="92">
        <v>3</v>
      </c>
      <c r="D19" s="133">
        <v>0.005609109473139826</v>
      </c>
      <c r="E19" s="133">
        <v>1.8023935988065232</v>
      </c>
      <c r="F19" s="92" t="s">
        <v>1285</v>
      </c>
      <c r="G19" s="92" t="b">
        <v>0</v>
      </c>
      <c r="H19" s="92" t="b">
        <v>0</v>
      </c>
      <c r="I19" s="92" t="b">
        <v>0</v>
      </c>
      <c r="J19" s="92" t="b">
        <v>0</v>
      </c>
      <c r="K19" s="92" t="b">
        <v>0</v>
      </c>
      <c r="L19" s="92" t="b">
        <v>0</v>
      </c>
    </row>
    <row r="20" spans="1:12" ht="15">
      <c r="A20" s="92" t="s">
        <v>1006</v>
      </c>
      <c r="B20" s="92" t="s">
        <v>1007</v>
      </c>
      <c r="C20" s="92">
        <v>3</v>
      </c>
      <c r="D20" s="133">
        <v>0.005609109473139826</v>
      </c>
      <c r="E20" s="133">
        <v>2.2795148535261855</v>
      </c>
      <c r="F20" s="92" t="s">
        <v>1285</v>
      </c>
      <c r="G20" s="92" t="b">
        <v>0</v>
      </c>
      <c r="H20" s="92" t="b">
        <v>0</v>
      </c>
      <c r="I20" s="92" t="b">
        <v>0</v>
      </c>
      <c r="J20" s="92" t="b">
        <v>0</v>
      </c>
      <c r="K20" s="92" t="b">
        <v>0</v>
      </c>
      <c r="L20" s="92" t="b">
        <v>0</v>
      </c>
    </row>
    <row r="21" spans="1:12" ht="15">
      <c r="A21" s="92" t="s">
        <v>1007</v>
      </c>
      <c r="B21" s="92" t="s">
        <v>1008</v>
      </c>
      <c r="C21" s="92">
        <v>3</v>
      </c>
      <c r="D21" s="133">
        <v>0.005609109473139826</v>
      </c>
      <c r="E21" s="133">
        <v>2.1545761169178856</v>
      </c>
      <c r="F21" s="92" t="s">
        <v>1285</v>
      </c>
      <c r="G21" s="92" t="b">
        <v>0</v>
      </c>
      <c r="H21" s="92" t="b">
        <v>0</v>
      </c>
      <c r="I21" s="92" t="b">
        <v>0</v>
      </c>
      <c r="J21" s="92" t="b">
        <v>0</v>
      </c>
      <c r="K21" s="92" t="b">
        <v>0</v>
      </c>
      <c r="L21" s="92" t="b">
        <v>0</v>
      </c>
    </row>
    <row r="22" spans="1:12" ht="15">
      <c r="A22" s="92" t="s">
        <v>1008</v>
      </c>
      <c r="B22" s="92" t="s">
        <v>307</v>
      </c>
      <c r="C22" s="92">
        <v>3</v>
      </c>
      <c r="D22" s="133">
        <v>0.005609109473139826</v>
      </c>
      <c r="E22" s="133">
        <v>1.0296373803095857</v>
      </c>
      <c r="F22" s="92" t="s">
        <v>1285</v>
      </c>
      <c r="G22" s="92" t="b">
        <v>0</v>
      </c>
      <c r="H22" s="92" t="b">
        <v>0</v>
      </c>
      <c r="I22" s="92" t="b">
        <v>0</v>
      </c>
      <c r="J22" s="92" t="b">
        <v>0</v>
      </c>
      <c r="K22" s="92" t="b">
        <v>0</v>
      </c>
      <c r="L22" s="92" t="b">
        <v>0</v>
      </c>
    </row>
    <row r="23" spans="1:12" ht="15">
      <c r="A23" s="92" t="s">
        <v>226</v>
      </c>
      <c r="B23" s="92" t="s">
        <v>978</v>
      </c>
      <c r="C23" s="92">
        <v>3</v>
      </c>
      <c r="D23" s="133">
        <v>0.005609109473139826</v>
      </c>
      <c r="E23" s="133">
        <v>2.1545761169178856</v>
      </c>
      <c r="F23" s="92" t="s">
        <v>1285</v>
      </c>
      <c r="G23" s="92" t="b">
        <v>0</v>
      </c>
      <c r="H23" s="92" t="b">
        <v>0</v>
      </c>
      <c r="I23" s="92" t="b">
        <v>0</v>
      </c>
      <c r="J23" s="92" t="b">
        <v>1</v>
      </c>
      <c r="K23" s="92" t="b">
        <v>0</v>
      </c>
      <c r="L23" s="92" t="b">
        <v>0</v>
      </c>
    </row>
    <row r="24" spans="1:12" ht="15">
      <c r="A24" s="92" t="s">
        <v>920</v>
      </c>
      <c r="B24" s="92" t="s">
        <v>921</v>
      </c>
      <c r="C24" s="92">
        <v>3</v>
      </c>
      <c r="D24" s="133">
        <v>0.005609109473139826</v>
      </c>
      <c r="E24" s="133">
        <v>2.2795148535261855</v>
      </c>
      <c r="F24" s="92" t="s">
        <v>1285</v>
      </c>
      <c r="G24" s="92" t="b">
        <v>0</v>
      </c>
      <c r="H24" s="92" t="b">
        <v>0</v>
      </c>
      <c r="I24" s="92" t="b">
        <v>0</v>
      </c>
      <c r="J24" s="92" t="b">
        <v>0</v>
      </c>
      <c r="K24" s="92" t="b">
        <v>0</v>
      </c>
      <c r="L24" s="92" t="b">
        <v>0</v>
      </c>
    </row>
    <row r="25" spans="1:12" ht="15">
      <c r="A25" s="92" t="s">
        <v>921</v>
      </c>
      <c r="B25" s="92" t="s">
        <v>922</v>
      </c>
      <c r="C25" s="92">
        <v>3</v>
      </c>
      <c r="D25" s="133">
        <v>0.005609109473139826</v>
      </c>
      <c r="E25" s="133">
        <v>2.2795148535261855</v>
      </c>
      <c r="F25" s="92" t="s">
        <v>1285</v>
      </c>
      <c r="G25" s="92" t="b">
        <v>0</v>
      </c>
      <c r="H25" s="92" t="b">
        <v>0</v>
      </c>
      <c r="I25" s="92" t="b">
        <v>0</v>
      </c>
      <c r="J25" s="92" t="b">
        <v>0</v>
      </c>
      <c r="K25" s="92" t="b">
        <v>0</v>
      </c>
      <c r="L25" s="92" t="b">
        <v>0</v>
      </c>
    </row>
    <row r="26" spans="1:12" ht="15">
      <c r="A26" s="92" t="s">
        <v>922</v>
      </c>
      <c r="B26" s="92" t="s">
        <v>307</v>
      </c>
      <c r="C26" s="92">
        <v>3</v>
      </c>
      <c r="D26" s="133">
        <v>0.005609109473139826</v>
      </c>
      <c r="E26" s="133">
        <v>1.1545761169178856</v>
      </c>
      <c r="F26" s="92" t="s">
        <v>1285</v>
      </c>
      <c r="G26" s="92" t="b">
        <v>0</v>
      </c>
      <c r="H26" s="92" t="b">
        <v>0</v>
      </c>
      <c r="I26" s="92" t="b">
        <v>0</v>
      </c>
      <c r="J26" s="92" t="b">
        <v>0</v>
      </c>
      <c r="K26" s="92" t="b">
        <v>0</v>
      </c>
      <c r="L26" s="92" t="b">
        <v>0</v>
      </c>
    </row>
    <row r="27" spans="1:12" ht="15">
      <c r="A27" s="92" t="s">
        <v>307</v>
      </c>
      <c r="B27" s="92" t="s">
        <v>923</v>
      </c>
      <c r="C27" s="92">
        <v>3</v>
      </c>
      <c r="D27" s="133">
        <v>0.005609109473139826</v>
      </c>
      <c r="E27" s="133">
        <v>1.3416627602750302</v>
      </c>
      <c r="F27" s="92" t="s">
        <v>1285</v>
      </c>
      <c r="G27" s="92" t="b">
        <v>0</v>
      </c>
      <c r="H27" s="92" t="b">
        <v>0</v>
      </c>
      <c r="I27" s="92" t="b">
        <v>0</v>
      </c>
      <c r="J27" s="92" t="b">
        <v>0</v>
      </c>
      <c r="K27" s="92" t="b">
        <v>0</v>
      </c>
      <c r="L27" s="92" t="b">
        <v>0</v>
      </c>
    </row>
    <row r="28" spans="1:12" ht="15">
      <c r="A28" s="92" t="s">
        <v>923</v>
      </c>
      <c r="B28" s="92" t="s">
        <v>924</v>
      </c>
      <c r="C28" s="92">
        <v>3</v>
      </c>
      <c r="D28" s="133">
        <v>0.005609109473139826</v>
      </c>
      <c r="E28" s="133">
        <v>2.2795148535261855</v>
      </c>
      <c r="F28" s="92" t="s">
        <v>1285</v>
      </c>
      <c r="G28" s="92" t="b">
        <v>0</v>
      </c>
      <c r="H28" s="92" t="b">
        <v>0</v>
      </c>
      <c r="I28" s="92" t="b">
        <v>0</v>
      </c>
      <c r="J28" s="92" t="b">
        <v>0</v>
      </c>
      <c r="K28" s="92" t="b">
        <v>0</v>
      </c>
      <c r="L28" s="92" t="b">
        <v>0</v>
      </c>
    </row>
    <row r="29" spans="1:12" ht="15">
      <c r="A29" s="92" t="s">
        <v>924</v>
      </c>
      <c r="B29" s="92" t="s">
        <v>1013</v>
      </c>
      <c r="C29" s="92">
        <v>3</v>
      </c>
      <c r="D29" s="133">
        <v>0.005609109473139826</v>
      </c>
      <c r="E29" s="133">
        <v>2.2795148535261855</v>
      </c>
      <c r="F29" s="92" t="s">
        <v>1285</v>
      </c>
      <c r="G29" s="92" t="b">
        <v>0</v>
      </c>
      <c r="H29" s="92" t="b">
        <v>0</v>
      </c>
      <c r="I29" s="92" t="b">
        <v>0</v>
      </c>
      <c r="J29" s="92" t="b">
        <v>0</v>
      </c>
      <c r="K29" s="92" t="b">
        <v>0</v>
      </c>
      <c r="L29" s="92" t="b">
        <v>0</v>
      </c>
    </row>
    <row r="30" spans="1:12" ht="15">
      <c r="A30" s="92" t="s">
        <v>1015</v>
      </c>
      <c r="B30" s="92" t="s">
        <v>1016</v>
      </c>
      <c r="C30" s="92">
        <v>2</v>
      </c>
      <c r="D30" s="133">
        <v>0.004313929183471189</v>
      </c>
      <c r="E30" s="133">
        <v>2.2795148535261855</v>
      </c>
      <c r="F30" s="92" t="s">
        <v>1285</v>
      </c>
      <c r="G30" s="92" t="b">
        <v>0</v>
      </c>
      <c r="H30" s="92" t="b">
        <v>0</v>
      </c>
      <c r="I30" s="92" t="b">
        <v>0</v>
      </c>
      <c r="J30" s="92" t="b">
        <v>0</v>
      </c>
      <c r="K30" s="92" t="b">
        <v>0</v>
      </c>
      <c r="L30" s="92" t="b">
        <v>0</v>
      </c>
    </row>
    <row r="31" spans="1:12" ht="15">
      <c r="A31" s="92" t="s">
        <v>1016</v>
      </c>
      <c r="B31" s="92" t="s">
        <v>1017</v>
      </c>
      <c r="C31" s="92">
        <v>2</v>
      </c>
      <c r="D31" s="133">
        <v>0.004313929183471189</v>
      </c>
      <c r="E31" s="133">
        <v>2.455606112581867</v>
      </c>
      <c r="F31" s="92" t="s">
        <v>1285</v>
      </c>
      <c r="G31" s="92" t="b">
        <v>0</v>
      </c>
      <c r="H31" s="92" t="b">
        <v>0</v>
      </c>
      <c r="I31" s="92" t="b">
        <v>0</v>
      </c>
      <c r="J31" s="92" t="b">
        <v>0</v>
      </c>
      <c r="K31" s="92" t="b">
        <v>0</v>
      </c>
      <c r="L31" s="92" t="b">
        <v>0</v>
      </c>
    </row>
    <row r="32" spans="1:12" ht="15">
      <c r="A32" s="92" t="s">
        <v>1017</v>
      </c>
      <c r="B32" s="92" t="s">
        <v>1018</v>
      </c>
      <c r="C32" s="92">
        <v>2</v>
      </c>
      <c r="D32" s="133">
        <v>0.004313929183471189</v>
      </c>
      <c r="E32" s="133">
        <v>2.455606112581867</v>
      </c>
      <c r="F32" s="92" t="s">
        <v>1285</v>
      </c>
      <c r="G32" s="92" t="b">
        <v>0</v>
      </c>
      <c r="H32" s="92" t="b">
        <v>0</v>
      </c>
      <c r="I32" s="92" t="b">
        <v>0</v>
      </c>
      <c r="J32" s="92" t="b">
        <v>0</v>
      </c>
      <c r="K32" s="92" t="b">
        <v>0</v>
      </c>
      <c r="L32" s="92" t="b">
        <v>0</v>
      </c>
    </row>
    <row r="33" spans="1:12" ht="15">
      <c r="A33" s="92" t="s">
        <v>1018</v>
      </c>
      <c r="B33" s="92" t="s">
        <v>1019</v>
      </c>
      <c r="C33" s="92">
        <v>2</v>
      </c>
      <c r="D33" s="133">
        <v>0.004313929183471189</v>
      </c>
      <c r="E33" s="133">
        <v>2.455606112581867</v>
      </c>
      <c r="F33" s="92" t="s">
        <v>1285</v>
      </c>
      <c r="G33" s="92" t="b">
        <v>0</v>
      </c>
      <c r="H33" s="92" t="b">
        <v>0</v>
      </c>
      <c r="I33" s="92" t="b">
        <v>0</v>
      </c>
      <c r="J33" s="92" t="b">
        <v>0</v>
      </c>
      <c r="K33" s="92" t="b">
        <v>0</v>
      </c>
      <c r="L33" s="92" t="b">
        <v>0</v>
      </c>
    </row>
    <row r="34" spans="1:12" ht="15">
      <c r="A34" s="92" t="s">
        <v>1019</v>
      </c>
      <c r="B34" s="92" t="s">
        <v>1020</v>
      </c>
      <c r="C34" s="92">
        <v>2</v>
      </c>
      <c r="D34" s="133">
        <v>0.004313929183471189</v>
      </c>
      <c r="E34" s="133">
        <v>2.455606112581867</v>
      </c>
      <c r="F34" s="92" t="s">
        <v>1285</v>
      </c>
      <c r="G34" s="92" t="b">
        <v>0</v>
      </c>
      <c r="H34" s="92" t="b">
        <v>0</v>
      </c>
      <c r="I34" s="92" t="b">
        <v>0</v>
      </c>
      <c r="J34" s="92" t="b">
        <v>0</v>
      </c>
      <c r="K34" s="92" t="b">
        <v>0</v>
      </c>
      <c r="L34" s="92" t="b">
        <v>0</v>
      </c>
    </row>
    <row r="35" spans="1:12" ht="15">
      <c r="A35" s="92" t="s">
        <v>1020</v>
      </c>
      <c r="B35" s="92" t="s">
        <v>307</v>
      </c>
      <c r="C35" s="92">
        <v>2</v>
      </c>
      <c r="D35" s="133">
        <v>0.004313929183471189</v>
      </c>
      <c r="E35" s="133">
        <v>1.1545761169178856</v>
      </c>
      <c r="F35" s="92" t="s">
        <v>1285</v>
      </c>
      <c r="G35" s="92" t="b">
        <v>0</v>
      </c>
      <c r="H35" s="92" t="b">
        <v>0</v>
      </c>
      <c r="I35" s="92" t="b">
        <v>0</v>
      </c>
      <c r="J35" s="92" t="b">
        <v>0</v>
      </c>
      <c r="K35" s="92" t="b">
        <v>0</v>
      </c>
      <c r="L35" s="92" t="b">
        <v>0</v>
      </c>
    </row>
    <row r="36" spans="1:12" ht="15">
      <c r="A36" s="92" t="s">
        <v>307</v>
      </c>
      <c r="B36" s="92" t="s">
        <v>960</v>
      </c>
      <c r="C36" s="92">
        <v>2</v>
      </c>
      <c r="D36" s="133">
        <v>0.004313929183471189</v>
      </c>
      <c r="E36" s="133">
        <v>1.34166276027503</v>
      </c>
      <c r="F36" s="92" t="s">
        <v>1285</v>
      </c>
      <c r="G36" s="92" t="b">
        <v>0</v>
      </c>
      <c r="H36" s="92" t="b">
        <v>0</v>
      </c>
      <c r="I36" s="92" t="b">
        <v>0</v>
      </c>
      <c r="J36" s="92" t="b">
        <v>0</v>
      </c>
      <c r="K36" s="92" t="b">
        <v>0</v>
      </c>
      <c r="L36" s="92" t="b">
        <v>0</v>
      </c>
    </row>
    <row r="37" spans="1:12" ht="15">
      <c r="A37" s="92" t="s">
        <v>960</v>
      </c>
      <c r="B37" s="92" t="s">
        <v>961</v>
      </c>
      <c r="C37" s="92">
        <v>2</v>
      </c>
      <c r="D37" s="133">
        <v>0.004313929183471189</v>
      </c>
      <c r="E37" s="133">
        <v>2.455606112581867</v>
      </c>
      <c r="F37" s="92" t="s">
        <v>1285</v>
      </c>
      <c r="G37" s="92" t="b">
        <v>0</v>
      </c>
      <c r="H37" s="92" t="b">
        <v>0</v>
      </c>
      <c r="I37" s="92" t="b">
        <v>0</v>
      </c>
      <c r="J37" s="92" t="b">
        <v>0</v>
      </c>
      <c r="K37" s="92" t="b">
        <v>0</v>
      </c>
      <c r="L37" s="92" t="b">
        <v>0</v>
      </c>
    </row>
    <row r="38" spans="1:12" ht="15">
      <c r="A38" s="92" t="s">
        <v>961</v>
      </c>
      <c r="B38" s="92" t="s">
        <v>962</v>
      </c>
      <c r="C38" s="92">
        <v>2</v>
      </c>
      <c r="D38" s="133">
        <v>0.004313929183471189</v>
      </c>
      <c r="E38" s="133">
        <v>2.455606112581867</v>
      </c>
      <c r="F38" s="92" t="s">
        <v>1285</v>
      </c>
      <c r="G38" s="92" t="b">
        <v>0</v>
      </c>
      <c r="H38" s="92" t="b">
        <v>0</v>
      </c>
      <c r="I38" s="92" t="b">
        <v>0</v>
      </c>
      <c r="J38" s="92" t="b">
        <v>0</v>
      </c>
      <c r="K38" s="92" t="b">
        <v>0</v>
      </c>
      <c r="L38" s="92" t="b">
        <v>0</v>
      </c>
    </row>
    <row r="39" spans="1:12" ht="15">
      <c r="A39" s="92" t="s">
        <v>962</v>
      </c>
      <c r="B39" s="92" t="s">
        <v>963</v>
      </c>
      <c r="C39" s="92">
        <v>2</v>
      </c>
      <c r="D39" s="133">
        <v>0.004313929183471189</v>
      </c>
      <c r="E39" s="133">
        <v>2.455606112581867</v>
      </c>
      <c r="F39" s="92" t="s">
        <v>1285</v>
      </c>
      <c r="G39" s="92" t="b">
        <v>0</v>
      </c>
      <c r="H39" s="92" t="b">
        <v>0</v>
      </c>
      <c r="I39" s="92" t="b">
        <v>0</v>
      </c>
      <c r="J39" s="92" t="b">
        <v>0</v>
      </c>
      <c r="K39" s="92" t="b">
        <v>0</v>
      </c>
      <c r="L39" s="92" t="b">
        <v>0</v>
      </c>
    </row>
    <row r="40" spans="1:12" ht="15">
      <c r="A40" s="92" t="s">
        <v>926</v>
      </c>
      <c r="B40" s="92" t="s">
        <v>927</v>
      </c>
      <c r="C40" s="92">
        <v>2</v>
      </c>
      <c r="D40" s="133">
        <v>0.004313929183471189</v>
      </c>
      <c r="E40" s="133">
        <v>2.455606112581867</v>
      </c>
      <c r="F40" s="92" t="s">
        <v>1285</v>
      </c>
      <c r="G40" s="92" t="b">
        <v>0</v>
      </c>
      <c r="H40" s="92" t="b">
        <v>0</v>
      </c>
      <c r="I40" s="92" t="b">
        <v>0</v>
      </c>
      <c r="J40" s="92" t="b">
        <v>0</v>
      </c>
      <c r="K40" s="92" t="b">
        <v>0</v>
      </c>
      <c r="L40" s="92" t="b">
        <v>0</v>
      </c>
    </row>
    <row r="41" spans="1:12" ht="15">
      <c r="A41" s="92" t="s">
        <v>999</v>
      </c>
      <c r="B41" s="92" t="s">
        <v>1000</v>
      </c>
      <c r="C41" s="92">
        <v>2</v>
      </c>
      <c r="D41" s="133">
        <v>0.004313929183471189</v>
      </c>
      <c r="E41" s="133">
        <v>2.455606112581867</v>
      </c>
      <c r="F41" s="92" t="s">
        <v>1285</v>
      </c>
      <c r="G41" s="92" t="b">
        <v>0</v>
      </c>
      <c r="H41" s="92" t="b">
        <v>0</v>
      </c>
      <c r="I41" s="92" t="b">
        <v>0</v>
      </c>
      <c r="J41" s="92" t="b">
        <v>0</v>
      </c>
      <c r="K41" s="92" t="b">
        <v>0</v>
      </c>
      <c r="L41" s="92" t="b">
        <v>0</v>
      </c>
    </row>
    <row r="42" spans="1:12" ht="15">
      <c r="A42" s="92" t="s">
        <v>1000</v>
      </c>
      <c r="B42" s="92" t="s">
        <v>997</v>
      </c>
      <c r="C42" s="92">
        <v>2</v>
      </c>
      <c r="D42" s="133">
        <v>0.004313929183471189</v>
      </c>
      <c r="E42" s="133">
        <v>2.2795148535261855</v>
      </c>
      <c r="F42" s="92" t="s">
        <v>1285</v>
      </c>
      <c r="G42" s="92" t="b">
        <v>0</v>
      </c>
      <c r="H42" s="92" t="b">
        <v>0</v>
      </c>
      <c r="I42" s="92" t="b">
        <v>0</v>
      </c>
      <c r="J42" s="92" t="b">
        <v>0</v>
      </c>
      <c r="K42" s="92" t="b">
        <v>0</v>
      </c>
      <c r="L42" s="92" t="b">
        <v>0</v>
      </c>
    </row>
    <row r="43" spans="1:12" ht="15">
      <c r="A43" s="92" t="s">
        <v>997</v>
      </c>
      <c r="B43" s="92" t="s">
        <v>1001</v>
      </c>
      <c r="C43" s="92">
        <v>2</v>
      </c>
      <c r="D43" s="133">
        <v>0.004313929183471189</v>
      </c>
      <c r="E43" s="133">
        <v>2.2795148535261855</v>
      </c>
      <c r="F43" s="92" t="s">
        <v>1285</v>
      </c>
      <c r="G43" s="92" t="b">
        <v>0</v>
      </c>
      <c r="H43" s="92" t="b">
        <v>0</v>
      </c>
      <c r="I43" s="92" t="b">
        <v>0</v>
      </c>
      <c r="J43" s="92" t="b">
        <v>0</v>
      </c>
      <c r="K43" s="92" t="b">
        <v>0</v>
      </c>
      <c r="L43" s="92" t="b">
        <v>0</v>
      </c>
    </row>
    <row r="44" spans="1:12" ht="15">
      <c r="A44" s="92" t="s">
        <v>1001</v>
      </c>
      <c r="B44" s="92" t="s">
        <v>1002</v>
      </c>
      <c r="C44" s="92">
        <v>2</v>
      </c>
      <c r="D44" s="133">
        <v>0.004313929183471189</v>
      </c>
      <c r="E44" s="133">
        <v>2.455606112581867</v>
      </c>
      <c r="F44" s="92" t="s">
        <v>1285</v>
      </c>
      <c r="G44" s="92" t="b">
        <v>0</v>
      </c>
      <c r="H44" s="92" t="b">
        <v>0</v>
      </c>
      <c r="I44" s="92" t="b">
        <v>0</v>
      </c>
      <c r="J44" s="92" t="b">
        <v>0</v>
      </c>
      <c r="K44" s="92" t="b">
        <v>0</v>
      </c>
      <c r="L44" s="92" t="b">
        <v>0</v>
      </c>
    </row>
    <row r="45" spans="1:12" ht="15">
      <c r="A45" s="92" t="s">
        <v>231</v>
      </c>
      <c r="B45" s="92" t="s">
        <v>977</v>
      </c>
      <c r="C45" s="92">
        <v>2</v>
      </c>
      <c r="D45" s="133">
        <v>0.004313929183471189</v>
      </c>
      <c r="E45" s="133">
        <v>1.8535461212539044</v>
      </c>
      <c r="F45" s="92" t="s">
        <v>1285</v>
      </c>
      <c r="G45" s="92" t="b">
        <v>0</v>
      </c>
      <c r="H45" s="92" t="b">
        <v>0</v>
      </c>
      <c r="I45" s="92" t="b">
        <v>0</v>
      </c>
      <c r="J45" s="92" t="b">
        <v>0</v>
      </c>
      <c r="K45" s="92" t="b">
        <v>0</v>
      </c>
      <c r="L45" s="92" t="b">
        <v>0</v>
      </c>
    </row>
    <row r="46" spans="1:12" ht="15">
      <c r="A46" s="92" t="s">
        <v>1221</v>
      </c>
      <c r="B46" s="92" t="s">
        <v>1224</v>
      </c>
      <c r="C46" s="92">
        <v>2</v>
      </c>
      <c r="D46" s="133">
        <v>0.004313929183471189</v>
      </c>
      <c r="E46" s="133">
        <v>1.881574844854148</v>
      </c>
      <c r="F46" s="92" t="s">
        <v>1285</v>
      </c>
      <c r="G46" s="92" t="b">
        <v>0</v>
      </c>
      <c r="H46" s="92" t="b">
        <v>0</v>
      </c>
      <c r="I46" s="92" t="b">
        <v>0</v>
      </c>
      <c r="J46" s="92" t="b">
        <v>0</v>
      </c>
      <c r="K46" s="92" t="b">
        <v>0</v>
      </c>
      <c r="L46" s="92" t="b">
        <v>0</v>
      </c>
    </row>
    <row r="47" spans="1:12" ht="15">
      <c r="A47" s="92" t="s">
        <v>1229</v>
      </c>
      <c r="B47" s="92" t="s">
        <v>1230</v>
      </c>
      <c r="C47" s="92">
        <v>2</v>
      </c>
      <c r="D47" s="133">
        <v>0.004313929183471189</v>
      </c>
      <c r="E47" s="133">
        <v>2.455606112581867</v>
      </c>
      <c r="F47" s="92" t="s">
        <v>1285</v>
      </c>
      <c r="G47" s="92" t="b">
        <v>0</v>
      </c>
      <c r="H47" s="92" t="b">
        <v>0</v>
      </c>
      <c r="I47" s="92" t="b">
        <v>0</v>
      </c>
      <c r="J47" s="92" t="b">
        <v>0</v>
      </c>
      <c r="K47" s="92" t="b">
        <v>0</v>
      </c>
      <c r="L47" s="92" t="b">
        <v>0</v>
      </c>
    </row>
    <row r="48" spans="1:12" ht="15">
      <c r="A48" s="92" t="s">
        <v>1230</v>
      </c>
      <c r="B48" s="92" t="s">
        <v>1231</v>
      </c>
      <c r="C48" s="92">
        <v>2</v>
      </c>
      <c r="D48" s="133">
        <v>0.004313929183471189</v>
      </c>
      <c r="E48" s="133">
        <v>2.455606112581867</v>
      </c>
      <c r="F48" s="92" t="s">
        <v>1285</v>
      </c>
      <c r="G48" s="92" t="b">
        <v>0</v>
      </c>
      <c r="H48" s="92" t="b">
        <v>0</v>
      </c>
      <c r="I48" s="92" t="b">
        <v>0</v>
      </c>
      <c r="J48" s="92" t="b">
        <v>0</v>
      </c>
      <c r="K48" s="92" t="b">
        <v>0</v>
      </c>
      <c r="L48" s="92" t="b">
        <v>0</v>
      </c>
    </row>
    <row r="49" spans="1:12" ht="15">
      <c r="A49" s="92" t="s">
        <v>1231</v>
      </c>
      <c r="B49" s="92" t="s">
        <v>307</v>
      </c>
      <c r="C49" s="92">
        <v>2</v>
      </c>
      <c r="D49" s="133">
        <v>0.004313929183471189</v>
      </c>
      <c r="E49" s="133">
        <v>1.1545761169178856</v>
      </c>
      <c r="F49" s="92" t="s">
        <v>1285</v>
      </c>
      <c r="G49" s="92" t="b">
        <v>0</v>
      </c>
      <c r="H49" s="92" t="b">
        <v>0</v>
      </c>
      <c r="I49" s="92" t="b">
        <v>0</v>
      </c>
      <c r="J49" s="92" t="b">
        <v>0</v>
      </c>
      <c r="K49" s="92" t="b">
        <v>0</v>
      </c>
      <c r="L49" s="92" t="b">
        <v>0</v>
      </c>
    </row>
    <row r="50" spans="1:12" ht="15">
      <c r="A50" s="92" t="s">
        <v>1232</v>
      </c>
      <c r="B50" s="92" t="s">
        <v>1233</v>
      </c>
      <c r="C50" s="92">
        <v>2</v>
      </c>
      <c r="D50" s="133">
        <v>0.004313929183471189</v>
      </c>
      <c r="E50" s="133">
        <v>2.455606112581867</v>
      </c>
      <c r="F50" s="92" t="s">
        <v>1285</v>
      </c>
      <c r="G50" s="92" t="b">
        <v>0</v>
      </c>
      <c r="H50" s="92" t="b">
        <v>0</v>
      </c>
      <c r="I50" s="92" t="b">
        <v>0</v>
      </c>
      <c r="J50" s="92" t="b">
        <v>0</v>
      </c>
      <c r="K50" s="92" t="b">
        <v>0</v>
      </c>
      <c r="L50" s="92" t="b">
        <v>0</v>
      </c>
    </row>
    <row r="51" spans="1:12" ht="15">
      <c r="A51" s="92" t="s">
        <v>1233</v>
      </c>
      <c r="B51" s="92" t="s">
        <v>1234</v>
      </c>
      <c r="C51" s="92">
        <v>2</v>
      </c>
      <c r="D51" s="133">
        <v>0.004313929183471189</v>
      </c>
      <c r="E51" s="133">
        <v>2.455606112581867</v>
      </c>
      <c r="F51" s="92" t="s">
        <v>1285</v>
      </c>
      <c r="G51" s="92" t="b">
        <v>0</v>
      </c>
      <c r="H51" s="92" t="b">
        <v>0</v>
      </c>
      <c r="I51" s="92" t="b">
        <v>0</v>
      </c>
      <c r="J51" s="92" t="b">
        <v>0</v>
      </c>
      <c r="K51" s="92" t="b">
        <v>0</v>
      </c>
      <c r="L51" s="92" t="b">
        <v>0</v>
      </c>
    </row>
    <row r="52" spans="1:12" ht="15">
      <c r="A52" s="92" t="s">
        <v>1234</v>
      </c>
      <c r="B52" s="92" t="s">
        <v>1235</v>
      </c>
      <c r="C52" s="92">
        <v>2</v>
      </c>
      <c r="D52" s="133">
        <v>0.004313929183471189</v>
      </c>
      <c r="E52" s="133">
        <v>2.455606112581867</v>
      </c>
      <c r="F52" s="92" t="s">
        <v>1285</v>
      </c>
      <c r="G52" s="92" t="b">
        <v>0</v>
      </c>
      <c r="H52" s="92" t="b">
        <v>0</v>
      </c>
      <c r="I52" s="92" t="b">
        <v>0</v>
      </c>
      <c r="J52" s="92" t="b">
        <v>0</v>
      </c>
      <c r="K52" s="92" t="b">
        <v>0</v>
      </c>
      <c r="L52" s="92" t="b">
        <v>0</v>
      </c>
    </row>
    <row r="53" spans="1:12" ht="15">
      <c r="A53" s="92" t="s">
        <v>1235</v>
      </c>
      <c r="B53" s="92" t="s">
        <v>1236</v>
      </c>
      <c r="C53" s="92">
        <v>2</v>
      </c>
      <c r="D53" s="133">
        <v>0.004313929183471189</v>
      </c>
      <c r="E53" s="133">
        <v>2.455606112581867</v>
      </c>
      <c r="F53" s="92" t="s">
        <v>1285</v>
      </c>
      <c r="G53" s="92" t="b">
        <v>0</v>
      </c>
      <c r="H53" s="92" t="b">
        <v>0</v>
      </c>
      <c r="I53" s="92" t="b">
        <v>0</v>
      </c>
      <c r="J53" s="92" t="b">
        <v>0</v>
      </c>
      <c r="K53" s="92" t="b">
        <v>0</v>
      </c>
      <c r="L53" s="92" t="b">
        <v>0</v>
      </c>
    </row>
    <row r="54" spans="1:12" ht="15">
      <c r="A54" s="92" t="s">
        <v>1236</v>
      </c>
      <c r="B54" s="92" t="s">
        <v>307</v>
      </c>
      <c r="C54" s="92">
        <v>2</v>
      </c>
      <c r="D54" s="133">
        <v>0.004313929183471189</v>
      </c>
      <c r="E54" s="133">
        <v>1.1545761169178856</v>
      </c>
      <c r="F54" s="92" t="s">
        <v>1285</v>
      </c>
      <c r="G54" s="92" t="b">
        <v>0</v>
      </c>
      <c r="H54" s="92" t="b">
        <v>0</v>
      </c>
      <c r="I54" s="92" t="b">
        <v>0</v>
      </c>
      <c r="J54" s="92" t="b">
        <v>0</v>
      </c>
      <c r="K54" s="92" t="b">
        <v>0</v>
      </c>
      <c r="L54" s="92" t="b">
        <v>0</v>
      </c>
    </row>
    <row r="55" spans="1:12" ht="15">
      <c r="A55" s="92" t="s">
        <v>1237</v>
      </c>
      <c r="B55" s="92" t="s">
        <v>1238</v>
      </c>
      <c r="C55" s="92">
        <v>2</v>
      </c>
      <c r="D55" s="133">
        <v>0.004313929183471189</v>
      </c>
      <c r="E55" s="133">
        <v>2.455606112581867</v>
      </c>
      <c r="F55" s="92" t="s">
        <v>1285</v>
      </c>
      <c r="G55" s="92" t="b">
        <v>0</v>
      </c>
      <c r="H55" s="92" t="b">
        <v>0</v>
      </c>
      <c r="I55" s="92" t="b">
        <v>0</v>
      </c>
      <c r="J55" s="92" t="b">
        <v>0</v>
      </c>
      <c r="K55" s="92" t="b">
        <v>0</v>
      </c>
      <c r="L55" s="92" t="b">
        <v>0</v>
      </c>
    </row>
    <row r="56" spans="1:12" ht="15">
      <c r="A56" s="92" t="s">
        <v>1238</v>
      </c>
      <c r="B56" s="92" t="s">
        <v>1239</v>
      </c>
      <c r="C56" s="92">
        <v>2</v>
      </c>
      <c r="D56" s="133">
        <v>0.004313929183471189</v>
      </c>
      <c r="E56" s="133">
        <v>2.455606112581867</v>
      </c>
      <c r="F56" s="92" t="s">
        <v>1285</v>
      </c>
      <c r="G56" s="92" t="b">
        <v>0</v>
      </c>
      <c r="H56" s="92" t="b">
        <v>0</v>
      </c>
      <c r="I56" s="92" t="b">
        <v>0</v>
      </c>
      <c r="J56" s="92" t="b">
        <v>0</v>
      </c>
      <c r="K56" s="92" t="b">
        <v>0</v>
      </c>
      <c r="L56" s="92" t="b">
        <v>0</v>
      </c>
    </row>
    <row r="57" spans="1:12" ht="15">
      <c r="A57" s="92" t="s">
        <v>1239</v>
      </c>
      <c r="B57" s="92" t="s">
        <v>1240</v>
      </c>
      <c r="C57" s="92">
        <v>2</v>
      </c>
      <c r="D57" s="133">
        <v>0.004313929183471189</v>
      </c>
      <c r="E57" s="133">
        <v>2.455606112581867</v>
      </c>
      <c r="F57" s="92" t="s">
        <v>1285</v>
      </c>
      <c r="G57" s="92" t="b">
        <v>0</v>
      </c>
      <c r="H57" s="92" t="b">
        <v>0</v>
      </c>
      <c r="I57" s="92" t="b">
        <v>0</v>
      </c>
      <c r="J57" s="92" t="b">
        <v>0</v>
      </c>
      <c r="K57" s="92" t="b">
        <v>0</v>
      </c>
      <c r="L57" s="92" t="b">
        <v>0</v>
      </c>
    </row>
    <row r="58" spans="1:12" ht="15">
      <c r="A58" s="92" t="s">
        <v>1240</v>
      </c>
      <c r="B58" s="92" t="s">
        <v>1241</v>
      </c>
      <c r="C58" s="92">
        <v>2</v>
      </c>
      <c r="D58" s="133">
        <v>0.004313929183471189</v>
      </c>
      <c r="E58" s="133">
        <v>2.455606112581867</v>
      </c>
      <c r="F58" s="92" t="s">
        <v>1285</v>
      </c>
      <c r="G58" s="92" t="b">
        <v>0</v>
      </c>
      <c r="H58" s="92" t="b">
        <v>0</v>
      </c>
      <c r="I58" s="92" t="b">
        <v>0</v>
      </c>
      <c r="J58" s="92" t="b">
        <v>0</v>
      </c>
      <c r="K58" s="92" t="b">
        <v>0</v>
      </c>
      <c r="L58" s="92" t="b">
        <v>0</v>
      </c>
    </row>
    <row r="59" spans="1:12" ht="15">
      <c r="A59" s="92" t="s">
        <v>1241</v>
      </c>
      <c r="B59" s="92" t="s">
        <v>1242</v>
      </c>
      <c r="C59" s="92">
        <v>2</v>
      </c>
      <c r="D59" s="133">
        <v>0.004313929183471189</v>
      </c>
      <c r="E59" s="133">
        <v>2.455606112581867</v>
      </c>
      <c r="F59" s="92" t="s">
        <v>1285</v>
      </c>
      <c r="G59" s="92" t="b">
        <v>0</v>
      </c>
      <c r="H59" s="92" t="b">
        <v>0</v>
      </c>
      <c r="I59" s="92" t="b">
        <v>0</v>
      </c>
      <c r="J59" s="92" t="b">
        <v>0</v>
      </c>
      <c r="K59" s="92" t="b">
        <v>0</v>
      </c>
      <c r="L59" s="92" t="b">
        <v>0</v>
      </c>
    </row>
    <row r="60" spans="1:12" ht="15">
      <c r="A60" s="92" t="s">
        <v>1242</v>
      </c>
      <c r="B60" s="92" t="s">
        <v>1243</v>
      </c>
      <c r="C60" s="92">
        <v>2</v>
      </c>
      <c r="D60" s="133">
        <v>0.004313929183471189</v>
      </c>
      <c r="E60" s="133">
        <v>2.455606112581867</v>
      </c>
      <c r="F60" s="92" t="s">
        <v>1285</v>
      </c>
      <c r="G60" s="92" t="b">
        <v>0</v>
      </c>
      <c r="H60" s="92" t="b">
        <v>0</v>
      </c>
      <c r="I60" s="92" t="b">
        <v>0</v>
      </c>
      <c r="J60" s="92" t="b">
        <v>0</v>
      </c>
      <c r="K60" s="92" t="b">
        <v>0</v>
      </c>
      <c r="L60" s="92" t="b">
        <v>0</v>
      </c>
    </row>
    <row r="61" spans="1:12" ht="15">
      <c r="A61" s="92" t="s">
        <v>1243</v>
      </c>
      <c r="B61" s="92" t="s">
        <v>1244</v>
      </c>
      <c r="C61" s="92">
        <v>2</v>
      </c>
      <c r="D61" s="133">
        <v>0.004313929183471189</v>
      </c>
      <c r="E61" s="133">
        <v>2.455606112581867</v>
      </c>
      <c r="F61" s="92" t="s">
        <v>1285</v>
      </c>
      <c r="G61" s="92" t="b">
        <v>0</v>
      </c>
      <c r="H61" s="92" t="b">
        <v>0</v>
      </c>
      <c r="I61" s="92" t="b">
        <v>0</v>
      </c>
      <c r="J61" s="92" t="b">
        <v>0</v>
      </c>
      <c r="K61" s="92" t="b">
        <v>0</v>
      </c>
      <c r="L61" s="92" t="b">
        <v>0</v>
      </c>
    </row>
    <row r="62" spans="1:12" ht="15">
      <c r="A62" s="92" t="s">
        <v>1244</v>
      </c>
      <c r="B62" s="92" t="s">
        <v>1245</v>
      </c>
      <c r="C62" s="92">
        <v>2</v>
      </c>
      <c r="D62" s="133">
        <v>0.004313929183471189</v>
      </c>
      <c r="E62" s="133">
        <v>2.455606112581867</v>
      </c>
      <c r="F62" s="92" t="s">
        <v>1285</v>
      </c>
      <c r="G62" s="92" t="b">
        <v>0</v>
      </c>
      <c r="H62" s="92" t="b">
        <v>0</v>
      </c>
      <c r="I62" s="92" t="b">
        <v>0</v>
      </c>
      <c r="J62" s="92" t="b">
        <v>0</v>
      </c>
      <c r="K62" s="92" t="b">
        <v>0</v>
      </c>
      <c r="L62" s="92" t="b">
        <v>0</v>
      </c>
    </row>
    <row r="63" spans="1:12" ht="15">
      <c r="A63" s="92" t="s">
        <v>1245</v>
      </c>
      <c r="B63" s="92" t="s">
        <v>1246</v>
      </c>
      <c r="C63" s="92">
        <v>2</v>
      </c>
      <c r="D63" s="133">
        <v>0.004313929183471189</v>
      </c>
      <c r="E63" s="133">
        <v>2.455606112581867</v>
      </c>
      <c r="F63" s="92" t="s">
        <v>1285</v>
      </c>
      <c r="G63" s="92" t="b">
        <v>0</v>
      </c>
      <c r="H63" s="92" t="b">
        <v>0</v>
      </c>
      <c r="I63" s="92" t="b">
        <v>0</v>
      </c>
      <c r="J63" s="92" t="b">
        <v>0</v>
      </c>
      <c r="K63" s="92" t="b">
        <v>0</v>
      </c>
      <c r="L63" s="92" t="b">
        <v>0</v>
      </c>
    </row>
    <row r="64" spans="1:12" ht="15">
      <c r="A64" s="92" t="s">
        <v>1246</v>
      </c>
      <c r="B64" s="92" t="s">
        <v>1247</v>
      </c>
      <c r="C64" s="92">
        <v>2</v>
      </c>
      <c r="D64" s="133">
        <v>0.004313929183471189</v>
      </c>
      <c r="E64" s="133">
        <v>2.455606112581867</v>
      </c>
      <c r="F64" s="92" t="s">
        <v>1285</v>
      </c>
      <c r="G64" s="92" t="b">
        <v>0</v>
      </c>
      <c r="H64" s="92" t="b">
        <v>0</v>
      </c>
      <c r="I64" s="92" t="b">
        <v>0</v>
      </c>
      <c r="J64" s="92" t="b">
        <v>0</v>
      </c>
      <c r="K64" s="92" t="b">
        <v>0</v>
      </c>
      <c r="L64" s="92" t="b">
        <v>0</v>
      </c>
    </row>
    <row r="65" spans="1:12" ht="15">
      <c r="A65" s="92" t="s">
        <v>1247</v>
      </c>
      <c r="B65" s="92" t="s">
        <v>1248</v>
      </c>
      <c r="C65" s="92">
        <v>2</v>
      </c>
      <c r="D65" s="133">
        <v>0.004313929183471189</v>
      </c>
      <c r="E65" s="133">
        <v>2.455606112581867</v>
      </c>
      <c r="F65" s="92" t="s">
        <v>1285</v>
      </c>
      <c r="G65" s="92" t="b">
        <v>0</v>
      </c>
      <c r="H65" s="92" t="b">
        <v>0</v>
      </c>
      <c r="I65" s="92" t="b">
        <v>0</v>
      </c>
      <c r="J65" s="92" t="b">
        <v>0</v>
      </c>
      <c r="K65" s="92" t="b">
        <v>0</v>
      </c>
      <c r="L65" s="92" t="b">
        <v>0</v>
      </c>
    </row>
    <row r="66" spans="1:12" ht="15">
      <c r="A66" s="92" t="s">
        <v>1248</v>
      </c>
      <c r="B66" s="92" t="s">
        <v>1249</v>
      </c>
      <c r="C66" s="92">
        <v>2</v>
      </c>
      <c r="D66" s="133">
        <v>0.004313929183471189</v>
      </c>
      <c r="E66" s="133">
        <v>2.455606112581867</v>
      </c>
      <c r="F66" s="92" t="s">
        <v>1285</v>
      </c>
      <c r="G66" s="92" t="b">
        <v>0</v>
      </c>
      <c r="H66" s="92" t="b">
        <v>0</v>
      </c>
      <c r="I66" s="92" t="b">
        <v>0</v>
      </c>
      <c r="J66" s="92" t="b">
        <v>0</v>
      </c>
      <c r="K66" s="92" t="b">
        <v>0</v>
      </c>
      <c r="L66" s="92" t="b">
        <v>0</v>
      </c>
    </row>
    <row r="67" spans="1:12" ht="15">
      <c r="A67" s="92" t="s">
        <v>1249</v>
      </c>
      <c r="B67" s="92" t="s">
        <v>307</v>
      </c>
      <c r="C67" s="92">
        <v>2</v>
      </c>
      <c r="D67" s="133">
        <v>0.004313929183471189</v>
      </c>
      <c r="E67" s="133">
        <v>1.1545761169178856</v>
      </c>
      <c r="F67" s="92" t="s">
        <v>1285</v>
      </c>
      <c r="G67" s="92" t="b">
        <v>0</v>
      </c>
      <c r="H67" s="92" t="b">
        <v>0</v>
      </c>
      <c r="I67" s="92" t="b">
        <v>0</v>
      </c>
      <c r="J67" s="92" t="b">
        <v>0</v>
      </c>
      <c r="K67" s="92" t="b">
        <v>0</v>
      </c>
      <c r="L67" s="92" t="b">
        <v>0</v>
      </c>
    </row>
    <row r="68" spans="1:12" ht="15">
      <c r="A68" s="92" t="s">
        <v>1250</v>
      </c>
      <c r="B68" s="92" t="s">
        <v>1251</v>
      </c>
      <c r="C68" s="92">
        <v>2</v>
      </c>
      <c r="D68" s="133">
        <v>0.004313929183471189</v>
      </c>
      <c r="E68" s="133">
        <v>2.455606112581867</v>
      </c>
      <c r="F68" s="92" t="s">
        <v>1285</v>
      </c>
      <c r="G68" s="92" t="b">
        <v>0</v>
      </c>
      <c r="H68" s="92" t="b">
        <v>0</v>
      </c>
      <c r="I68" s="92" t="b">
        <v>0</v>
      </c>
      <c r="J68" s="92" t="b">
        <v>0</v>
      </c>
      <c r="K68" s="92" t="b">
        <v>0</v>
      </c>
      <c r="L68" s="92" t="b">
        <v>0</v>
      </c>
    </row>
    <row r="69" spans="1:12" ht="15">
      <c r="A69" s="92" t="s">
        <v>1251</v>
      </c>
      <c r="B69" s="92" t="s">
        <v>1252</v>
      </c>
      <c r="C69" s="92">
        <v>2</v>
      </c>
      <c r="D69" s="133">
        <v>0.004313929183471189</v>
      </c>
      <c r="E69" s="133">
        <v>2.455606112581867</v>
      </c>
      <c r="F69" s="92" t="s">
        <v>1285</v>
      </c>
      <c r="G69" s="92" t="b">
        <v>0</v>
      </c>
      <c r="H69" s="92" t="b">
        <v>0</v>
      </c>
      <c r="I69" s="92" t="b">
        <v>0</v>
      </c>
      <c r="J69" s="92" t="b">
        <v>0</v>
      </c>
      <c r="K69" s="92" t="b">
        <v>0</v>
      </c>
      <c r="L69" s="92" t="b">
        <v>0</v>
      </c>
    </row>
    <row r="70" spans="1:12" ht="15">
      <c r="A70" s="92" t="s">
        <v>1252</v>
      </c>
      <c r="B70" s="92" t="s">
        <v>1253</v>
      </c>
      <c r="C70" s="92">
        <v>2</v>
      </c>
      <c r="D70" s="133">
        <v>0.004313929183471189</v>
      </c>
      <c r="E70" s="133">
        <v>2.455606112581867</v>
      </c>
      <c r="F70" s="92" t="s">
        <v>1285</v>
      </c>
      <c r="G70" s="92" t="b">
        <v>0</v>
      </c>
      <c r="H70" s="92" t="b">
        <v>0</v>
      </c>
      <c r="I70" s="92" t="b">
        <v>0</v>
      </c>
      <c r="J70" s="92" t="b">
        <v>0</v>
      </c>
      <c r="K70" s="92" t="b">
        <v>0</v>
      </c>
      <c r="L70" s="92" t="b">
        <v>0</v>
      </c>
    </row>
    <row r="71" spans="1:12" ht="15">
      <c r="A71" s="92" t="s">
        <v>1253</v>
      </c>
      <c r="B71" s="92" t="s">
        <v>1254</v>
      </c>
      <c r="C71" s="92">
        <v>2</v>
      </c>
      <c r="D71" s="133">
        <v>0.004313929183471189</v>
      </c>
      <c r="E71" s="133">
        <v>2.455606112581867</v>
      </c>
      <c r="F71" s="92" t="s">
        <v>1285</v>
      </c>
      <c r="G71" s="92" t="b">
        <v>0</v>
      </c>
      <c r="H71" s="92" t="b">
        <v>0</v>
      </c>
      <c r="I71" s="92" t="b">
        <v>0</v>
      </c>
      <c r="J71" s="92" t="b">
        <v>0</v>
      </c>
      <c r="K71" s="92" t="b">
        <v>0</v>
      </c>
      <c r="L71" s="92" t="b">
        <v>0</v>
      </c>
    </row>
    <row r="72" spans="1:12" ht="15">
      <c r="A72" s="92" t="s">
        <v>1254</v>
      </c>
      <c r="B72" s="92" t="s">
        <v>1255</v>
      </c>
      <c r="C72" s="92">
        <v>2</v>
      </c>
      <c r="D72" s="133">
        <v>0.004313929183471189</v>
      </c>
      <c r="E72" s="133">
        <v>2.455606112581867</v>
      </c>
      <c r="F72" s="92" t="s">
        <v>1285</v>
      </c>
      <c r="G72" s="92" t="b">
        <v>0</v>
      </c>
      <c r="H72" s="92" t="b">
        <v>0</v>
      </c>
      <c r="I72" s="92" t="b">
        <v>0</v>
      </c>
      <c r="J72" s="92" t="b">
        <v>0</v>
      </c>
      <c r="K72" s="92" t="b">
        <v>0</v>
      </c>
      <c r="L72" s="92" t="b">
        <v>0</v>
      </c>
    </row>
    <row r="73" spans="1:12" ht="15">
      <c r="A73" s="92" t="s">
        <v>1255</v>
      </c>
      <c r="B73" s="92" t="s">
        <v>1256</v>
      </c>
      <c r="C73" s="92">
        <v>2</v>
      </c>
      <c r="D73" s="133">
        <v>0.004313929183471189</v>
      </c>
      <c r="E73" s="133">
        <v>2.455606112581867</v>
      </c>
      <c r="F73" s="92" t="s">
        <v>1285</v>
      </c>
      <c r="G73" s="92" t="b">
        <v>0</v>
      </c>
      <c r="H73" s="92" t="b">
        <v>0</v>
      </c>
      <c r="I73" s="92" t="b">
        <v>0</v>
      </c>
      <c r="J73" s="92" t="b">
        <v>0</v>
      </c>
      <c r="K73" s="92" t="b">
        <v>0</v>
      </c>
      <c r="L73" s="92" t="b">
        <v>0</v>
      </c>
    </row>
    <row r="74" spans="1:12" ht="15">
      <c r="A74" s="92" t="s">
        <v>1256</v>
      </c>
      <c r="B74" s="92" t="s">
        <v>1257</v>
      </c>
      <c r="C74" s="92">
        <v>2</v>
      </c>
      <c r="D74" s="133">
        <v>0.004313929183471189</v>
      </c>
      <c r="E74" s="133">
        <v>2.455606112581867</v>
      </c>
      <c r="F74" s="92" t="s">
        <v>1285</v>
      </c>
      <c r="G74" s="92" t="b">
        <v>0</v>
      </c>
      <c r="H74" s="92" t="b">
        <v>0</v>
      </c>
      <c r="I74" s="92" t="b">
        <v>0</v>
      </c>
      <c r="J74" s="92" t="b">
        <v>0</v>
      </c>
      <c r="K74" s="92" t="b">
        <v>0</v>
      </c>
      <c r="L74" s="92" t="b">
        <v>0</v>
      </c>
    </row>
    <row r="75" spans="1:12" ht="15">
      <c r="A75" s="92" t="s">
        <v>1257</v>
      </c>
      <c r="B75" s="92" t="s">
        <v>1258</v>
      </c>
      <c r="C75" s="92">
        <v>2</v>
      </c>
      <c r="D75" s="133">
        <v>0.004313929183471189</v>
      </c>
      <c r="E75" s="133">
        <v>2.455606112581867</v>
      </c>
      <c r="F75" s="92" t="s">
        <v>1285</v>
      </c>
      <c r="G75" s="92" t="b">
        <v>0</v>
      </c>
      <c r="H75" s="92" t="b">
        <v>0</v>
      </c>
      <c r="I75" s="92" t="b">
        <v>0</v>
      </c>
      <c r="J75" s="92" t="b">
        <v>0</v>
      </c>
      <c r="K75" s="92" t="b">
        <v>0</v>
      </c>
      <c r="L75" s="92" t="b">
        <v>0</v>
      </c>
    </row>
    <row r="76" spans="1:12" ht="15">
      <c r="A76" s="92" t="s">
        <v>1258</v>
      </c>
      <c r="B76" s="92" t="s">
        <v>307</v>
      </c>
      <c r="C76" s="92">
        <v>2</v>
      </c>
      <c r="D76" s="133">
        <v>0.004313929183471189</v>
      </c>
      <c r="E76" s="133">
        <v>1.1545761169178856</v>
      </c>
      <c r="F76" s="92" t="s">
        <v>1285</v>
      </c>
      <c r="G76" s="92" t="b">
        <v>0</v>
      </c>
      <c r="H76" s="92" t="b">
        <v>0</v>
      </c>
      <c r="I76" s="92" t="b">
        <v>0</v>
      </c>
      <c r="J76" s="92" t="b">
        <v>0</v>
      </c>
      <c r="K76" s="92" t="b">
        <v>0</v>
      </c>
      <c r="L76" s="92" t="b">
        <v>0</v>
      </c>
    </row>
    <row r="77" spans="1:12" ht="15">
      <c r="A77" s="92" t="s">
        <v>1259</v>
      </c>
      <c r="B77" s="92" t="s">
        <v>1260</v>
      </c>
      <c r="C77" s="92">
        <v>2</v>
      </c>
      <c r="D77" s="133">
        <v>0.004313929183471189</v>
      </c>
      <c r="E77" s="133">
        <v>2.455606112581867</v>
      </c>
      <c r="F77" s="92" t="s">
        <v>1285</v>
      </c>
      <c r="G77" s="92" t="b">
        <v>0</v>
      </c>
      <c r="H77" s="92" t="b">
        <v>0</v>
      </c>
      <c r="I77" s="92" t="b">
        <v>0</v>
      </c>
      <c r="J77" s="92" t="b">
        <v>0</v>
      </c>
      <c r="K77" s="92" t="b">
        <v>0</v>
      </c>
      <c r="L77" s="92" t="b">
        <v>0</v>
      </c>
    </row>
    <row r="78" spans="1:12" ht="15">
      <c r="A78" s="92" t="s">
        <v>1260</v>
      </c>
      <c r="B78" s="92" t="s">
        <v>1222</v>
      </c>
      <c r="C78" s="92">
        <v>2</v>
      </c>
      <c r="D78" s="133">
        <v>0.004313929183471189</v>
      </c>
      <c r="E78" s="133">
        <v>2.0576661039098294</v>
      </c>
      <c r="F78" s="92" t="s">
        <v>1285</v>
      </c>
      <c r="G78" s="92" t="b">
        <v>0</v>
      </c>
      <c r="H78" s="92" t="b">
        <v>0</v>
      </c>
      <c r="I78" s="92" t="b">
        <v>0</v>
      </c>
      <c r="J78" s="92" t="b">
        <v>0</v>
      </c>
      <c r="K78" s="92" t="b">
        <v>0</v>
      </c>
      <c r="L78" s="92" t="b">
        <v>0</v>
      </c>
    </row>
    <row r="79" spans="1:12" ht="15">
      <c r="A79" s="92" t="s">
        <v>1222</v>
      </c>
      <c r="B79" s="92" t="s">
        <v>307</v>
      </c>
      <c r="C79" s="92">
        <v>2</v>
      </c>
      <c r="D79" s="133">
        <v>0.004313929183471189</v>
      </c>
      <c r="E79" s="133">
        <v>0.756636108245848</v>
      </c>
      <c r="F79" s="92" t="s">
        <v>1285</v>
      </c>
      <c r="G79" s="92" t="b">
        <v>0</v>
      </c>
      <c r="H79" s="92" t="b">
        <v>0</v>
      </c>
      <c r="I79" s="92" t="b">
        <v>0</v>
      </c>
      <c r="J79" s="92" t="b">
        <v>0</v>
      </c>
      <c r="K79" s="92" t="b">
        <v>0</v>
      </c>
      <c r="L79" s="92" t="b">
        <v>0</v>
      </c>
    </row>
    <row r="80" spans="1:12" ht="15">
      <c r="A80" s="92" t="s">
        <v>307</v>
      </c>
      <c r="B80" s="92" t="s">
        <v>1261</v>
      </c>
      <c r="C80" s="92">
        <v>2</v>
      </c>
      <c r="D80" s="133">
        <v>0.004313929183471189</v>
      </c>
      <c r="E80" s="133">
        <v>1.34166276027503</v>
      </c>
      <c r="F80" s="92" t="s">
        <v>1285</v>
      </c>
      <c r="G80" s="92" t="b">
        <v>0</v>
      </c>
      <c r="H80" s="92" t="b">
        <v>0</v>
      </c>
      <c r="I80" s="92" t="b">
        <v>0</v>
      </c>
      <c r="J80" s="92" t="b">
        <v>0</v>
      </c>
      <c r="K80" s="92" t="b">
        <v>0</v>
      </c>
      <c r="L80" s="92" t="b">
        <v>0</v>
      </c>
    </row>
    <row r="81" spans="1:12" ht="15">
      <c r="A81" s="92" t="s">
        <v>1261</v>
      </c>
      <c r="B81" s="92" t="s">
        <v>1262</v>
      </c>
      <c r="C81" s="92">
        <v>2</v>
      </c>
      <c r="D81" s="133">
        <v>0.004313929183471189</v>
      </c>
      <c r="E81" s="133">
        <v>2.455606112581867</v>
      </c>
      <c r="F81" s="92" t="s">
        <v>1285</v>
      </c>
      <c r="G81" s="92" t="b">
        <v>0</v>
      </c>
      <c r="H81" s="92" t="b">
        <v>0</v>
      </c>
      <c r="I81" s="92" t="b">
        <v>0</v>
      </c>
      <c r="J81" s="92" t="b">
        <v>0</v>
      </c>
      <c r="K81" s="92" t="b">
        <v>0</v>
      </c>
      <c r="L81" s="92" t="b">
        <v>0</v>
      </c>
    </row>
    <row r="82" spans="1:12" ht="15">
      <c r="A82" s="92" t="s">
        <v>1262</v>
      </c>
      <c r="B82" s="92" t="s">
        <v>1263</v>
      </c>
      <c r="C82" s="92">
        <v>2</v>
      </c>
      <c r="D82" s="133">
        <v>0.004313929183471189</v>
      </c>
      <c r="E82" s="133">
        <v>2.455606112581867</v>
      </c>
      <c r="F82" s="92" t="s">
        <v>1285</v>
      </c>
      <c r="G82" s="92" t="b">
        <v>0</v>
      </c>
      <c r="H82" s="92" t="b">
        <v>0</v>
      </c>
      <c r="I82" s="92" t="b">
        <v>0</v>
      </c>
      <c r="J82" s="92" t="b">
        <v>0</v>
      </c>
      <c r="K82" s="92" t="b">
        <v>0</v>
      </c>
      <c r="L82" s="92" t="b">
        <v>0</v>
      </c>
    </row>
    <row r="83" spans="1:12" ht="15">
      <c r="A83" s="92" t="s">
        <v>1263</v>
      </c>
      <c r="B83" s="92" t="s">
        <v>1264</v>
      </c>
      <c r="C83" s="92">
        <v>2</v>
      </c>
      <c r="D83" s="133">
        <v>0.004313929183471189</v>
      </c>
      <c r="E83" s="133">
        <v>2.455606112581867</v>
      </c>
      <c r="F83" s="92" t="s">
        <v>1285</v>
      </c>
      <c r="G83" s="92" t="b">
        <v>0</v>
      </c>
      <c r="H83" s="92" t="b">
        <v>0</v>
      </c>
      <c r="I83" s="92" t="b">
        <v>0</v>
      </c>
      <c r="J83" s="92" t="b">
        <v>0</v>
      </c>
      <c r="K83" s="92" t="b">
        <v>0</v>
      </c>
      <c r="L83" s="92" t="b">
        <v>0</v>
      </c>
    </row>
    <row r="84" spans="1:12" ht="15">
      <c r="A84" s="92" t="s">
        <v>1264</v>
      </c>
      <c r="B84" s="92" t="s">
        <v>1265</v>
      </c>
      <c r="C84" s="92">
        <v>2</v>
      </c>
      <c r="D84" s="133">
        <v>0.004313929183471189</v>
      </c>
      <c r="E84" s="133">
        <v>2.455606112581867</v>
      </c>
      <c r="F84" s="92" t="s">
        <v>1285</v>
      </c>
      <c r="G84" s="92" t="b">
        <v>0</v>
      </c>
      <c r="H84" s="92" t="b">
        <v>0</v>
      </c>
      <c r="I84" s="92" t="b">
        <v>0</v>
      </c>
      <c r="J84" s="92" t="b">
        <v>0</v>
      </c>
      <c r="K84" s="92" t="b">
        <v>0</v>
      </c>
      <c r="L84" s="92" t="b">
        <v>0</v>
      </c>
    </row>
    <row r="85" spans="1:12" ht="15">
      <c r="A85" s="92" t="s">
        <v>1265</v>
      </c>
      <c r="B85" s="92" t="s">
        <v>1225</v>
      </c>
      <c r="C85" s="92">
        <v>2</v>
      </c>
      <c r="D85" s="133">
        <v>0.004313929183471189</v>
      </c>
      <c r="E85" s="133">
        <v>2.2795148535261855</v>
      </c>
      <c r="F85" s="92" t="s">
        <v>1285</v>
      </c>
      <c r="G85" s="92" t="b">
        <v>0</v>
      </c>
      <c r="H85" s="92" t="b">
        <v>0</v>
      </c>
      <c r="I85" s="92" t="b">
        <v>0</v>
      </c>
      <c r="J85" s="92" t="b">
        <v>0</v>
      </c>
      <c r="K85" s="92" t="b">
        <v>0</v>
      </c>
      <c r="L85" s="92" t="b">
        <v>0</v>
      </c>
    </row>
    <row r="86" spans="1:12" ht="15">
      <c r="A86" s="92" t="s">
        <v>1225</v>
      </c>
      <c r="B86" s="92" t="s">
        <v>1266</v>
      </c>
      <c r="C86" s="92">
        <v>2</v>
      </c>
      <c r="D86" s="133">
        <v>0.004313929183471189</v>
      </c>
      <c r="E86" s="133">
        <v>2.2795148535261855</v>
      </c>
      <c r="F86" s="92" t="s">
        <v>1285</v>
      </c>
      <c r="G86" s="92" t="b">
        <v>0</v>
      </c>
      <c r="H86" s="92" t="b">
        <v>0</v>
      </c>
      <c r="I86" s="92" t="b">
        <v>0</v>
      </c>
      <c r="J86" s="92" t="b">
        <v>0</v>
      </c>
      <c r="K86" s="92" t="b">
        <v>0</v>
      </c>
      <c r="L86" s="92" t="b">
        <v>0</v>
      </c>
    </row>
    <row r="87" spans="1:12" ht="15">
      <c r="A87" s="92" t="s">
        <v>1266</v>
      </c>
      <c r="B87" s="92" t="s">
        <v>1267</v>
      </c>
      <c r="C87" s="92">
        <v>2</v>
      </c>
      <c r="D87" s="133">
        <v>0.004313929183471189</v>
      </c>
      <c r="E87" s="133">
        <v>2.455606112581867</v>
      </c>
      <c r="F87" s="92" t="s">
        <v>1285</v>
      </c>
      <c r="G87" s="92" t="b">
        <v>0</v>
      </c>
      <c r="H87" s="92" t="b">
        <v>0</v>
      </c>
      <c r="I87" s="92" t="b">
        <v>0</v>
      </c>
      <c r="J87" s="92" t="b">
        <v>0</v>
      </c>
      <c r="K87" s="92" t="b">
        <v>0</v>
      </c>
      <c r="L87" s="92" t="b">
        <v>0</v>
      </c>
    </row>
    <row r="88" spans="1:12" ht="15">
      <c r="A88" s="92" t="s">
        <v>1267</v>
      </c>
      <c r="B88" s="92" t="s">
        <v>1268</v>
      </c>
      <c r="C88" s="92">
        <v>2</v>
      </c>
      <c r="D88" s="133">
        <v>0.004313929183471189</v>
      </c>
      <c r="E88" s="133">
        <v>2.455606112581867</v>
      </c>
      <c r="F88" s="92" t="s">
        <v>1285</v>
      </c>
      <c r="G88" s="92" t="b">
        <v>0</v>
      </c>
      <c r="H88" s="92" t="b">
        <v>0</v>
      </c>
      <c r="I88" s="92" t="b">
        <v>0</v>
      </c>
      <c r="J88" s="92" t="b">
        <v>0</v>
      </c>
      <c r="K88" s="92" t="b">
        <v>0</v>
      </c>
      <c r="L88" s="92" t="b">
        <v>0</v>
      </c>
    </row>
    <row r="89" spans="1:12" ht="15">
      <c r="A89" s="92" t="s">
        <v>1268</v>
      </c>
      <c r="B89" s="92" t="s">
        <v>1269</v>
      </c>
      <c r="C89" s="92">
        <v>2</v>
      </c>
      <c r="D89" s="133">
        <v>0.004313929183471189</v>
      </c>
      <c r="E89" s="133">
        <v>2.455606112581867</v>
      </c>
      <c r="F89" s="92" t="s">
        <v>1285</v>
      </c>
      <c r="G89" s="92" t="b">
        <v>0</v>
      </c>
      <c r="H89" s="92" t="b">
        <v>0</v>
      </c>
      <c r="I89" s="92" t="b">
        <v>0</v>
      </c>
      <c r="J89" s="92" t="b">
        <v>0</v>
      </c>
      <c r="K89" s="92" t="b">
        <v>0</v>
      </c>
      <c r="L89" s="92" t="b">
        <v>0</v>
      </c>
    </row>
    <row r="90" spans="1:12" ht="15">
      <c r="A90" s="92" t="s">
        <v>1269</v>
      </c>
      <c r="B90" s="92" t="s">
        <v>1270</v>
      </c>
      <c r="C90" s="92">
        <v>2</v>
      </c>
      <c r="D90" s="133">
        <v>0.004313929183471189</v>
      </c>
      <c r="E90" s="133">
        <v>2.455606112581867</v>
      </c>
      <c r="F90" s="92" t="s">
        <v>1285</v>
      </c>
      <c r="G90" s="92" t="b">
        <v>0</v>
      </c>
      <c r="H90" s="92" t="b">
        <v>0</v>
      </c>
      <c r="I90" s="92" t="b">
        <v>0</v>
      </c>
      <c r="J90" s="92" t="b">
        <v>0</v>
      </c>
      <c r="K90" s="92" t="b">
        <v>0</v>
      </c>
      <c r="L90" s="92" t="b">
        <v>0</v>
      </c>
    </row>
    <row r="91" spans="1:12" ht="15">
      <c r="A91" s="92" t="s">
        <v>1270</v>
      </c>
      <c r="B91" s="92" t="s">
        <v>1271</v>
      </c>
      <c r="C91" s="92">
        <v>2</v>
      </c>
      <c r="D91" s="133">
        <v>0.004313929183471189</v>
      </c>
      <c r="E91" s="133">
        <v>2.455606112581867</v>
      </c>
      <c r="F91" s="92" t="s">
        <v>1285</v>
      </c>
      <c r="G91" s="92" t="b">
        <v>0</v>
      </c>
      <c r="H91" s="92" t="b">
        <v>0</v>
      </c>
      <c r="I91" s="92" t="b">
        <v>0</v>
      </c>
      <c r="J91" s="92" t="b">
        <v>0</v>
      </c>
      <c r="K91" s="92" t="b">
        <v>0</v>
      </c>
      <c r="L91" s="92" t="b">
        <v>0</v>
      </c>
    </row>
    <row r="92" spans="1:12" ht="15">
      <c r="A92" s="92" t="s">
        <v>1271</v>
      </c>
      <c r="B92" s="92" t="s">
        <v>1272</v>
      </c>
      <c r="C92" s="92">
        <v>2</v>
      </c>
      <c r="D92" s="133">
        <v>0.004313929183471189</v>
      </c>
      <c r="E92" s="133">
        <v>2.455606112581867</v>
      </c>
      <c r="F92" s="92" t="s">
        <v>1285</v>
      </c>
      <c r="G92" s="92" t="b">
        <v>0</v>
      </c>
      <c r="H92" s="92" t="b">
        <v>0</v>
      </c>
      <c r="I92" s="92" t="b">
        <v>0</v>
      </c>
      <c r="J92" s="92" t="b">
        <v>0</v>
      </c>
      <c r="K92" s="92" t="b">
        <v>0</v>
      </c>
      <c r="L92" s="92" t="b">
        <v>0</v>
      </c>
    </row>
    <row r="93" spans="1:12" ht="15">
      <c r="A93" s="92" t="s">
        <v>1272</v>
      </c>
      <c r="B93" s="92" t="s">
        <v>1222</v>
      </c>
      <c r="C93" s="92">
        <v>2</v>
      </c>
      <c r="D93" s="133">
        <v>0.004313929183471189</v>
      </c>
      <c r="E93" s="133">
        <v>2.0576661039098294</v>
      </c>
      <c r="F93" s="92" t="s">
        <v>1285</v>
      </c>
      <c r="G93" s="92" t="b">
        <v>0</v>
      </c>
      <c r="H93" s="92" t="b">
        <v>0</v>
      </c>
      <c r="I93" s="92" t="b">
        <v>0</v>
      </c>
      <c r="J93" s="92" t="b">
        <v>0</v>
      </c>
      <c r="K93" s="92" t="b">
        <v>0</v>
      </c>
      <c r="L93" s="92" t="b">
        <v>0</v>
      </c>
    </row>
    <row r="94" spans="1:12" ht="15">
      <c r="A94" s="92" t="s">
        <v>1222</v>
      </c>
      <c r="B94" s="92" t="s">
        <v>1273</v>
      </c>
      <c r="C94" s="92">
        <v>2</v>
      </c>
      <c r="D94" s="133">
        <v>0.004313929183471189</v>
      </c>
      <c r="E94" s="133">
        <v>2.0576661039098294</v>
      </c>
      <c r="F94" s="92" t="s">
        <v>1285</v>
      </c>
      <c r="G94" s="92" t="b">
        <v>0</v>
      </c>
      <c r="H94" s="92" t="b">
        <v>0</v>
      </c>
      <c r="I94" s="92" t="b">
        <v>0</v>
      </c>
      <c r="J94" s="92" t="b">
        <v>0</v>
      </c>
      <c r="K94" s="92" t="b">
        <v>0</v>
      </c>
      <c r="L94" s="92" t="b">
        <v>0</v>
      </c>
    </row>
    <row r="95" spans="1:12" ht="15">
      <c r="A95" s="92" t="s">
        <v>218</v>
      </c>
      <c r="B95" s="92" t="s">
        <v>920</v>
      </c>
      <c r="C95" s="92">
        <v>2</v>
      </c>
      <c r="D95" s="133">
        <v>0.004313929183471189</v>
      </c>
      <c r="E95" s="133">
        <v>2.455606112581867</v>
      </c>
      <c r="F95" s="92" t="s">
        <v>1285</v>
      </c>
      <c r="G95" s="92" t="b">
        <v>0</v>
      </c>
      <c r="H95" s="92" t="b">
        <v>0</v>
      </c>
      <c r="I95" s="92" t="b">
        <v>0</v>
      </c>
      <c r="J95" s="92" t="b">
        <v>0</v>
      </c>
      <c r="K95" s="92" t="b">
        <v>0</v>
      </c>
      <c r="L95" s="92" t="b">
        <v>0</v>
      </c>
    </row>
    <row r="96" spans="1:12" ht="15">
      <c r="A96" s="92" t="s">
        <v>985</v>
      </c>
      <c r="B96" s="92" t="s">
        <v>986</v>
      </c>
      <c r="C96" s="92">
        <v>2</v>
      </c>
      <c r="D96" s="133">
        <v>0.005296082513533118</v>
      </c>
      <c r="E96" s="133">
        <v>2.455606112581867</v>
      </c>
      <c r="F96" s="92" t="s">
        <v>1285</v>
      </c>
      <c r="G96" s="92" t="b">
        <v>0</v>
      </c>
      <c r="H96" s="92" t="b">
        <v>0</v>
      </c>
      <c r="I96" s="92" t="b">
        <v>0</v>
      </c>
      <c r="J96" s="92" t="b">
        <v>0</v>
      </c>
      <c r="K96" s="92" t="b">
        <v>0</v>
      </c>
      <c r="L96" s="92" t="b">
        <v>0</v>
      </c>
    </row>
    <row r="97" spans="1:12" ht="15">
      <c r="A97" s="92" t="s">
        <v>1278</v>
      </c>
      <c r="B97" s="92" t="s">
        <v>1279</v>
      </c>
      <c r="C97" s="92">
        <v>2</v>
      </c>
      <c r="D97" s="133">
        <v>0.005296082513533118</v>
      </c>
      <c r="E97" s="133">
        <v>2.455606112581867</v>
      </c>
      <c r="F97" s="92" t="s">
        <v>1285</v>
      </c>
      <c r="G97" s="92" t="b">
        <v>0</v>
      </c>
      <c r="H97" s="92" t="b">
        <v>0</v>
      </c>
      <c r="I97" s="92" t="b">
        <v>0</v>
      </c>
      <c r="J97" s="92" t="b">
        <v>0</v>
      </c>
      <c r="K97" s="92" t="b">
        <v>0</v>
      </c>
      <c r="L97" s="92" t="b">
        <v>0</v>
      </c>
    </row>
    <row r="98" spans="1:12" ht="15">
      <c r="A98" s="92" t="s">
        <v>1221</v>
      </c>
      <c r="B98" s="92" t="s">
        <v>1223</v>
      </c>
      <c r="C98" s="92">
        <v>2</v>
      </c>
      <c r="D98" s="133">
        <v>0.004313929183471189</v>
      </c>
      <c r="E98" s="133">
        <v>1.881574844854148</v>
      </c>
      <c r="F98" s="92" t="s">
        <v>1285</v>
      </c>
      <c r="G98" s="92" t="b">
        <v>0</v>
      </c>
      <c r="H98" s="92" t="b">
        <v>0</v>
      </c>
      <c r="I98" s="92" t="b">
        <v>0</v>
      </c>
      <c r="J98" s="92" t="b">
        <v>0</v>
      </c>
      <c r="K98" s="92" t="b">
        <v>0</v>
      </c>
      <c r="L98" s="92" t="b">
        <v>0</v>
      </c>
    </row>
    <row r="99" spans="1:12" ht="15">
      <c r="A99" s="92" t="s">
        <v>1223</v>
      </c>
      <c r="B99" s="92" t="s">
        <v>1281</v>
      </c>
      <c r="C99" s="92">
        <v>2</v>
      </c>
      <c r="D99" s="133">
        <v>0.004313929183471189</v>
      </c>
      <c r="E99" s="133">
        <v>2.2795148535261855</v>
      </c>
      <c r="F99" s="92" t="s">
        <v>1285</v>
      </c>
      <c r="G99" s="92" t="b">
        <v>0</v>
      </c>
      <c r="H99" s="92" t="b">
        <v>0</v>
      </c>
      <c r="I99" s="92" t="b">
        <v>0</v>
      </c>
      <c r="J99" s="92" t="b">
        <v>0</v>
      </c>
      <c r="K99" s="92" t="b">
        <v>0</v>
      </c>
      <c r="L99" s="92" t="b">
        <v>0</v>
      </c>
    </row>
    <row r="100" spans="1:12" ht="15">
      <c r="A100" s="92" t="s">
        <v>1281</v>
      </c>
      <c r="B100" s="92" t="s">
        <v>1282</v>
      </c>
      <c r="C100" s="92">
        <v>2</v>
      </c>
      <c r="D100" s="133">
        <v>0.004313929183471189</v>
      </c>
      <c r="E100" s="133">
        <v>2.455606112581867</v>
      </c>
      <c r="F100" s="92" t="s">
        <v>1285</v>
      </c>
      <c r="G100" s="92" t="b">
        <v>0</v>
      </c>
      <c r="H100" s="92" t="b">
        <v>0</v>
      </c>
      <c r="I100" s="92" t="b">
        <v>0</v>
      </c>
      <c r="J100" s="92" t="b">
        <v>0</v>
      </c>
      <c r="K100" s="92" t="b">
        <v>0</v>
      </c>
      <c r="L100" s="92" t="b">
        <v>0</v>
      </c>
    </row>
    <row r="101" spans="1:12" ht="15">
      <c r="A101" s="92" t="s">
        <v>1282</v>
      </c>
      <c r="B101" s="92" t="s">
        <v>932</v>
      </c>
      <c r="C101" s="92">
        <v>2</v>
      </c>
      <c r="D101" s="133">
        <v>0.004313929183471189</v>
      </c>
      <c r="E101" s="133">
        <v>2.455606112581867</v>
      </c>
      <c r="F101" s="92" t="s">
        <v>1285</v>
      </c>
      <c r="G101" s="92" t="b">
        <v>0</v>
      </c>
      <c r="H101" s="92" t="b">
        <v>0</v>
      </c>
      <c r="I101" s="92" t="b">
        <v>0</v>
      </c>
      <c r="J101" s="92" t="b">
        <v>0</v>
      </c>
      <c r="K101" s="92" t="b">
        <v>0</v>
      </c>
      <c r="L101" s="92" t="b">
        <v>0</v>
      </c>
    </row>
    <row r="102" spans="1:12" ht="15">
      <c r="A102" s="92" t="s">
        <v>932</v>
      </c>
      <c r="B102" s="92" t="s">
        <v>933</v>
      </c>
      <c r="C102" s="92">
        <v>2</v>
      </c>
      <c r="D102" s="133">
        <v>0.004313929183471189</v>
      </c>
      <c r="E102" s="133">
        <v>2.455606112581867</v>
      </c>
      <c r="F102" s="92" t="s">
        <v>1285</v>
      </c>
      <c r="G102" s="92" t="b">
        <v>0</v>
      </c>
      <c r="H102" s="92" t="b">
        <v>0</v>
      </c>
      <c r="I102" s="92" t="b">
        <v>0</v>
      </c>
      <c r="J102" s="92" t="b">
        <v>0</v>
      </c>
      <c r="K102" s="92" t="b">
        <v>0</v>
      </c>
      <c r="L102" s="92" t="b">
        <v>0</v>
      </c>
    </row>
    <row r="103" spans="1:12" ht="15">
      <c r="A103" s="92" t="s">
        <v>933</v>
      </c>
      <c r="B103" s="92" t="s">
        <v>934</v>
      </c>
      <c r="C103" s="92">
        <v>2</v>
      </c>
      <c r="D103" s="133">
        <v>0.004313929183471189</v>
      </c>
      <c r="E103" s="133">
        <v>2.455606112581867</v>
      </c>
      <c r="F103" s="92" t="s">
        <v>1285</v>
      </c>
      <c r="G103" s="92" t="b">
        <v>0</v>
      </c>
      <c r="H103" s="92" t="b">
        <v>0</v>
      </c>
      <c r="I103" s="92" t="b">
        <v>0</v>
      </c>
      <c r="J103" s="92" t="b">
        <v>0</v>
      </c>
      <c r="K103" s="92" t="b">
        <v>0</v>
      </c>
      <c r="L103" s="92" t="b">
        <v>0</v>
      </c>
    </row>
    <row r="104" spans="1:12" ht="15">
      <c r="A104" s="92" t="s">
        <v>934</v>
      </c>
      <c r="B104" s="92" t="s">
        <v>307</v>
      </c>
      <c r="C104" s="92">
        <v>2</v>
      </c>
      <c r="D104" s="133">
        <v>0.004313929183471189</v>
      </c>
      <c r="E104" s="133">
        <v>1.1545761169178856</v>
      </c>
      <c r="F104" s="92" t="s">
        <v>1285</v>
      </c>
      <c r="G104" s="92" t="b">
        <v>0</v>
      </c>
      <c r="H104" s="92" t="b">
        <v>0</v>
      </c>
      <c r="I104" s="92" t="b">
        <v>0</v>
      </c>
      <c r="J104" s="92" t="b">
        <v>0</v>
      </c>
      <c r="K104" s="92" t="b">
        <v>0</v>
      </c>
      <c r="L104" s="92" t="b">
        <v>0</v>
      </c>
    </row>
    <row r="105" spans="1:12" ht="15">
      <c r="A105" s="92" t="s">
        <v>307</v>
      </c>
      <c r="B105" s="92" t="s">
        <v>935</v>
      </c>
      <c r="C105" s="92">
        <v>2</v>
      </c>
      <c r="D105" s="133">
        <v>0.004313929183471189</v>
      </c>
      <c r="E105" s="133">
        <v>1.34166276027503</v>
      </c>
      <c r="F105" s="92" t="s">
        <v>1285</v>
      </c>
      <c r="G105" s="92" t="b">
        <v>0</v>
      </c>
      <c r="H105" s="92" t="b">
        <v>0</v>
      </c>
      <c r="I105" s="92" t="b">
        <v>0</v>
      </c>
      <c r="J105" s="92" t="b">
        <v>0</v>
      </c>
      <c r="K105" s="92" t="b">
        <v>0</v>
      </c>
      <c r="L105" s="92" t="b">
        <v>0</v>
      </c>
    </row>
    <row r="106" spans="1:12" ht="15">
      <c r="A106" s="92" t="s">
        <v>935</v>
      </c>
      <c r="B106" s="92" t="s">
        <v>936</v>
      </c>
      <c r="C106" s="92">
        <v>2</v>
      </c>
      <c r="D106" s="133">
        <v>0.004313929183471189</v>
      </c>
      <c r="E106" s="133">
        <v>2.455606112581867</v>
      </c>
      <c r="F106" s="92" t="s">
        <v>1285</v>
      </c>
      <c r="G106" s="92" t="b">
        <v>0</v>
      </c>
      <c r="H106" s="92" t="b">
        <v>0</v>
      </c>
      <c r="I106" s="92" t="b">
        <v>0</v>
      </c>
      <c r="J106" s="92" t="b">
        <v>0</v>
      </c>
      <c r="K106" s="92" t="b">
        <v>0</v>
      </c>
      <c r="L106" s="92" t="b">
        <v>0</v>
      </c>
    </row>
    <row r="107" spans="1:12" ht="15">
      <c r="A107" s="92" t="s">
        <v>936</v>
      </c>
      <c r="B107" s="92" t="s">
        <v>937</v>
      </c>
      <c r="C107" s="92">
        <v>2</v>
      </c>
      <c r="D107" s="133">
        <v>0.004313929183471189</v>
      </c>
      <c r="E107" s="133">
        <v>2.455606112581867</v>
      </c>
      <c r="F107" s="92" t="s">
        <v>1285</v>
      </c>
      <c r="G107" s="92" t="b">
        <v>0</v>
      </c>
      <c r="H107" s="92" t="b">
        <v>0</v>
      </c>
      <c r="I107" s="92" t="b">
        <v>0</v>
      </c>
      <c r="J107" s="92" t="b">
        <v>0</v>
      </c>
      <c r="K107" s="92" t="b">
        <v>0</v>
      </c>
      <c r="L107" s="92" t="b">
        <v>0</v>
      </c>
    </row>
    <row r="108" spans="1:12" ht="15">
      <c r="A108" s="92" t="s">
        <v>937</v>
      </c>
      <c r="B108" s="92" t="s">
        <v>938</v>
      </c>
      <c r="C108" s="92">
        <v>2</v>
      </c>
      <c r="D108" s="133">
        <v>0.004313929183471189</v>
      </c>
      <c r="E108" s="133">
        <v>2.455606112581867</v>
      </c>
      <c r="F108" s="92" t="s">
        <v>1285</v>
      </c>
      <c r="G108" s="92" t="b">
        <v>0</v>
      </c>
      <c r="H108" s="92" t="b">
        <v>0</v>
      </c>
      <c r="I108" s="92" t="b">
        <v>0</v>
      </c>
      <c r="J108" s="92" t="b">
        <v>0</v>
      </c>
      <c r="K108" s="92" t="b">
        <v>0</v>
      </c>
      <c r="L108" s="92" t="b">
        <v>0</v>
      </c>
    </row>
    <row r="109" spans="1:12" ht="15">
      <c r="A109" s="92" t="s">
        <v>938</v>
      </c>
      <c r="B109" s="92" t="s">
        <v>939</v>
      </c>
      <c r="C109" s="92">
        <v>2</v>
      </c>
      <c r="D109" s="133">
        <v>0.004313929183471189</v>
      </c>
      <c r="E109" s="133">
        <v>2.455606112581867</v>
      </c>
      <c r="F109" s="92" t="s">
        <v>1285</v>
      </c>
      <c r="G109" s="92" t="b">
        <v>0</v>
      </c>
      <c r="H109" s="92" t="b">
        <v>0</v>
      </c>
      <c r="I109" s="92" t="b">
        <v>0</v>
      </c>
      <c r="J109" s="92" t="b">
        <v>0</v>
      </c>
      <c r="K109" s="92" t="b">
        <v>0</v>
      </c>
      <c r="L109" s="92" t="b">
        <v>0</v>
      </c>
    </row>
    <row r="110" spans="1:12" ht="15">
      <c r="A110" s="92" t="s">
        <v>939</v>
      </c>
      <c r="B110" s="92" t="s">
        <v>940</v>
      </c>
      <c r="C110" s="92">
        <v>2</v>
      </c>
      <c r="D110" s="133">
        <v>0.004313929183471189</v>
      </c>
      <c r="E110" s="133">
        <v>2.455606112581867</v>
      </c>
      <c r="F110" s="92" t="s">
        <v>1285</v>
      </c>
      <c r="G110" s="92" t="b">
        <v>0</v>
      </c>
      <c r="H110" s="92" t="b">
        <v>0</v>
      </c>
      <c r="I110" s="92" t="b">
        <v>0</v>
      </c>
      <c r="J110" s="92" t="b">
        <v>0</v>
      </c>
      <c r="K110" s="92" t="b">
        <v>0</v>
      </c>
      <c r="L110" s="92" t="b">
        <v>0</v>
      </c>
    </row>
    <row r="111" spans="1:12" ht="15">
      <c r="A111" s="92" t="s">
        <v>235</v>
      </c>
      <c r="B111" s="92" t="s">
        <v>307</v>
      </c>
      <c r="C111" s="92">
        <v>3</v>
      </c>
      <c r="D111" s="133">
        <v>0.010691157763768564</v>
      </c>
      <c r="E111" s="133">
        <v>0.8218601782690494</v>
      </c>
      <c r="F111" s="92" t="s">
        <v>841</v>
      </c>
      <c r="G111" s="92" t="b">
        <v>0</v>
      </c>
      <c r="H111" s="92" t="b">
        <v>0</v>
      </c>
      <c r="I111" s="92" t="b">
        <v>0</v>
      </c>
      <c r="J111" s="92" t="b">
        <v>0</v>
      </c>
      <c r="K111" s="92" t="b">
        <v>0</v>
      </c>
      <c r="L111" s="92" t="b">
        <v>0</v>
      </c>
    </row>
    <row r="112" spans="1:12" ht="15">
      <c r="A112" s="92" t="s">
        <v>307</v>
      </c>
      <c r="B112" s="92" t="s">
        <v>917</v>
      </c>
      <c r="C112" s="92">
        <v>3</v>
      </c>
      <c r="D112" s="133">
        <v>0.010691157763768564</v>
      </c>
      <c r="E112" s="133">
        <v>1.304121072641123</v>
      </c>
      <c r="F112" s="92" t="s">
        <v>841</v>
      </c>
      <c r="G112" s="92" t="b">
        <v>0</v>
      </c>
      <c r="H112" s="92" t="b">
        <v>0</v>
      </c>
      <c r="I112" s="92" t="b">
        <v>0</v>
      </c>
      <c r="J112" s="92" t="b">
        <v>0</v>
      </c>
      <c r="K112" s="92" t="b">
        <v>0</v>
      </c>
      <c r="L112" s="92" t="b">
        <v>0</v>
      </c>
    </row>
    <row r="113" spans="1:12" ht="15">
      <c r="A113" s="92" t="s">
        <v>917</v>
      </c>
      <c r="B113" s="92" t="s">
        <v>918</v>
      </c>
      <c r="C113" s="92">
        <v>3</v>
      </c>
      <c r="D113" s="133">
        <v>0.010691157763768564</v>
      </c>
      <c r="E113" s="133">
        <v>1.5471591213274176</v>
      </c>
      <c r="F113" s="92" t="s">
        <v>841</v>
      </c>
      <c r="G113" s="92" t="b">
        <v>0</v>
      </c>
      <c r="H113" s="92" t="b">
        <v>0</v>
      </c>
      <c r="I113" s="92" t="b">
        <v>0</v>
      </c>
      <c r="J113" s="92" t="b">
        <v>0</v>
      </c>
      <c r="K113" s="92" t="b">
        <v>0</v>
      </c>
      <c r="L113" s="92" t="b">
        <v>0</v>
      </c>
    </row>
    <row r="114" spans="1:12" ht="15">
      <c r="A114" s="92" t="s">
        <v>985</v>
      </c>
      <c r="B114" s="92" t="s">
        <v>986</v>
      </c>
      <c r="C114" s="92">
        <v>2</v>
      </c>
      <c r="D114" s="133">
        <v>0.011805097869175734</v>
      </c>
      <c r="E114" s="133">
        <v>1.9731278535996986</v>
      </c>
      <c r="F114" s="92" t="s">
        <v>841</v>
      </c>
      <c r="G114" s="92" t="b">
        <v>0</v>
      </c>
      <c r="H114" s="92" t="b">
        <v>0</v>
      </c>
      <c r="I114" s="92" t="b">
        <v>0</v>
      </c>
      <c r="J114" s="92" t="b">
        <v>0</v>
      </c>
      <c r="K114" s="92" t="b">
        <v>0</v>
      </c>
      <c r="L114" s="92" t="b">
        <v>0</v>
      </c>
    </row>
    <row r="115" spans="1:12" ht="15">
      <c r="A115" s="92" t="s">
        <v>1278</v>
      </c>
      <c r="B115" s="92" t="s">
        <v>1279</v>
      </c>
      <c r="C115" s="92">
        <v>2</v>
      </c>
      <c r="D115" s="133">
        <v>0.011805097869175734</v>
      </c>
      <c r="E115" s="133">
        <v>1.9731278535996986</v>
      </c>
      <c r="F115" s="92" t="s">
        <v>841</v>
      </c>
      <c r="G115" s="92" t="b">
        <v>0</v>
      </c>
      <c r="H115" s="92" t="b">
        <v>0</v>
      </c>
      <c r="I115" s="92" t="b">
        <v>0</v>
      </c>
      <c r="J115" s="92" t="b">
        <v>0</v>
      </c>
      <c r="K115" s="92" t="b">
        <v>0</v>
      </c>
      <c r="L115" s="92" t="b">
        <v>0</v>
      </c>
    </row>
    <row r="116" spans="1:12" ht="15">
      <c r="A116" s="92" t="s">
        <v>1229</v>
      </c>
      <c r="B116" s="92" t="s">
        <v>1230</v>
      </c>
      <c r="C116" s="92">
        <v>2</v>
      </c>
      <c r="D116" s="133">
        <v>0.008853823401881799</v>
      </c>
      <c r="E116" s="133">
        <v>1.9731278535996986</v>
      </c>
      <c r="F116" s="92" t="s">
        <v>841</v>
      </c>
      <c r="G116" s="92" t="b">
        <v>0</v>
      </c>
      <c r="H116" s="92" t="b">
        <v>0</v>
      </c>
      <c r="I116" s="92" t="b">
        <v>0</v>
      </c>
      <c r="J116" s="92" t="b">
        <v>0</v>
      </c>
      <c r="K116" s="92" t="b">
        <v>0</v>
      </c>
      <c r="L116" s="92" t="b">
        <v>0</v>
      </c>
    </row>
    <row r="117" spans="1:12" ht="15">
      <c r="A117" s="92" t="s">
        <v>1230</v>
      </c>
      <c r="B117" s="92" t="s">
        <v>1231</v>
      </c>
      <c r="C117" s="92">
        <v>2</v>
      </c>
      <c r="D117" s="133">
        <v>0.008853823401881799</v>
      </c>
      <c r="E117" s="133">
        <v>1.9731278535996986</v>
      </c>
      <c r="F117" s="92" t="s">
        <v>841</v>
      </c>
      <c r="G117" s="92" t="b">
        <v>0</v>
      </c>
      <c r="H117" s="92" t="b">
        <v>0</v>
      </c>
      <c r="I117" s="92" t="b">
        <v>0</v>
      </c>
      <c r="J117" s="92" t="b">
        <v>0</v>
      </c>
      <c r="K117" s="92" t="b">
        <v>0</v>
      </c>
      <c r="L117" s="92" t="b">
        <v>0</v>
      </c>
    </row>
    <row r="118" spans="1:12" ht="15">
      <c r="A118" s="92" t="s">
        <v>1231</v>
      </c>
      <c r="B118" s="92" t="s">
        <v>307</v>
      </c>
      <c r="C118" s="92">
        <v>2</v>
      </c>
      <c r="D118" s="133">
        <v>0.008853823401881799</v>
      </c>
      <c r="E118" s="133">
        <v>1.043708927885406</v>
      </c>
      <c r="F118" s="92" t="s">
        <v>841</v>
      </c>
      <c r="G118" s="92" t="b">
        <v>0</v>
      </c>
      <c r="H118" s="92" t="b">
        <v>0</v>
      </c>
      <c r="I118" s="92" t="b">
        <v>0</v>
      </c>
      <c r="J118" s="92" t="b">
        <v>0</v>
      </c>
      <c r="K118" s="92" t="b">
        <v>0</v>
      </c>
      <c r="L118" s="92" t="b">
        <v>0</v>
      </c>
    </row>
    <row r="119" spans="1:12" ht="15">
      <c r="A119" s="92" t="s">
        <v>1250</v>
      </c>
      <c r="B119" s="92" t="s">
        <v>1251</v>
      </c>
      <c r="C119" s="92">
        <v>2</v>
      </c>
      <c r="D119" s="133">
        <v>0.008853823401881799</v>
      </c>
      <c r="E119" s="133">
        <v>1.9731278535996986</v>
      </c>
      <c r="F119" s="92" t="s">
        <v>841</v>
      </c>
      <c r="G119" s="92" t="b">
        <v>0</v>
      </c>
      <c r="H119" s="92" t="b">
        <v>0</v>
      </c>
      <c r="I119" s="92" t="b">
        <v>0</v>
      </c>
      <c r="J119" s="92" t="b">
        <v>0</v>
      </c>
      <c r="K119" s="92" t="b">
        <v>0</v>
      </c>
      <c r="L119" s="92" t="b">
        <v>0</v>
      </c>
    </row>
    <row r="120" spans="1:12" ht="15">
      <c r="A120" s="92" t="s">
        <v>1251</v>
      </c>
      <c r="B120" s="92" t="s">
        <v>1252</v>
      </c>
      <c r="C120" s="92">
        <v>2</v>
      </c>
      <c r="D120" s="133">
        <v>0.008853823401881799</v>
      </c>
      <c r="E120" s="133">
        <v>1.9731278535996986</v>
      </c>
      <c r="F120" s="92" t="s">
        <v>841</v>
      </c>
      <c r="G120" s="92" t="b">
        <v>0</v>
      </c>
      <c r="H120" s="92" t="b">
        <v>0</v>
      </c>
      <c r="I120" s="92" t="b">
        <v>0</v>
      </c>
      <c r="J120" s="92" t="b">
        <v>0</v>
      </c>
      <c r="K120" s="92" t="b">
        <v>0</v>
      </c>
      <c r="L120" s="92" t="b">
        <v>0</v>
      </c>
    </row>
    <row r="121" spans="1:12" ht="15">
      <c r="A121" s="92" t="s">
        <v>1252</v>
      </c>
      <c r="B121" s="92" t="s">
        <v>1253</v>
      </c>
      <c r="C121" s="92">
        <v>2</v>
      </c>
      <c r="D121" s="133">
        <v>0.008853823401881799</v>
      </c>
      <c r="E121" s="133">
        <v>1.9731278535996986</v>
      </c>
      <c r="F121" s="92" t="s">
        <v>841</v>
      </c>
      <c r="G121" s="92" t="b">
        <v>0</v>
      </c>
      <c r="H121" s="92" t="b">
        <v>0</v>
      </c>
      <c r="I121" s="92" t="b">
        <v>0</v>
      </c>
      <c r="J121" s="92" t="b">
        <v>0</v>
      </c>
      <c r="K121" s="92" t="b">
        <v>0</v>
      </c>
      <c r="L121" s="92" t="b">
        <v>0</v>
      </c>
    </row>
    <row r="122" spans="1:12" ht="15">
      <c r="A122" s="92" t="s">
        <v>1253</v>
      </c>
      <c r="B122" s="92" t="s">
        <v>1254</v>
      </c>
      <c r="C122" s="92">
        <v>2</v>
      </c>
      <c r="D122" s="133">
        <v>0.008853823401881799</v>
      </c>
      <c r="E122" s="133">
        <v>1.9731278535996986</v>
      </c>
      <c r="F122" s="92" t="s">
        <v>841</v>
      </c>
      <c r="G122" s="92" t="b">
        <v>0</v>
      </c>
      <c r="H122" s="92" t="b">
        <v>0</v>
      </c>
      <c r="I122" s="92" t="b">
        <v>0</v>
      </c>
      <c r="J122" s="92" t="b">
        <v>0</v>
      </c>
      <c r="K122" s="92" t="b">
        <v>0</v>
      </c>
      <c r="L122" s="92" t="b">
        <v>0</v>
      </c>
    </row>
    <row r="123" spans="1:12" ht="15">
      <c r="A123" s="92" t="s">
        <v>1254</v>
      </c>
      <c r="B123" s="92" t="s">
        <v>1255</v>
      </c>
      <c r="C123" s="92">
        <v>2</v>
      </c>
      <c r="D123" s="133">
        <v>0.008853823401881799</v>
      </c>
      <c r="E123" s="133">
        <v>1.9731278535996986</v>
      </c>
      <c r="F123" s="92" t="s">
        <v>841</v>
      </c>
      <c r="G123" s="92" t="b">
        <v>0</v>
      </c>
      <c r="H123" s="92" t="b">
        <v>0</v>
      </c>
      <c r="I123" s="92" t="b">
        <v>0</v>
      </c>
      <c r="J123" s="92" t="b">
        <v>0</v>
      </c>
      <c r="K123" s="92" t="b">
        <v>0</v>
      </c>
      <c r="L123" s="92" t="b">
        <v>0</v>
      </c>
    </row>
    <row r="124" spans="1:12" ht="15">
      <c r="A124" s="92" t="s">
        <v>1255</v>
      </c>
      <c r="B124" s="92" t="s">
        <v>1256</v>
      </c>
      <c r="C124" s="92">
        <v>2</v>
      </c>
      <c r="D124" s="133">
        <v>0.008853823401881799</v>
      </c>
      <c r="E124" s="133">
        <v>1.9731278535996986</v>
      </c>
      <c r="F124" s="92" t="s">
        <v>841</v>
      </c>
      <c r="G124" s="92" t="b">
        <v>0</v>
      </c>
      <c r="H124" s="92" t="b">
        <v>0</v>
      </c>
      <c r="I124" s="92" t="b">
        <v>0</v>
      </c>
      <c r="J124" s="92" t="b">
        <v>0</v>
      </c>
      <c r="K124" s="92" t="b">
        <v>0</v>
      </c>
      <c r="L124" s="92" t="b">
        <v>0</v>
      </c>
    </row>
    <row r="125" spans="1:12" ht="15">
      <c r="A125" s="92" t="s">
        <v>1256</v>
      </c>
      <c r="B125" s="92" t="s">
        <v>1257</v>
      </c>
      <c r="C125" s="92">
        <v>2</v>
      </c>
      <c r="D125" s="133">
        <v>0.008853823401881799</v>
      </c>
      <c r="E125" s="133">
        <v>1.9731278535996986</v>
      </c>
      <c r="F125" s="92" t="s">
        <v>841</v>
      </c>
      <c r="G125" s="92" t="b">
        <v>0</v>
      </c>
      <c r="H125" s="92" t="b">
        <v>0</v>
      </c>
      <c r="I125" s="92" t="b">
        <v>0</v>
      </c>
      <c r="J125" s="92" t="b">
        <v>0</v>
      </c>
      <c r="K125" s="92" t="b">
        <v>0</v>
      </c>
      <c r="L125" s="92" t="b">
        <v>0</v>
      </c>
    </row>
    <row r="126" spans="1:12" ht="15">
      <c r="A126" s="92" t="s">
        <v>1257</v>
      </c>
      <c r="B126" s="92" t="s">
        <v>1258</v>
      </c>
      <c r="C126" s="92">
        <v>2</v>
      </c>
      <c r="D126" s="133">
        <v>0.008853823401881799</v>
      </c>
      <c r="E126" s="133">
        <v>1.9731278535996986</v>
      </c>
      <c r="F126" s="92" t="s">
        <v>841</v>
      </c>
      <c r="G126" s="92" t="b">
        <v>0</v>
      </c>
      <c r="H126" s="92" t="b">
        <v>0</v>
      </c>
      <c r="I126" s="92" t="b">
        <v>0</v>
      </c>
      <c r="J126" s="92" t="b">
        <v>0</v>
      </c>
      <c r="K126" s="92" t="b">
        <v>0</v>
      </c>
      <c r="L126" s="92" t="b">
        <v>0</v>
      </c>
    </row>
    <row r="127" spans="1:12" ht="15">
      <c r="A127" s="92" t="s">
        <v>1258</v>
      </c>
      <c r="B127" s="92" t="s">
        <v>307</v>
      </c>
      <c r="C127" s="92">
        <v>2</v>
      </c>
      <c r="D127" s="133">
        <v>0.008853823401881799</v>
      </c>
      <c r="E127" s="133">
        <v>1.043708927885406</v>
      </c>
      <c r="F127" s="92" t="s">
        <v>841</v>
      </c>
      <c r="G127" s="92" t="b">
        <v>0</v>
      </c>
      <c r="H127" s="92" t="b">
        <v>0</v>
      </c>
      <c r="I127" s="92" t="b">
        <v>0</v>
      </c>
      <c r="J127" s="92" t="b">
        <v>0</v>
      </c>
      <c r="K127" s="92" t="b">
        <v>0</v>
      </c>
      <c r="L127" s="92" t="b">
        <v>0</v>
      </c>
    </row>
    <row r="128" spans="1:12" ht="15">
      <c r="A128" s="92" t="s">
        <v>1237</v>
      </c>
      <c r="B128" s="92" t="s">
        <v>1238</v>
      </c>
      <c r="C128" s="92">
        <v>2</v>
      </c>
      <c r="D128" s="133">
        <v>0.008853823401881799</v>
      </c>
      <c r="E128" s="133">
        <v>1.9731278535996986</v>
      </c>
      <c r="F128" s="92" t="s">
        <v>841</v>
      </c>
      <c r="G128" s="92" t="b">
        <v>0</v>
      </c>
      <c r="H128" s="92" t="b">
        <v>0</v>
      </c>
      <c r="I128" s="92" t="b">
        <v>0</v>
      </c>
      <c r="J128" s="92" t="b">
        <v>0</v>
      </c>
      <c r="K128" s="92" t="b">
        <v>0</v>
      </c>
      <c r="L128" s="92" t="b">
        <v>0</v>
      </c>
    </row>
    <row r="129" spans="1:12" ht="15">
      <c r="A129" s="92" t="s">
        <v>1238</v>
      </c>
      <c r="B129" s="92" t="s">
        <v>1239</v>
      </c>
      <c r="C129" s="92">
        <v>2</v>
      </c>
      <c r="D129" s="133">
        <v>0.008853823401881799</v>
      </c>
      <c r="E129" s="133">
        <v>1.9731278535996986</v>
      </c>
      <c r="F129" s="92" t="s">
        <v>841</v>
      </c>
      <c r="G129" s="92" t="b">
        <v>0</v>
      </c>
      <c r="H129" s="92" t="b">
        <v>0</v>
      </c>
      <c r="I129" s="92" t="b">
        <v>0</v>
      </c>
      <c r="J129" s="92" t="b">
        <v>0</v>
      </c>
      <c r="K129" s="92" t="b">
        <v>0</v>
      </c>
      <c r="L129" s="92" t="b">
        <v>0</v>
      </c>
    </row>
    <row r="130" spans="1:12" ht="15">
      <c r="A130" s="92" t="s">
        <v>1239</v>
      </c>
      <c r="B130" s="92" t="s">
        <v>1240</v>
      </c>
      <c r="C130" s="92">
        <v>2</v>
      </c>
      <c r="D130" s="133">
        <v>0.008853823401881799</v>
      </c>
      <c r="E130" s="133">
        <v>1.9731278535996986</v>
      </c>
      <c r="F130" s="92" t="s">
        <v>841</v>
      </c>
      <c r="G130" s="92" t="b">
        <v>0</v>
      </c>
      <c r="H130" s="92" t="b">
        <v>0</v>
      </c>
      <c r="I130" s="92" t="b">
        <v>0</v>
      </c>
      <c r="J130" s="92" t="b">
        <v>0</v>
      </c>
      <c r="K130" s="92" t="b">
        <v>0</v>
      </c>
      <c r="L130" s="92" t="b">
        <v>0</v>
      </c>
    </row>
    <row r="131" spans="1:12" ht="15">
      <c r="A131" s="92" t="s">
        <v>1240</v>
      </c>
      <c r="B131" s="92" t="s">
        <v>1241</v>
      </c>
      <c r="C131" s="92">
        <v>2</v>
      </c>
      <c r="D131" s="133">
        <v>0.008853823401881799</v>
      </c>
      <c r="E131" s="133">
        <v>1.9731278535996986</v>
      </c>
      <c r="F131" s="92" t="s">
        <v>841</v>
      </c>
      <c r="G131" s="92" t="b">
        <v>0</v>
      </c>
      <c r="H131" s="92" t="b">
        <v>0</v>
      </c>
      <c r="I131" s="92" t="b">
        <v>0</v>
      </c>
      <c r="J131" s="92" t="b">
        <v>0</v>
      </c>
      <c r="K131" s="92" t="b">
        <v>0</v>
      </c>
      <c r="L131" s="92" t="b">
        <v>0</v>
      </c>
    </row>
    <row r="132" spans="1:12" ht="15">
      <c r="A132" s="92" t="s">
        <v>1241</v>
      </c>
      <c r="B132" s="92" t="s">
        <v>1242</v>
      </c>
      <c r="C132" s="92">
        <v>2</v>
      </c>
      <c r="D132" s="133">
        <v>0.008853823401881799</v>
      </c>
      <c r="E132" s="133">
        <v>1.9731278535996986</v>
      </c>
      <c r="F132" s="92" t="s">
        <v>841</v>
      </c>
      <c r="G132" s="92" t="b">
        <v>0</v>
      </c>
      <c r="H132" s="92" t="b">
        <v>0</v>
      </c>
      <c r="I132" s="92" t="b">
        <v>0</v>
      </c>
      <c r="J132" s="92" t="b">
        <v>0</v>
      </c>
      <c r="K132" s="92" t="b">
        <v>0</v>
      </c>
      <c r="L132" s="92" t="b">
        <v>0</v>
      </c>
    </row>
    <row r="133" spans="1:12" ht="15">
      <c r="A133" s="92" t="s">
        <v>1242</v>
      </c>
      <c r="B133" s="92" t="s">
        <v>1243</v>
      </c>
      <c r="C133" s="92">
        <v>2</v>
      </c>
      <c r="D133" s="133">
        <v>0.008853823401881799</v>
      </c>
      <c r="E133" s="133">
        <v>1.9731278535996986</v>
      </c>
      <c r="F133" s="92" t="s">
        <v>841</v>
      </c>
      <c r="G133" s="92" t="b">
        <v>0</v>
      </c>
      <c r="H133" s="92" t="b">
        <v>0</v>
      </c>
      <c r="I133" s="92" t="b">
        <v>0</v>
      </c>
      <c r="J133" s="92" t="b">
        <v>0</v>
      </c>
      <c r="K133" s="92" t="b">
        <v>0</v>
      </c>
      <c r="L133" s="92" t="b">
        <v>0</v>
      </c>
    </row>
    <row r="134" spans="1:12" ht="15">
      <c r="A134" s="92" t="s">
        <v>1243</v>
      </c>
      <c r="B134" s="92" t="s">
        <v>1244</v>
      </c>
      <c r="C134" s="92">
        <v>2</v>
      </c>
      <c r="D134" s="133">
        <v>0.008853823401881799</v>
      </c>
      <c r="E134" s="133">
        <v>1.9731278535996986</v>
      </c>
      <c r="F134" s="92" t="s">
        <v>841</v>
      </c>
      <c r="G134" s="92" t="b">
        <v>0</v>
      </c>
      <c r="H134" s="92" t="b">
        <v>0</v>
      </c>
      <c r="I134" s="92" t="b">
        <v>0</v>
      </c>
      <c r="J134" s="92" t="b">
        <v>0</v>
      </c>
      <c r="K134" s="92" t="b">
        <v>0</v>
      </c>
      <c r="L134" s="92" t="b">
        <v>0</v>
      </c>
    </row>
    <row r="135" spans="1:12" ht="15">
      <c r="A135" s="92" t="s">
        <v>1244</v>
      </c>
      <c r="B135" s="92" t="s">
        <v>1245</v>
      </c>
      <c r="C135" s="92">
        <v>2</v>
      </c>
      <c r="D135" s="133">
        <v>0.008853823401881799</v>
      </c>
      <c r="E135" s="133">
        <v>1.9731278535996986</v>
      </c>
      <c r="F135" s="92" t="s">
        <v>841</v>
      </c>
      <c r="G135" s="92" t="b">
        <v>0</v>
      </c>
      <c r="H135" s="92" t="b">
        <v>0</v>
      </c>
      <c r="I135" s="92" t="b">
        <v>0</v>
      </c>
      <c r="J135" s="92" t="b">
        <v>0</v>
      </c>
      <c r="K135" s="92" t="b">
        <v>0</v>
      </c>
      <c r="L135" s="92" t="b">
        <v>0</v>
      </c>
    </row>
    <row r="136" spans="1:12" ht="15">
      <c r="A136" s="92" t="s">
        <v>1245</v>
      </c>
      <c r="B136" s="92" t="s">
        <v>1246</v>
      </c>
      <c r="C136" s="92">
        <v>2</v>
      </c>
      <c r="D136" s="133">
        <v>0.008853823401881799</v>
      </c>
      <c r="E136" s="133">
        <v>1.9731278535996986</v>
      </c>
      <c r="F136" s="92" t="s">
        <v>841</v>
      </c>
      <c r="G136" s="92" t="b">
        <v>0</v>
      </c>
      <c r="H136" s="92" t="b">
        <v>0</v>
      </c>
      <c r="I136" s="92" t="b">
        <v>0</v>
      </c>
      <c r="J136" s="92" t="b">
        <v>0</v>
      </c>
      <c r="K136" s="92" t="b">
        <v>0</v>
      </c>
      <c r="L136" s="92" t="b">
        <v>0</v>
      </c>
    </row>
    <row r="137" spans="1:12" ht="15">
      <c r="A137" s="92" t="s">
        <v>1246</v>
      </c>
      <c r="B137" s="92" t="s">
        <v>1247</v>
      </c>
      <c r="C137" s="92">
        <v>2</v>
      </c>
      <c r="D137" s="133">
        <v>0.008853823401881799</v>
      </c>
      <c r="E137" s="133">
        <v>1.9731278535996986</v>
      </c>
      <c r="F137" s="92" t="s">
        <v>841</v>
      </c>
      <c r="G137" s="92" t="b">
        <v>0</v>
      </c>
      <c r="H137" s="92" t="b">
        <v>0</v>
      </c>
      <c r="I137" s="92" t="b">
        <v>0</v>
      </c>
      <c r="J137" s="92" t="b">
        <v>0</v>
      </c>
      <c r="K137" s="92" t="b">
        <v>0</v>
      </c>
      <c r="L137" s="92" t="b">
        <v>0</v>
      </c>
    </row>
    <row r="138" spans="1:12" ht="15">
      <c r="A138" s="92" t="s">
        <v>1247</v>
      </c>
      <c r="B138" s="92" t="s">
        <v>1248</v>
      </c>
      <c r="C138" s="92">
        <v>2</v>
      </c>
      <c r="D138" s="133">
        <v>0.008853823401881799</v>
      </c>
      <c r="E138" s="133">
        <v>1.9731278535996986</v>
      </c>
      <c r="F138" s="92" t="s">
        <v>841</v>
      </c>
      <c r="G138" s="92" t="b">
        <v>0</v>
      </c>
      <c r="H138" s="92" t="b">
        <v>0</v>
      </c>
      <c r="I138" s="92" t="b">
        <v>0</v>
      </c>
      <c r="J138" s="92" t="b">
        <v>0</v>
      </c>
      <c r="K138" s="92" t="b">
        <v>0</v>
      </c>
      <c r="L138" s="92" t="b">
        <v>0</v>
      </c>
    </row>
    <row r="139" spans="1:12" ht="15">
      <c r="A139" s="92" t="s">
        <v>1248</v>
      </c>
      <c r="B139" s="92" t="s">
        <v>1249</v>
      </c>
      <c r="C139" s="92">
        <v>2</v>
      </c>
      <c r="D139" s="133">
        <v>0.008853823401881799</v>
      </c>
      <c r="E139" s="133">
        <v>1.9731278535996986</v>
      </c>
      <c r="F139" s="92" t="s">
        <v>841</v>
      </c>
      <c r="G139" s="92" t="b">
        <v>0</v>
      </c>
      <c r="H139" s="92" t="b">
        <v>0</v>
      </c>
      <c r="I139" s="92" t="b">
        <v>0</v>
      </c>
      <c r="J139" s="92" t="b">
        <v>0</v>
      </c>
      <c r="K139" s="92" t="b">
        <v>0</v>
      </c>
      <c r="L139" s="92" t="b">
        <v>0</v>
      </c>
    </row>
    <row r="140" spans="1:12" ht="15">
      <c r="A140" s="92" t="s">
        <v>1249</v>
      </c>
      <c r="B140" s="92" t="s">
        <v>307</v>
      </c>
      <c r="C140" s="92">
        <v>2</v>
      </c>
      <c r="D140" s="133">
        <v>0.008853823401881799</v>
      </c>
      <c r="E140" s="133">
        <v>1.043708927885406</v>
      </c>
      <c r="F140" s="92" t="s">
        <v>841</v>
      </c>
      <c r="G140" s="92" t="b">
        <v>0</v>
      </c>
      <c r="H140" s="92" t="b">
        <v>0</v>
      </c>
      <c r="I140" s="92" t="b">
        <v>0</v>
      </c>
      <c r="J140" s="92" t="b">
        <v>0</v>
      </c>
      <c r="K140" s="92" t="b">
        <v>0</v>
      </c>
      <c r="L140" s="92" t="b">
        <v>0</v>
      </c>
    </row>
    <row r="141" spans="1:12" ht="15">
      <c r="A141" s="92" t="s">
        <v>1232</v>
      </c>
      <c r="B141" s="92" t="s">
        <v>1233</v>
      </c>
      <c r="C141" s="92">
        <v>2</v>
      </c>
      <c r="D141" s="133">
        <v>0.008853823401881799</v>
      </c>
      <c r="E141" s="133">
        <v>1.9731278535996986</v>
      </c>
      <c r="F141" s="92" t="s">
        <v>841</v>
      </c>
      <c r="G141" s="92" t="b">
        <v>0</v>
      </c>
      <c r="H141" s="92" t="b">
        <v>0</v>
      </c>
      <c r="I141" s="92" t="b">
        <v>0</v>
      </c>
      <c r="J141" s="92" t="b">
        <v>0</v>
      </c>
      <c r="K141" s="92" t="b">
        <v>0</v>
      </c>
      <c r="L141" s="92" t="b">
        <v>0</v>
      </c>
    </row>
    <row r="142" spans="1:12" ht="15">
      <c r="A142" s="92" t="s">
        <v>1233</v>
      </c>
      <c r="B142" s="92" t="s">
        <v>1234</v>
      </c>
      <c r="C142" s="92">
        <v>2</v>
      </c>
      <c r="D142" s="133">
        <v>0.008853823401881799</v>
      </c>
      <c r="E142" s="133">
        <v>1.9731278535996986</v>
      </c>
      <c r="F142" s="92" t="s">
        <v>841</v>
      </c>
      <c r="G142" s="92" t="b">
        <v>0</v>
      </c>
      <c r="H142" s="92" t="b">
        <v>0</v>
      </c>
      <c r="I142" s="92" t="b">
        <v>0</v>
      </c>
      <c r="J142" s="92" t="b">
        <v>0</v>
      </c>
      <c r="K142" s="92" t="b">
        <v>0</v>
      </c>
      <c r="L142" s="92" t="b">
        <v>0</v>
      </c>
    </row>
    <row r="143" spans="1:12" ht="15">
      <c r="A143" s="92" t="s">
        <v>1234</v>
      </c>
      <c r="B143" s="92" t="s">
        <v>1235</v>
      </c>
      <c r="C143" s="92">
        <v>2</v>
      </c>
      <c r="D143" s="133">
        <v>0.008853823401881799</v>
      </c>
      <c r="E143" s="133">
        <v>1.9731278535996986</v>
      </c>
      <c r="F143" s="92" t="s">
        <v>841</v>
      </c>
      <c r="G143" s="92" t="b">
        <v>0</v>
      </c>
      <c r="H143" s="92" t="b">
        <v>0</v>
      </c>
      <c r="I143" s="92" t="b">
        <v>0</v>
      </c>
      <c r="J143" s="92" t="b">
        <v>0</v>
      </c>
      <c r="K143" s="92" t="b">
        <v>0</v>
      </c>
      <c r="L143" s="92" t="b">
        <v>0</v>
      </c>
    </row>
    <row r="144" spans="1:12" ht="15">
      <c r="A144" s="92" t="s">
        <v>1235</v>
      </c>
      <c r="B144" s="92" t="s">
        <v>1236</v>
      </c>
      <c r="C144" s="92">
        <v>2</v>
      </c>
      <c r="D144" s="133">
        <v>0.008853823401881799</v>
      </c>
      <c r="E144" s="133">
        <v>1.9731278535996986</v>
      </c>
      <c r="F144" s="92" t="s">
        <v>841</v>
      </c>
      <c r="G144" s="92" t="b">
        <v>0</v>
      </c>
      <c r="H144" s="92" t="b">
        <v>0</v>
      </c>
      <c r="I144" s="92" t="b">
        <v>0</v>
      </c>
      <c r="J144" s="92" t="b">
        <v>0</v>
      </c>
      <c r="K144" s="92" t="b">
        <v>0</v>
      </c>
      <c r="L144" s="92" t="b">
        <v>0</v>
      </c>
    </row>
    <row r="145" spans="1:12" ht="15">
      <c r="A145" s="92" t="s">
        <v>1236</v>
      </c>
      <c r="B145" s="92" t="s">
        <v>307</v>
      </c>
      <c r="C145" s="92">
        <v>2</v>
      </c>
      <c r="D145" s="133">
        <v>0.008853823401881799</v>
      </c>
      <c r="E145" s="133">
        <v>1.043708927885406</v>
      </c>
      <c r="F145" s="92" t="s">
        <v>841</v>
      </c>
      <c r="G145" s="92" t="b">
        <v>0</v>
      </c>
      <c r="H145" s="92" t="b">
        <v>0</v>
      </c>
      <c r="I145" s="92" t="b">
        <v>0</v>
      </c>
      <c r="J145" s="92" t="b">
        <v>0</v>
      </c>
      <c r="K145" s="92" t="b">
        <v>0</v>
      </c>
      <c r="L145" s="92" t="b">
        <v>0</v>
      </c>
    </row>
    <row r="146" spans="1:12" ht="15">
      <c r="A146" s="92" t="s">
        <v>926</v>
      </c>
      <c r="B146" s="92" t="s">
        <v>927</v>
      </c>
      <c r="C146" s="92">
        <v>2</v>
      </c>
      <c r="D146" s="133">
        <v>0.008853823401881799</v>
      </c>
      <c r="E146" s="133">
        <v>1.9731278535996986</v>
      </c>
      <c r="F146" s="92" t="s">
        <v>841</v>
      </c>
      <c r="G146" s="92" t="b">
        <v>0</v>
      </c>
      <c r="H146" s="92" t="b">
        <v>0</v>
      </c>
      <c r="I146" s="92" t="b">
        <v>0</v>
      </c>
      <c r="J146" s="92" t="b">
        <v>0</v>
      </c>
      <c r="K146" s="92" t="b">
        <v>0</v>
      </c>
      <c r="L146" s="92" t="b">
        <v>0</v>
      </c>
    </row>
    <row r="147" spans="1:12" ht="15">
      <c r="A147" s="92" t="s">
        <v>978</v>
      </c>
      <c r="B147" s="92" t="s">
        <v>988</v>
      </c>
      <c r="C147" s="92">
        <v>5</v>
      </c>
      <c r="D147" s="133">
        <v>0</v>
      </c>
      <c r="E147" s="133">
        <v>1.2405492482825997</v>
      </c>
      <c r="F147" s="92" t="s">
        <v>842</v>
      </c>
      <c r="G147" s="92" t="b">
        <v>1</v>
      </c>
      <c r="H147" s="92" t="b">
        <v>0</v>
      </c>
      <c r="I147" s="92" t="b">
        <v>0</v>
      </c>
      <c r="J147" s="92" t="b">
        <v>0</v>
      </c>
      <c r="K147" s="92" t="b">
        <v>0</v>
      </c>
      <c r="L147" s="92" t="b">
        <v>0</v>
      </c>
    </row>
    <row r="148" spans="1:12" ht="15">
      <c r="A148" s="92" t="s">
        <v>988</v>
      </c>
      <c r="B148" s="92" t="s">
        <v>989</v>
      </c>
      <c r="C148" s="92">
        <v>5</v>
      </c>
      <c r="D148" s="133">
        <v>0</v>
      </c>
      <c r="E148" s="133">
        <v>1.2405492482825997</v>
      </c>
      <c r="F148" s="92" t="s">
        <v>842</v>
      </c>
      <c r="G148" s="92" t="b">
        <v>0</v>
      </c>
      <c r="H148" s="92" t="b">
        <v>0</v>
      </c>
      <c r="I148" s="92" t="b">
        <v>0</v>
      </c>
      <c r="J148" s="92" t="b">
        <v>0</v>
      </c>
      <c r="K148" s="92" t="b">
        <v>0</v>
      </c>
      <c r="L148" s="92" t="b">
        <v>0</v>
      </c>
    </row>
    <row r="149" spans="1:12" ht="15">
      <c r="A149" s="92" t="s">
        <v>989</v>
      </c>
      <c r="B149" s="92" t="s">
        <v>979</v>
      </c>
      <c r="C149" s="92">
        <v>5</v>
      </c>
      <c r="D149" s="133">
        <v>0</v>
      </c>
      <c r="E149" s="133">
        <v>1.2405492482825997</v>
      </c>
      <c r="F149" s="92" t="s">
        <v>842</v>
      </c>
      <c r="G149" s="92" t="b">
        <v>0</v>
      </c>
      <c r="H149" s="92" t="b">
        <v>0</v>
      </c>
      <c r="I149" s="92" t="b">
        <v>0</v>
      </c>
      <c r="J149" s="92" t="b">
        <v>1</v>
      </c>
      <c r="K149" s="92" t="b">
        <v>0</v>
      </c>
      <c r="L149" s="92" t="b">
        <v>0</v>
      </c>
    </row>
    <row r="150" spans="1:12" ht="15">
      <c r="A150" s="92" t="s">
        <v>979</v>
      </c>
      <c r="B150" s="92" t="s">
        <v>990</v>
      </c>
      <c r="C150" s="92">
        <v>5</v>
      </c>
      <c r="D150" s="133">
        <v>0</v>
      </c>
      <c r="E150" s="133">
        <v>1.2405492482825997</v>
      </c>
      <c r="F150" s="92" t="s">
        <v>842</v>
      </c>
      <c r="G150" s="92" t="b">
        <v>1</v>
      </c>
      <c r="H150" s="92" t="b">
        <v>0</v>
      </c>
      <c r="I150" s="92" t="b">
        <v>0</v>
      </c>
      <c r="J150" s="92" t="b">
        <v>0</v>
      </c>
      <c r="K150" s="92" t="b">
        <v>0</v>
      </c>
      <c r="L150" s="92" t="b">
        <v>0</v>
      </c>
    </row>
    <row r="151" spans="1:12" ht="15">
      <c r="A151" s="92" t="s">
        <v>990</v>
      </c>
      <c r="B151" s="92" t="s">
        <v>980</v>
      </c>
      <c r="C151" s="92">
        <v>5</v>
      </c>
      <c r="D151" s="133">
        <v>0</v>
      </c>
      <c r="E151" s="133">
        <v>1.2405492482825997</v>
      </c>
      <c r="F151" s="92" t="s">
        <v>842</v>
      </c>
      <c r="G151" s="92" t="b">
        <v>0</v>
      </c>
      <c r="H151" s="92" t="b">
        <v>0</v>
      </c>
      <c r="I151" s="92" t="b">
        <v>0</v>
      </c>
      <c r="J151" s="92" t="b">
        <v>0</v>
      </c>
      <c r="K151" s="92" t="b">
        <v>0</v>
      </c>
      <c r="L151" s="92" t="b">
        <v>0</v>
      </c>
    </row>
    <row r="152" spans="1:12" ht="15">
      <c r="A152" s="92" t="s">
        <v>980</v>
      </c>
      <c r="B152" s="92" t="s">
        <v>991</v>
      </c>
      <c r="C152" s="92">
        <v>5</v>
      </c>
      <c r="D152" s="133">
        <v>0</v>
      </c>
      <c r="E152" s="133">
        <v>1.2405492482825997</v>
      </c>
      <c r="F152" s="92" t="s">
        <v>842</v>
      </c>
      <c r="G152" s="92" t="b">
        <v>0</v>
      </c>
      <c r="H152" s="92" t="b">
        <v>0</v>
      </c>
      <c r="I152" s="92" t="b">
        <v>0</v>
      </c>
      <c r="J152" s="92" t="b">
        <v>0</v>
      </c>
      <c r="K152" s="92" t="b">
        <v>0</v>
      </c>
      <c r="L152" s="92" t="b">
        <v>0</v>
      </c>
    </row>
    <row r="153" spans="1:12" ht="15">
      <c r="A153" s="92" t="s">
        <v>991</v>
      </c>
      <c r="B153" s="92" t="s">
        <v>992</v>
      </c>
      <c r="C153" s="92">
        <v>5</v>
      </c>
      <c r="D153" s="133">
        <v>0</v>
      </c>
      <c r="E153" s="133">
        <v>1.2405492482825997</v>
      </c>
      <c r="F153" s="92" t="s">
        <v>842</v>
      </c>
      <c r="G153" s="92" t="b">
        <v>0</v>
      </c>
      <c r="H153" s="92" t="b">
        <v>0</v>
      </c>
      <c r="I153" s="92" t="b">
        <v>0</v>
      </c>
      <c r="J153" s="92" t="b">
        <v>0</v>
      </c>
      <c r="K153" s="92" t="b">
        <v>0</v>
      </c>
      <c r="L153" s="92" t="b">
        <v>0</v>
      </c>
    </row>
    <row r="154" spans="1:12" ht="15">
      <c r="A154" s="92" t="s">
        <v>992</v>
      </c>
      <c r="B154" s="92" t="s">
        <v>993</v>
      </c>
      <c r="C154" s="92">
        <v>5</v>
      </c>
      <c r="D154" s="133">
        <v>0</v>
      </c>
      <c r="E154" s="133">
        <v>1.2405492482825997</v>
      </c>
      <c r="F154" s="92" t="s">
        <v>842</v>
      </c>
      <c r="G154" s="92" t="b">
        <v>0</v>
      </c>
      <c r="H154" s="92" t="b">
        <v>0</v>
      </c>
      <c r="I154" s="92" t="b">
        <v>0</v>
      </c>
      <c r="J154" s="92" t="b">
        <v>0</v>
      </c>
      <c r="K154" s="92" t="b">
        <v>0</v>
      </c>
      <c r="L154" s="92" t="b">
        <v>0</v>
      </c>
    </row>
    <row r="155" spans="1:12" ht="15">
      <c r="A155" s="92" t="s">
        <v>993</v>
      </c>
      <c r="B155" s="92" t="s">
        <v>994</v>
      </c>
      <c r="C155" s="92">
        <v>5</v>
      </c>
      <c r="D155" s="133">
        <v>0</v>
      </c>
      <c r="E155" s="133">
        <v>1.2405492482825997</v>
      </c>
      <c r="F155" s="92" t="s">
        <v>842</v>
      </c>
      <c r="G155" s="92" t="b">
        <v>0</v>
      </c>
      <c r="H155" s="92" t="b">
        <v>0</v>
      </c>
      <c r="I155" s="92" t="b">
        <v>0</v>
      </c>
      <c r="J155" s="92" t="b">
        <v>0</v>
      </c>
      <c r="K155" s="92" t="b">
        <v>0</v>
      </c>
      <c r="L155" s="92" t="b">
        <v>0</v>
      </c>
    </row>
    <row r="156" spans="1:12" ht="15">
      <c r="A156" s="92" t="s">
        <v>994</v>
      </c>
      <c r="B156" s="92" t="s">
        <v>1220</v>
      </c>
      <c r="C156" s="92">
        <v>5</v>
      </c>
      <c r="D156" s="133">
        <v>0</v>
      </c>
      <c r="E156" s="133">
        <v>1.2405492482825997</v>
      </c>
      <c r="F156" s="92" t="s">
        <v>842</v>
      </c>
      <c r="G156" s="92" t="b">
        <v>0</v>
      </c>
      <c r="H156" s="92" t="b">
        <v>0</v>
      </c>
      <c r="I156" s="92" t="b">
        <v>0</v>
      </c>
      <c r="J156" s="92" t="b">
        <v>0</v>
      </c>
      <c r="K156" s="92" t="b">
        <v>0</v>
      </c>
      <c r="L156" s="92" t="b">
        <v>0</v>
      </c>
    </row>
    <row r="157" spans="1:12" ht="15">
      <c r="A157" s="92" t="s">
        <v>1220</v>
      </c>
      <c r="B157" s="92" t="s">
        <v>1221</v>
      </c>
      <c r="C157" s="92">
        <v>5</v>
      </c>
      <c r="D157" s="133">
        <v>0</v>
      </c>
      <c r="E157" s="133">
        <v>1.2405492482825997</v>
      </c>
      <c r="F157" s="92" t="s">
        <v>842</v>
      </c>
      <c r="G157" s="92" t="b">
        <v>0</v>
      </c>
      <c r="H157" s="92" t="b">
        <v>0</v>
      </c>
      <c r="I157" s="92" t="b">
        <v>0</v>
      </c>
      <c r="J157" s="92" t="b">
        <v>0</v>
      </c>
      <c r="K157" s="92" t="b">
        <v>0</v>
      </c>
      <c r="L157" s="92" t="b">
        <v>0</v>
      </c>
    </row>
    <row r="158" spans="1:12" ht="15">
      <c r="A158" s="92" t="s">
        <v>226</v>
      </c>
      <c r="B158" s="92" t="s">
        <v>978</v>
      </c>
      <c r="C158" s="92">
        <v>3</v>
      </c>
      <c r="D158" s="133">
        <v>0.0072341983570551</v>
      </c>
      <c r="E158" s="133">
        <v>1.462397997898956</v>
      </c>
      <c r="F158" s="92" t="s">
        <v>842</v>
      </c>
      <c r="G158" s="92" t="b">
        <v>0</v>
      </c>
      <c r="H158" s="92" t="b">
        <v>0</v>
      </c>
      <c r="I158" s="92" t="b">
        <v>0</v>
      </c>
      <c r="J158" s="92" t="b">
        <v>1</v>
      </c>
      <c r="K158" s="92" t="b">
        <v>0</v>
      </c>
      <c r="L158" s="92" t="b">
        <v>0</v>
      </c>
    </row>
    <row r="159" spans="1:12" ht="15">
      <c r="A159" s="92" t="s">
        <v>1221</v>
      </c>
      <c r="B159" s="92" t="s">
        <v>1224</v>
      </c>
      <c r="C159" s="92">
        <v>2</v>
      </c>
      <c r="D159" s="133">
        <v>0.008650869753739947</v>
      </c>
      <c r="E159" s="133">
        <v>1.2405492482825997</v>
      </c>
      <c r="F159" s="92" t="s">
        <v>842</v>
      </c>
      <c r="G159" s="92" t="b">
        <v>0</v>
      </c>
      <c r="H159" s="92" t="b">
        <v>0</v>
      </c>
      <c r="I159" s="92" t="b">
        <v>0</v>
      </c>
      <c r="J159" s="92" t="b">
        <v>0</v>
      </c>
      <c r="K159" s="92" t="b">
        <v>0</v>
      </c>
      <c r="L159" s="92" t="b">
        <v>0</v>
      </c>
    </row>
    <row r="160" spans="1:12" ht="15">
      <c r="A160" s="92" t="s">
        <v>1221</v>
      </c>
      <c r="B160" s="92" t="s">
        <v>1223</v>
      </c>
      <c r="C160" s="92">
        <v>2</v>
      </c>
      <c r="D160" s="133">
        <v>0.008650869753739947</v>
      </c>
      <c r="E160" s="133">
        <v>1.2405492482825997</v>
      </c>
      <c r="F160" s="92" t="s">
        <v>842</v>
      </c>
      <c r="G160" s="92" t="b">
        <v>0</v>
      </c>
      <c r="H160" s="92" t="b">
        <v>0</v>
      </c>
      <c r="I160" s="92" t="b">
        <v>0</v>
      </c>
      <c r="J160" s="92" t="b">
        <v>0</v>
      </c>
      <c r="K160" s="92" t="b">
        <v>0</v>
      </c>
      <c r="L160" s="92" t="b">
        <v>0</v>
      </c>
    </row>
    <row r="161" spans="1:12" ht="15">
      <c r="A161" s="92" t="s">
        <v>1223</v>
      </c>
      <c r="B161" s="92" t="s">
        <v>1281</v>
      </c>
      <c r="C161" s="92">
        <v>2</v>
      </c>
      <c r="D161" s="133">
        <v>0.008650869753739947</v>
      </c>
      <c r="E161" s="133">
        <v>1.6384892569546374</v>
      </c>
      <c r="F161" s="92" t="s">
        <v>842</v>
      </c>
      <c r="G161" s="92" t="b">
        <v>0</v>
      </c>
      <c r="H161" s="92" t="b">
        <v>0</v>
      </c>
      <c r="I161" s="92" t="b">
        <v>0</v>
      </c>
      <c r="J161" s="92" t="b">
        <v>0</v>
      </c>
      <c r="K161" s="92" t="b">
        <v>0</v>
      </c>
      <c r="L161" s="92" t="b">
        <v>0</v>
      </c>
    </row>
    <row r="162" spans="1:12" ht="15">
      <c r="A162" s="92" t="s">
        <v>1281</v>
      </c>
      <c r="B162" s="92" t="s">
        <v>1282</v>
      </c>
      <c r="C162" s="92">
        <v>2</v>
      </c>
      <c r="D162" s="133">
        <v>0.008650869753739947</v>
      </c>
      <c r="E162" s="133">
        <v>1.6384892569546374</v>
      </c>
      <c r="F162" s="92" t="s">
        <v>842</v>
      </c>
      <c r="G162" s="92" t="b">
        <v>0</v>
      </c>
      <c r="H162" s="92" t="b">
        <v>0</v>
      </c>
      <c r="I162" s="92" t="b">
        <v>0</v>
      </c>
      <c r="J162" s="92" t="b">
        <v>0</v>
      </c>
      <c r="K162" s="92" t="b">
        <v>0</v>
      </c>
      <c r="L162" s="92" t="b">
        <v>0</v>
      </c>
    </row>
    <row r="163" spans="1:12" ht="15">
      <c r="A163" s="92" t="s">
        <v>1282</v>
      </c>
      <c r="B163" s="92" t="s">
        <v>932</v>
      </c>
      <c r="C163" s="92">
        <v>2</v>
      </c>
      <c r="D163" s="133">
        <v>0.008650869753739947</v>
      </c>
      <c r="E163" s="133">
        <v>1.6384892569546374</v>
      </c>
      <c r="F163" s="92" t="s">
        <v>842</v>
      </c>
      <c r="G163" s="92" t="b">
        <v>0</v>
      </c>
      <c r="H163" s="92" t="b">
        <v>0</v>
      </c>
      <c r="I163" s="92" t="b">
        <v>0</v>
      </c>
      <c r="J163" s="92" t="b">
        <v>0</v>
      </c>
      <c r="K163" s="92" t="b">
        <v>0</v>
      </c>
      <c r="L163" s="92" t="b">
        <v>0</v>
      </c>
    </row>
    <row r="164" spans="1:12" ht="15">
      <c r="A164" s="92" t="s">
        <v>932</v>
      </c>
      <c r="B164" s="92" t="s">
        <v>933</v>
      </c>
      <c r="C164" s="92">
        <v>2</v>
      </c>
      <c r="D164" s="133">
        <v>0.008650869753739947</v>
      </c>
      <c r="E164" s="133">
        <v>1.6384892569546374</v>
      </c>
      <c r="F164" s="92" t="s">
        <v>842</v>
      </c>
      <c r="G164" s="92" t="b">
        <v>0</v>
      </c>
      <c r="H164" s="92" t="b">
        <v>0</v>
      </c>
      <c r="I164" s="92" t="b">
        <v>0</v>
      </c>
      <c r="J164" s="92" t="b">
        <v>0</v>
      </c>
      <c r="K164" s="92" t="b">
        <v>0</v>
      </c>
      <c r="L164" s="92" t="b">
        <v>0</v>
      </c>
    </row>
    <row r="165" spans="1:12" ht="15">
      <c r="A165" s="92" t="s">
        <v>933</v>
      </c>
      <c r="B165" s="92" t="s">
        <v>934</v>
      </c>
      <c r="C165" s="92">
        <v>2</v>
      </c>
      <c r="D165" s="133">
        <v>0.008650869753739947</v>
      </c>
      <c r="E165" s="133">
        <v>1.6384892569546374</v>
      </c>
      <c r="F165" s="92" t="s">
        <v>842</v>
      </c>
      <c r="G165" s="92" t="b">
        <v>0</v>
      </c>
      <c r="H165" s="92" t="b">
        <v>0</v>
      </c>
      <c r="I165" s="92" t="b">
        <v>0</v>
      </c>
      <c r="J165" s="92" t="b">
        <v>0</v>
      </c>
      <c r="K165" s="92" t="b">
        <v>0</v>
      </c>
      <c r="L165" s="92" t="b">
        <v>0</v>
      </c>
    </row>
    <row r="166" spans="1:12" ht="15">
      <c r="A166" s="92" t="s">
        <v>934</v>
      </c>
      <c r="B166" s="92" t="s">
        <v>307</v>
      </c>
      <c r="C166" s="92">
        <v>2</v>
      </c>
      <c r="D166" s="133">
        <v>0.008650869753739947</v>
      </c>
      <c r="E166" s="133">
        <v>1.6384892569546374</v>
      </c>
      <c r="F166" s="92" t="s">
        <v>842</v>
      </c>
      <c r="G166" s="92" t="b">
        <v>0</v>
      </c>
      <c r="H166" s="92" t="b">
        <v>0</v>
      </c>
      <c r="I166" s="92" t="b">
        <v>0</v>
      </c>
      <c r="J166" s="92" t="b">
        <v>0</v>
      </c>
      <c r="K166" s="92" t="b">
        <v>0</v>
      </c>
      <c r="L166" s="92" t="b">
        <v>0</v>
      </c>
    </row>
    <row r="167" spans="1:12" ht="15">
      <c r="A167" s="92" t="s">
        <v>307</v>
      </c>
      <c r="B167" s="92" t="s">
        <v>935</v>
      </c>
      <c r="C167" s="92">
        <v>2</v>
      </c>
      <c r="D167" s="133">
        <v>0.008650869753739947</v>
      </c>
      <c r="E167" s="133">
        <v>1.6384892569546374</v>
      </c>
      <c r="F167" s="92" t="s">
        <v>842</v>
      </c>
      <c r="G167" s="92" t="b">
        <v>0</v>
      </c>
      <c r="H167" s="92" t="b">
        <v>0</v>
      </c>
      <c r="I167" s="92" t="b">
        <v>0</v>
      </c>
      <c r="J167" s="92" t="b">
        <v>0</v>
      </c>
      <c r="K167" s="92" t="b">
        <v>0</v>
      </c>
      <c r="L167" s="92" t="b">
        <v>0</v>
      </c>
    </row>
    <row r="168" spans="1:12" ht="15">
      <c r="A168" s="92" t="s">
        <v>935</v>
      </c>
      <c r="B168" s="92" t="s">
        <v>936</v>
      </c>
      <c r="C168" s="92">
        <v>2</v>
      </c>
      <c r="D168" s="133">
        <v>0.008650869753739947</v>
      </c>
      <c r="E168" s="133">
        <v>1.6384892569546374</v>
      </c>
      <c r="F168" s="92" t="s">
        <v>842</v>
      </c>
      <c r="G168" s="92" t="b">
        <v>0</v>
      </c>
      <c r="H168" s="92" t="b">
        <v>0</v>
      </c>
      <c r="I168" s="92" t="b">
        <v>0</v>
      </c>
      <c r="J168" s="92" t="b">
        <v>0</v>
      </c>
      <c r="K168" s="92" t="b">
        <v>0</v>
      </c>
      <c r="L168" s="92" t="b">
        <v>0</v>
      </c>
    </row>
    <row r="169" spans="1:12" ht="15">
      <c r="A169" s="92" t="s">
        <v>936</v>
      </c>
      <c r="B169" s="92" t="s">
        <v>937</v>
      </c>
      <c r="C169" s="92">
        <v>2</v>
      </c>
      <c r="D169" s="133">
        <v>0.008650869753739947</v>
      </c>
      <c r="E169" s="133">
        <v>1.6384892569546374</v>
      </c>
      <c r="F169" s="92" t="s">
        <v>842</v>
      </c>
      <c r="G169" s="92" t="b">
        <v>0</v>
      </c>
      <c r="H169" s="92" t="b">
        <v>0</v>
      </c>
      <c r="I169" s="92" t="b">
        <v>0</v>
      </c>
      <c r="J169" s="92" t="b">
        <v>0</v>
      </c>
      <c r="K169" s="92" t="b">
        <v>0</v>
      </c>
      <c r="L169" s="92" t="b">
        <v>0</v>
      </c>
    </row>
    <row r="170" spans="1:12" ht="15">
      <c r="A170" s="92" t="s">
        <v>937</v>
      </c>
      <c r="B170" s="92" t="s">
        <v>938</v>
      </c>
      <c r="C170" s="92">
        <v>2</v>
      </c>
      <c r="D170" s="133">
        <v>0.008650869753739947</v>
      </c>
      <c r="E170" s="133">
        <v>1.6384892569546374</v>
      </c>
      <c r="F170" s="92" t="s">
        <v>842</v>
      </c>
      <c r="G170" s="92" t="b">
        <v>0</v>
      </c>
      <c r="H170" s="92" t="b">
        <v>0</v>
      </c>
      <c r="I170" s="92" t="b">
        <v>0</v>
      </c>
      <c r="J170" s="92" t="b">
        <v>0</v>
      </c>
      <c r="K170" s="92" t="b">
        <v>0</v>
      </c>
      <c r="L170" s="92" t="b">
        <v>0</v>
      </c>
    </row>
    <row r="171" spans="1:12" ht="15">
      <c r="A171" s="92" t="s">
        <v>938</v>
      </c>
      <c r="B171" s="92" t="s">
        <v>939</v>
      </c>
      <c r="C171" s="92">
        <v>2</v>
      </c>
      <c r="D171" s="133">
        <v>0.008650869753739947</v>
      </c>
      <c r="E171" s="133">
        <v>1.6384892569546374</v>
      </c>
      <c r="F171" s="92" t="s">
        <v>842</v>
      </c>
      <c r="G171" s="92" t="b">
        <v>0</v>
      </c>
      <c r="H171" s="92" t="b">
        <v>0</v>
      </c>
      <c r="I171" s="92" t="b">
        <v>0</v>
      </c>
      <c r="J171" s="92" t="b">
        <v>0</v>
      </c>
      <c r="K171" s="92" t="b">
        <v>0</v>
      </c>
      <c r="L171" s="92" t="b">
        <v>0</v>
      </c>
    </row>
    <row r="172" spans="1:12" ht="15">
      <c r="A172" s="92" t="s">
        <v>939</v>
      </c>
      <c r="B172" s="92" t="s">
        <v>940</v>
      </c>
      <c r="C172" s="92">
        <v>2</v>
      </c>
      <c r="D172" s="133">
        <v>0.008650869753739947</v>
      </c>
      <c r="E172" s="133">
        <v>1.6384892569546374</v>
      </c>
      <c r="F172" s="92" t="s">
        <v>842</v>
      </c>
      <c r="G172" s="92" t="b">
        <v>0</v>
      </c>
      <c r="H172" s="92" t="b">
        <v>0</v>
      </c>
      <c r="I172" s="92" t="b">
        <v>0</v>
      </c>
      <c r="J172" s="92" t="b">
        <v>0</v>
      </c>
      <c r="K172" s="92" t="b">
        <v>0</v>
      </c>
      <c r="L172" s="92" t="b">
        <v>0</v>
      </c>
    </row>
    <row r="173" spans="1:12" ht="15">
      <c r="A173" s="92" t="s">
        <v>999</v>
      </c>
      <c r="B173" s="92" t="s">
        <v>1000</v>
      </c>
      <c r="C173" s="92">
        <v>2</v>
      </c>
      <c r="D173" s="133">
        <v>0</v>
      </c>
      <c r="E173" s="133">
        <v>1.3324384599156054</v>
      </c>
      <c r="F173" s="92" t="s">
        <v>844</v>
      </c>
      <c r="G173" s="92" t="b">
        <v>0</v>
      </c>
      <c r="H173" s="92" t="b">
        <v>0</v>
      </c>
      <c r="I173" s="92" t="b">
        <v>0</v>
      </c>
      <c r="J173" s="92" t="b">
        <v>0</v>
      </c>
      <c r="K173" s="92" t="b">
        <v>0</v>
      </c>
      <c r="L173" s="92" t="b">
        <v>0</v>
      </c>
    </row>
    <row r="174" spans="1:12" ht="15">
      <c r="A174" s="92" t="s">
        <v>1000</v>
      </c>
      <c r="B174" s="92" t="s">
        <v>997</v>
      </c>
      <c r="C174" s="92">
        <v>2</v>
      </c>
      <c r="D174" s="133">
        <v>0</v>
      </c>
      <c r="E174" s="133">
        <v>1.156347200859924</v>
      </c>
      <c r="F174" s="92" t="s">
        <v>844</v>
      </c>
      <c r="G174" s="92" t="b">
        <v>0</v>
      </c>
      <c r="H174" s="92" t="b">
        <v>0</v>
      </c>
      <c r="I174" s="92" t="b">
        <v>0</v>
      </c>
      <c r="J174" s="92" t="b">
        <v>0</v>
      </c>
      <c r="K174" s="92" t="b">
        <v>0</v>
      </c>
      <c r="L174" s="92" t="b">
        <v>0</v>
      </c>
    </row>
    <row r="175" spans="1:12" ht="15">
      <c r="A175" s="92" t="s">
        <v>997</v>
      </c>
      <c r="B175" s="92" t="s">
        <v>1001</v>
      </c>
      <c r="C175" s="92">
        <v>2</v>
      </c>
      <c r="D175" s="133">
        <v>0</v>
      </c>
      <c r="E175" s="133">
        <v>1.156347200859924</v>
      </c>
      <c r="F175" s="92" t="s">
        <v>844</v>
      </c>
      <c r="G175" s="92" t="b">
        <v>0</v>
      </c>
      <c r="H175" s="92" t="b">
        <v>0</v>
      </c>
      <c r="I175" s="92" t="b">
        <v>0</v>
      </c>
      <c r="J175" s="92" t="b">
        <v>0</v>
      </c>
      <c r="K175" s="92" t="b">
        <v>0</v>
      </c>
      <c r="L175" s="92" t="b">
        <v>0</v>
      </c>
    </row>
    <row r="176" spans="1:12" ht="15">
      <c r="A176" s="92" t="s">
        <v>1001</v>
      </c>
      <c r="B176" s="92" t="s">
        <v>1002</v>
      </c>
      <c r="C176" s="92">
        <v>2</v>
      </c>
      <c r="D176" s="133">
        <v>0</v>
      </c>
      <c r="E176" s="133">
        <v>1.3324384599156054</v>
      </c>
      <c r="F176" s="92" t="s">
        <v>844</v>
      </c>
      <c r="G176" s="92" t="b">
        <v>0</v>
      </c>
      <c r="H176" s="92" t="b">
        <v>0</v>
      </c>
      <c r="I176" s="92" t="b">
        <v>0</v>
      </c>
      <c r="J176" s="92" t="b">
        <v>0</v>
      </c>
      <c r="K176" s="92" t="b">
        <v>0</v>
      </c>
      <c r="L176" s="92" t="b">
        <v>0</v>
      </c>
    </row>
    <row r="177" spans="1:12" ht="15">
      <c r="A177" s="92" t="s">
        <v>977</v>
      </c>
      <c r="B177" s="92" t="s">
        <v>1005</v>
      </c>
      <c r="C177" s="92">
        <v>3</v>
      </c>
      <c r="D177" s="133">
        <v>0</v>
      </c>
      <c r="E177" s="133">
        <v>0.40748532657826797</v>
      </c>
      <c r="F177" s="92" t="s">
        <v>845</v>
      </c>
      <c r="G177" s="92" t="b">
        <v>0</v>
      </c>
      <c r="H177" s="92" t="b">
        <v>0</v>
      </c>
      <c r="I177" s="92" t="b">
        <v>0</v>
      </c>
      <c r="J177" s="92" t="b">
        <v>0</v>
      </c>
      <c r="K177" s="92" t="b">
        <v>0</v>
      </c>
      <c r="L177" s="92" t="b">
        <v>0</v>
      </c>
    </row>
    <row r="178" spans="1:12" ht="15">
      <c r="A178" s="92" t="s">
        <v>1005</v>
      </c>
      <c r="B178" s="92" t="s">
        <v>977</v>
      </c>
      <c r="C178" s="92">
        <v>3</v>
      </c>
      <c r="D178" s="133">
        <v>0</v>
      </c>
      <c r="E178" s="133">
        <v>0.4586378490256493</v>
      </c>
      <c r="F178" s="92" t="s">
        <v>845</v>
      </c>
      <c r="G178" s="92" t="b">
        <v>0</v>
      </c>
      <c r="H178" s="92" t="b">
        <v>0</v>
      </c>
      <c r="I178" s="92" t="b">
        <v>0</v>
      </c>
      <c r="J178" s="92" t="b">
        <v>0</v>
      </c>
      <c r="K178" s="92" t="b">
        <v>0</v>
      </c>
      <c r="L178" s="92" t="b">
        <v>0</v>
      </c>
    </row>
    <row r="179" spans="1:12" ht="15">
      <c r="A179" s="92" t="s">
        <v>977</v>
      </c>
      <c r="B179" s="92" t="s">
        <v>977</v>
      </c>
      <c r="C179" s="92">
        <v>3</v>
      </c>
      <c r="D179" s="133">
        <v>0</v>
      </c>
      <c r="E179" s="133">
        <v>-0.018483405694013126</v>
      </c>
      <c r="F179" s="92" t="s">
        <v>845</v>
      </c>
      <c r="G179" s="92" t="b">
        <v>0</v>
      </c>
      <c r="H179" s="92" t="b">
        <v>0</v>
      </c>
      <c r="I179" s="92" t="b">
        <v>0</v>
      </c>
      <c r="J179" s="92" t="b">
        <v>0</v>
      </c>
      <c r="K179" s="92" t="b">
        <v>0</v>
      </c>
      <c r="L179" s="92" t="b">
        <v>0</v>
      </c>
    </row>
    <row r="180" spans="1:12" ht="15">
      <c r="A180" s="92" t="s">
        <v>977</v>
      </c>
      <c r="B180" s="92" t="s">
        <v>1006</v>
      </c>
      <c r="C180" s="92">
        <v>3</v>
      </c>
      <c r="D180" s="133">
        <v>0</v>
      </c>
      <c r="E180" s="133">
        <v>0.40748532657826797</v>
      </c>
      <c r="F180" s="92" t="s">
        <v>845</v>
      </c>
      <c r="G180" s="92" t="b">
        <v>0</v>
      </c>
      <c r="H180" s="92" t="b">
        <v>0</v>
      </c>
      <c r="I180" s="92" t="b">
        <v>0</v>
      </c>
      <c r="J180" s="92" t="b">
        <v>0</v>
      </c>
      <c r="K180" s="92" t="b">
        <v>0</v>
      </c>
      <c r="L180" s="92" t="b">
        <v>0</v>
      </c>
    </row>
    <row r="181" spans="1:12" ht="15">
      <c r="A181" s="92" t="s">
        <v>1006</v>
      </c>
      <c r="B181" s="92" t="s">
        <v>1007</v>
      </c>
      <c r="C181" s="92">
        <v>3</v>
      </c>
      <c r="D181" s="133">
        <v>0</v>
      </c>
      <c r="E181" s="133">
        <v>0.8846065812979305</v>
      </c>
      <c r="F181" s="92" t="s">
        <v>845</v>
      </c>
      <c r="G181" s="92" t="b">
        <v>0</v>
      </c>
      <c r="H181" s="92" t="b">
        <v>0</v>
      </c>
      <c r="I181" s="92" t="b">
        <v>0</v>
      </c>
      <c r="J181" s="92" t="b">
        <v>0</v>
      </c>
      <c r="K181" s="92" t="b">
        <v>0</v>
      </c>
      <c r="L181" s="92" t="b">
        <v>0</v>
      </c>
    </row>
    <row r="182" spans="1:12" ht="15">
      <c r="A182" s="92" t="s">
        <v>1007</v>
      </c>
      <c r="B182" s="92" t="s">
        <v>1008</v>
      </c>
      <c r="C182" s="92">
        <v>3</v>
      </c>
      <c r="D182" s="133">
        <v>0</v>
      </c>
      <c r="E182" s="133">
        <v>0.8846065812979305</v>
      </c>
      <c r="F182" s="92" t="s">
        <v>845</v>
      </c>
      <c r="G182" s="92" t="b">
        <v>0</v>
      </c>
      <c r="H182" s="92" t="b">
        <v>0</v>
      </c>
      <c r="I182" s="92" t="b">
        <v>0</v>
      </c>
      <c r="J182" s="92" t="b">
        <v>0</v>
      </c>
      <c r="K182" s="92" t="b">
        <v>0</v>
      </c>
      <c r="L182" s="92" t="b">
        <v>0</v>
      </c>
    </row>
    <row r="183" spans="1:12" ht="15">
      <c r="A183" s="92" t="s">
        <v>1008</v>
      </c>
      <c r="B183" s="92" t="s">
        <v>307</v>
      </c>
      <c r="C183" s="92">
        <v>3</v>
      </c>
      <c r="D183" s="133">
        <v>0</v>
      </c>
      <c r="E183" s="133">
        <v>0.8846065812979305</v>
      </c>
      <c r="F183" s="92" t="s">
        <v>845</v>
      </c>
      <c r="G183" s="92" t="b">
        <v>0</v>
      </c>
      <c r="H183" s="92" t="b">
        <v>0</v>
      </c>
      <c r="I183" s="92" t="b">
        <v>0</v>
      </c>
      <c r="J183" s="92" t="b">
        <v>0</v>
      </c>
      <c r="K183" s="92" t="b">
        <v>0</v>
      </c>
      <c r="L183" s="92" t="b">
        <v>0</v>
      </c>
    </row>
    <row r="184" spans="1:12" ht="15">
      <c r="A184" s="92" t="s">
        <v>231</v>
      </c>
      <c r="B184" s="92" t="s">
        <v>977</v>
      </c>
      <c r="C184" s="92">
        <v>2</v>
      </c>
      <c r="D184" s="133">
        <v>0.013545481465821635</v>
      </c>
      <c r="E184" s="133">
        <v>0.4586378490256493</v>
      </c>
      <c r="F184" s="92" t="s">
        <v>845</v>
      </c>
      <c r="G184" s="92" t="b">
        <v>0</v>
      </c>
      <c r="H184" s="92" t="b">
        <v>0</v>
      </c>
      <c r="I184" s="92" t="b">
        <v>0</v>
      </c>
      <c r="J184" s="92" t="b">
        <v>0</v>
      </c>
      <c r="K184" s="92" t="b">
        <v>0</v>
      </c>
      <c r="L184" s="92" t="b">
        <v>0</v>
      </c>
    </row>
    <row r="185" spans="1:12" ht="15">
      <c r="A185" s="92" t="s">
        <v>920</v>
      </c>
      <c r="B185" s="92" t="s">
        <v>921</v>
      </c>
      <c r="C185" s="92">
        <v>3</v>
      </c>
      <c r="D185" s="133">
        <v>0</v>
      </c>
      <c r="E185" s="133">
        <v>0.8239087409443188</v>
      </c>
      <c r="F185" s="92" t="s">
        <v>847</v>
      </c>
      <c r="G185" s="92" t="b">
        <v>0</v>
      </c>
      <c r="H185" s="92" t="b">
        <v>0</v>
      </c>
      <c r="I185" s="92" t="b">
        <v>0</v>
      </c>
      <c r="J185" s="92" t="b">
        <v>0</v>
      </c>
      <c r="K185" s="92" t="b">
        <v>0</v>
      </c>
      <c r="L185" s="92" t="b">
        <v>0</v>
      </c>
    </row>
    <row r="186" spans="1:12" ht="15">
      <c r="A186" s="92" t="s">
        <v>921</v>
      </c>
      <c r="B186" s="92" t="s">
        <v>922</v>
      </c>
      <c r="C186" s="92">
        <v>3</v>
      </c>
      <c r="D186" s="133">
        <v>0</v>
      </c>
      <c r="E186" s="133">
        <v>0.8239087409443188</v>
      </c>
      <c r="F186" s="92" t="s">
        <v>847</v>
      </c>
      <c r="G186" s="92" t="b">
        <v>0</v>
      </c>
      <c r="H186" s="92" t="b">
        <v>0</v>
      </c>
      <c r="I186" s="92" t="b">
        <v>0</v>
      </c>
      <c r="J186" s="92" t="b">
        <v>0</v>
      </c>
      <c r="K186" s="92" t="b">
        <v>0</v>
      </c>
      <c r="L186" s="92" t="b">
        <v>0</v>
      </c>
    </row>
    <row r="187" spans="1:12" ht="15">
      <c r="A187" s="92" t="s">
        <v>922</v>
      </c>
      <c r="B187" s="92" t="s">
        <v>307</v>
      </c>
      <c r="C187" s="92">
        <v>3</v>
      </c>
      <c r="D187" s="133">
        <v>0</v>
      </c>
      <c r="E187" s="133">
        <v>0.8239087409443188</v>
      </c>
      <c r="F187" s="92" t="s">
        <v>847</v>
      </c>
      <c r="G187" s="92" t="b">
        <v>0</v>
      </c>
      <c r="H187" s="92" t="b">
        <v>0</v>
      </c>
      <c r="I187" s="92" t="b">
        <v>0</v>
      </c>
      <c r="J187" s="92" t="b">
        <v>0</v>
      </c>
      <c r="K187" s="92" t="b">
        <v>0</v>
      </c>
      <c r="L187" s="92" t="b">
        <v>0</v>
      </c>
    </row>
    <row r="188" spans="1:12" ht="15">
      <c r="A188" s="92" t="s">
        <v>307</v>
      </c>
      <c r="B188" s="92" t="s">
        <v>923</v>
      </c>
      <c r="C188" s="92">
        <v>3</v>
      </c>
      <c r="D188" s="133">
        <v>0</v>
      </c>
      <c r="E188" s="133">
        <v>0.8239087409443188</v>
      </c>
      <c r="F188" s="92" t="s">
        <v>847</v>
      </c>
      <c r="G188" s="92" t="b">
        <v>0</v>
      </c>
      <c r="H188" s="92" t="b">
        <v>0</v>
      </c>
      <c r="I188" s="92" t="b">
        <v>0</v>
      </c>
      <c r="J188" s="92" t="b">
        <v>0</v>
      </c>
      <c r="K188" s="92" t="b">
        <v>0</v>
      </c>
      <c r="L188" s="92" t="b">
        <v>0</v>
      </c>
    </row>
    <row r="189" spans="1:12" ht="15">
      <c r="A189" s="92" t="s">
        <v>923</v>
      </c>
      <c r="B189" s="92" t="s">
        <v>924</v>
      </c>
      <c r="C189" s="92">
        <v>3</v>
      </c>
      <c r="D189" s="133">
        <v>0</v>
      </c>
      <c r="E189" s="133">
        <v>0.8239087409443188</v>
      </c>
      <c r="F189" s="92" t="s">
        <v>847</v>
      </c>
      <c r="G189" s="92" t="b">
        <v>0</v>
      </c>
      <c r="H189" s="92" t="b">
        <v>0</v>
      </c>
      <c r="I189" s="92" t="b">
        <v>0</v>
      </c>
      <c r="J189" s="92" t="b">
        <v>0</v>
      </c>
      <c r="K189" s="92" t="b">
        <v>0</v>
      </c>
      <c r="L189" s="92" t="b">
        <v>0</v>
      </c>
    </row>
    <row r="190" spans="1:12" ht="15">
      <c r="A190" s="92" t="s">
        <v>924</v>
      </c>
      <c r="B190" s="92" t="s">
        <v>1013</v>
      </c>
      <c r="C190" s="92">
        <v>3</v>
      </c>
      <c r="D190" s="133">
        <v>0</v>
      </c>
      <c r="E190" s="133">
        <v>0.8239087409443188</v>
      </c>
      <c r="F190" s="92" t="s">
        <v>847</v>
      </c>
      <c r="G190" s="92" t="b">
        <v>0</v>
      </c>
      <c r="H190" s="92" t="b">
        <v>0</v>
      </c>
      <c r="I190" s="92" t="b">
        <v>0</v>
      </c>
      <c r="J190" s="92" t="b">
        <v>0</v>
      </c>
      <c r="K190" s="92" t="b">
        <v>0</v>
      </c>
      <c r="L190" s="92" t="b">
        <v>0</v>
      </c>
    </row>
    <row r="191" spans="1:12" ht="15">
      <c r="A191" s="92" t="s">
        <v>218</v>
      </c>
      <c r="B191" s="92" t="s">
        <v>920</v>
      </c>
      <c r="C191" s="92">
        <v>2</v>
      </c>
      <c r="D191" s="133">
        <v>0.015312283396146193</v>
      </c>
      <c r="E191" s="133">
        <v>0.9999999999999999</v>
      </c>
      <c r="F191" s="92" t="s">
        <v>847</v>
      </c>
      <c r="G191" s="92" t="b">
        <v>0</v>
      </c>
      <c r="H191" s="92" t="b">
        <v>0</v>
      </c>
      <c r="I191" s="92" t="b">
        <v>0</v>
      </c>
      <c r="J191" s="92" t="b">
        <v>0</v>
      </c>
      <c r="K191" s="92" t="b">
        <v>0</v>
      </c>
      <c r="L191" s="92" t="b">
        <v>0</v>
      </c>
    </row>
    <row r="192" spans="1:12" ht="15">
      <c r="A192" s="92" t="s">
        <v>1015</v>
      </c>
      <c r="B192" s="92" t="s">
        <v>1016</v>
      </c>
      <c r="C192" s="92">
        <v>2</v>
      </c>
      <c r="D192" s="133">
        <v>0</v>
      </c>
      <c r="E192" s="133">
        <v>1.021189299069938</v>
      </c>
      <c r="F192" s="92" t="s">
        <v>848</v>
      </c>
      <c r="G192" s="92" t="b">
        <v>0</v>
      </c>
      <c r="H192" s="92" t="b">
        <v>0</v>
      </c>
      <c r="I192" s="92" t="b">
        <v>0</v>
      </c>
      <c r="J192" s="92" t="b">
        <v>0</v>
      </c>
      <c r="K192" s="92" t="b">
        <v>0</v>
      </c>
      <c r="L192" s="92" t="b">
        <v>0</v>
      </c>
    </row>
    <row r="193" spans="1:12" ht="15">
      <c r="A193" s="92" t="s">
        <v>1016</v>
      </c>
      <c r="B193" s="92" t="s">
        <v>1017</v>
      </c>
      <c r="C193" s="92">
        <v>2</v>
      </c>
      <c r="D193" s="133">
        <v>0</v>
      </c>
      <c r="E193" s="133">
        <v>1.021189299069938</v>
      </c>
      <c r="F193" s="92" t="s">
        <v>848</v>
      </c>
      <c r="G193" s="92" t="b">
        <v>0</v>
      </c>
      <c r="H193" s="92" t="b">
        <v>0</v>
      </c>
      <c r="I193" s="92" t="b">
        <v>0</v>
      </c>
      <c r="J193" s="92" t="b">
        <v>0</v>
      </c>
      <c r="K193" s="92" t="b">
        <v>0</v>
      </c>
      <c r="L193" s="92" t="b">
        <v>0</v>
      </c>
    </row>
    <row r="194" spans="1:12" ht="15">
      <c r="A194" s="92" t="s">
        <v>1017</v>
      </c>
      <c r="B194" s="92" t="s">
        <v>1018</v>
      </c>
      <c r="C194" s="92">
        <v>2</v>
      </c>
      <c r="D194" s="133">
        <v>0</v>
      </c>
      <c r="E194" s="133">
        <v>1.021189299069938</v>
      </c>
      <c r="F194" s="92" t="s">
        <v>848</v>
      </c>
      <c r="G194" s="92" t="b">
        <v>0</v>
      </c>
      <c r="H194" s="92" t="b">
        <v>0</v>
      </c>
      <c r="I194" s="92" t="b">
        <v>0</v>
      </c>
      <c r="J194" s="92" t="b">
        <v>0</v>
      </c>
      <c r="K194" s="92" t="b">
        <v>0</v>
      </c>
      <c r="L194" s="92" t="b">
        <v>0</v>
      </c>
    </row>
    <row r="195" spans="1:12" ht="15">
      <c r="A195" s="92" t="s">
        <v>1018</v>
      </c>
      <c r="B195" s="92" t="s">
        <v>1019</v>
      </c>
      <c r="C195" s="92">
        <v>2</v>
      </c>
      <c r="D195" s="133">
        <v>0</v>
      </c>
      <c r="E195" s="133">
        <v>1.021189299069938</v>
      </c>
      <c r="F195" s="92" t="s">
        <v>848</v>
      </c>
      <c r="G195" s="92" t="b">
        <v>0</v>
      </c>
      <c r="H195" s="92" t="b">
        <v>0</v>
      </c>
      <c r="I195" s="92" t="b">
        <v>0</v>
      </c>
      <c r="J195" s="92" t="b">
        <v>0</v>
      </c>
      <c r="K195" s="92" t="b">
        <v>0</v>
      </c>
      <c r="L195" s="92" t="b">
        <v>0</v>
      </c>
    </row>
    <row r="196" spans="1:12" ht="15">
      <c r="A196" s="92" t="s">
        <v>1019</v>
      </c>
      <c r="B196" s="92" t="s">
        <v>1020</v>
      </c>
      <c r="C196" s="92">
        <v>2</v>
      </c>
      <c r="D196" s="133">
        <v>0</v>
      </c>
      <c r="E196" s="133">
        <v>1.021189299069938</v>
      </c>
      <c r="F196" s="92" t="s">
        <v>848</v>
      </c>
      <c r="G196" s="92" t="b">
        <v>0</v>
      </c>
      <c r="H196" s="92" t="b">
        <v>0</v>
      </c>
      <c r="I196" s="92" t="b">
        <v>0</v>
      </c>
      <c r="J196" s="92" t="b">
        <v>0</v>
      </c>
      <c r="K196" s="92" t="b">
        <v>0</v>
      </c>
      <c r="L196" s="92" t="b">
        <v>0</v>
      </c>
    </row>
    <row r="197" spans="1:12" ht="15">
      <c r="A197" s="92" t="s">
        <v>1020</v>
      </c>
      <c r="B197" s="92" t="s">
        <v>307</v>
      </c>
      <c r="C197" s="92">
        <v>2</v>
      </c>
      <c r="D197" s="133">
        <v>0</v>
      </c>
      <c r="E197" s="133">
        <v>1.021189299069938</v>
      </c>
      <c r="F197" s="92" t="s">
        <v>848</v>
      </c>
      <c r="G197" s="92" t="b">
        <v>0</v>
      </c>
      <c r="H197" s="92" t="b">
        <v>0</v>
      </c>
      <c r="I197" s="92" t="b">
        <v>0</v>
      </c>
      <c r="J197" s="92" t="b">
        <v>0</v>
      </c>
      <c r="K197" s="92" t="b">
        <v>0</v>
      </c>
      <c r="L197" s="92" t="b">
        <v>0</v>
      </c>
    </row>
    <row r="198" spans="1:12" ht="15">
      <c r="A198" s="92" t="s">
        <v>307</v>
      </c>
      <c r="B198" s="92" t="s">
        <v>960</v>
      </c>
      <c r="C198" s="92">
        <v>2</v>
      </c>
      <c r="D198" s="133">
        <v>0</v>
      </c>
      <c r="E198" s="133">
        <v>1.021189299069938</v>
      </c>
      <c r="F198" s="92" t="s">
        <v>848</v>
      </c>
      <c r="G198" s="92" t="b">
        <v>0</v>
      </c>
      <c r="H198" s="92" t="b">
        <v>0</v>
      </c>
      <c r="I198" s="92" t="b">
        <v>0</v>
      </c>
      <c r="J198" s="92" t="b">
        <v>0</v>
      </c>
      <c r="K198" s="92" t="b">
        <v>0</v>
      </c>
      <c r="L198" s="92" t="b">
        <v>0</v>
      </c>
    </row>
    <row r="199" spans="1:12" ht="15">
      <c r="A199" s="92" t="s">
        <v>960</v>
      </c>
      <c r="B199" s="92" t="s">
        <v>961</v>
      </c>
      <c r="C199" s="92">
        <v>2</v>
      </c>
      <c r="D199" s="133">
        <v>0</v>
      </c>
      <c r="E199" s="133">
        <v>1.021189299069938</v>
      </c>
      <c r="F199" s="92" t="s">
        <v>848</v>
      </c>
      <c r="G199" s="92" t="b">
        <v>0</v>
      </c>
      <c r="H199" s="92" t="b">
        <v>0</v>
      </c>
      <c r="I199" s="92" t="b">
        <v>0</v>
      </c>
      <c r="J199" s="92" t="b">
        <v>0</v>
      </c>
      <c r="K199" s="92" t="b">
        <v>0</v>
      </c>
      <c r="L199" s="92" t="b">
        <v>0</v>
      </c>
    </row>
    <row r="200" spans="1:12" ht="15">
      <c r="A200" s="92" t="s">
        <v>961</v>
      </c>
      <c r="B200" s="92" t="s">
        <v>962</v>
      </c>
      <c r="C200" s="92">
        <v>2</v>
      </c>
      <c r="D200" s="133">
        <v>0</v>
      </c>
      <c r="E200" s="133">
        <v>1.021189299069938</v>
      </c>
      <c r="F200" s="92" t="s">
        <v>848</v>
      </c>
      <c r="G200" s="92" t="b">
        <v>0</v>
      </c>
      <c r="H200" s="92" t="b">
        <v>0</v>
      </c>
      <c r="I200" s="92" t="b">
        <v>0</v>
      </c>
      <c r="J200" s="92" t="b">
        <v>0</v>
      </c>
      <c r="K200" s="92" t="b">
        <v>0</v>
      </c>
      <c r="L200" s="92" t="b">
        <v>0</v>
      </c>
    </row>
    <row r="201" spans="1:12" ht="15">
      <c r="A201" s="92" t="s">
        <v>962</v>
      </c>
      <c r="B201" s="92" t="s">
        <v>963</v>
      </c>
      <c r="C201" s="92">
        <v>2</v>
      </c>
      <c r="D201" s="133">
        <v>0</v>
      </c>
      <c r="E201" s="133">
        <v>1.021189299069938</v>
      </c>
      <c r="F201" s="92" t="s">
        <v>848</v>
      </c>
      <c r="G201" s="92" t="b">
        <v>0</v>
      </c>
      <c r="H201" s="92" t="b">
        <v>0</v>
      </c>
      <c r="I201" s="92" t="b">
        <v>0</v>
      </c>
      <c r="J201" s="92" t="b">
        <v>0</v>
      </c>
      <c r="K201" s="92" t="b">
        <v>0</v>
      </c>
      <c r="L201" s="92" t="b">
        <v>0</v>
      </c>
    </row>
    <row r="202" spans="1:12" ht="15">
      <c r="A202" s="92" t="s">
        <v>1259</v>
      </c>
      <c r="B202" s="92" t="s">
        <v>1260</v>
      </c>
      <c r="C202" s="92">
        <v>2</v>
      </c>
      <c r="D202" s="133">
        <v>0</v>
      </c>
      <c r="E202" s="133">
        <v>1.4313637641589874</v>
      </c>
      <c r="F202" s="92" t="s">
        <v>852</v>
      </c>
      <c r="G202" s="92" t="b">
        <v>0</v>
      </c>
      <c r="H202" s="92" t="b">
        <v>0</v>
      </c>
      <c r="I202" s="92" t="b">
        <v>0</v>
      </c>
      <c r="J202" s="92" t="b">
        <v>0</v>
      </c>
      <c r="K202" s="92" t="b">
        <v>0</v>
      </c>
      <c r="L202" s="92" t="b">
        <v>0</v>
      </c>
    </row>
    <row r="203" spans="1:12" ht="15">
      <c r="A203" s="92" t="s">
        <v>1260</v>
      </c>
      <c r="B203" s="92" t="s">
        <v>1222</v>
      </c>
      <c r="C203" s="92">
        <v>2</v>
      </c>
      <c r="D203" s="133">
        <v>0</v>
      </c>
      <c r="E203" s="133">
        <v>1.130333768495006</v>
      </c>
      <c r="F203" s="92" t="s">
        <v>852</v>
      </c>
      <c r="G203" s="92" t="b">
        <v>0</v>
      </c>
      <c r="H203" s="92" t="b">
        <v>0</v>
      </c>
      <c r="I203" s="92" t="b">
        <v>0</v>
      </c>
      <c r="J203" s="92" t="b">
        <v>0</v>
      </c>
      <c r="K203" s="92" t="b">
        <v>0</v>
      </c>
      <c r="L203" s="92" t="b">
        <v>0</v>
      </c>
    </row>
    <row r="204" spans="1:12" ht="15">
      <c r="A204" s="92" t="s">
        <v>1222</v>
      </c>
      <c r="B204" s="92" t="s">
        <v>307</v>
      </c>
      <c r="C204" s="92">
        <v>2</v>
      </c>
      <c r="D204" s="133">
        <v>0</v>
      </c>
      <c r="E204" s="133">
        <v>1.130333768495006</v>
      </c>
      <c r="F204" s="92" t="s">
        <v>852</v>
      </c>
      <c r="G204" s="92" t="b">
        <v>0</v>
      </c>
      <c r="H204" s="92" t="b">
        <v>0</v>
      </c>
      <c r="I204" s="92" t="b">
        <v>0</v>
      </c>
      <c r="J204" s="92" t="b">
        <v>0</v>
      </c>
      <c r="K204" s="92" t="b">
        <v>0</v>
      </c>
      <c r="L204" s="92" t="b">
        <v>0</v>
      </c>
    </row>
    <row r="205" spans="1:12" ht="15">
      <c r="A205" s="92" t="s">
        <v>307</v>
      </c>
      <c r="B205" s="92" t="s">
        <v>1261</v>
      </c>
      <c r="C205" s="92">
        <v>2</v>
      </c>
      <c r="D205" s="133">
        <v>0</v>
      </c>
      <c r="E205" s="133">
        <v>1.4313637641589874</v>
      </c>
      <c r="F205" s="92" t="s">
        <v>852</v>
      </c>
      <c r="G205" s="92" t="b">
        <v>0</v>
      </c>
      <c r="H205" s="92" t="b">
        <v>0</v>
      </c>
      <c r="I205" s="92" t="b">
        <v>0</v>
      </c>
      <c r="J205" s="92" t="b">
        <v>0</v>
      </c>
      <c r="K205" s="92" t="b">
        <v>0</v>
      </c>
      <c r="L205" s="92" t="b">
        <v>0</v>
      </c>
    </row>
    <row r="206" spans="1:12" ht="15">
      <c r="A206" s="92" t="s">
        <v>1261</v>
      </c>
      <c r="B206" s="92" t="s">
        <v>1262</v>
      </c>
      <c r="C206" s="92">
        <v>2</v>
      </c>
      <c r="D206" s="133">
        <v>0</v>
      </c>
      <c r="E206" s="133">
        <v>1.4313637641589874</v>
      </c>
      <c r="F206" s="92" t="s">
        <v>852</v>
      </c>
      <c r="G206" s="92" t="b">
        <v>0</v>
      </c>
      <c r="H206" s="92" t="b">
        <v>0</v>
      </c>
      <c r="I206" s="92" t="b">
        <v>0</v>
      </c>
      <c r="J206" s="92" t="b">
        <v>0</v>
      </c>
      <c r="K206" s="92" t="b">
        <v>0</v>
      </c>
      <c r="L206" s="92" t="b">
        <v>0</v>
      </c>
    </row>
    <row r="207" spans="1:12" ht="15">
      <c r="A207" s="92" t="s">
        <v>1262</v>
      </c>
      <c r="B207" s="92" t="s">
        <v>1263</v>
      </c>
      <c r="C207" s="92">
        <v>2</v>
      </c>
      <c r="D207" s="133">
        <v>0</v>
      </c>
      <c r="E207" s="133">
        <v>1.4313637641589874</v>
      </c>
      <c r="F207" s="92" t="s">
        <v>852</v>
      </c>
      <c r="G207" s="92" t="b">
        <v>0</v>
      </c>
      <c r="H207" s="92" t="b">
        <v>0</v>
      </c>
      <c r="I207" s="92" t="b">
        <v>0</v>
      </c>
      <c r="J207" s="92" t="b">
        <v>0</v>
      </c>
      <c r="K207" s="92" t="b">
        <v>0</v>
      </c>
      <c r="L207" s="92" t="b">
        <v>0</v>
      </c>
    </row>
    <row r="208" spans="1:12" ht="15">
      <c r="A208" s="92" t="s">
        <v>1263</v>
      </c>
      <c r="B208" s="92" t="s">
        <v>1264</v>
      </c>
      <c r="C208" s="92">
        <v>2</v>
      </c>
      <c r="D208" s="133">
        <v>0</v>
      </c>
      <c r="E208" s="133">
        <v>1.4313637641589874</v>
      </c>
      <c r="F208" s="92" t="s">
        <v>852</v>
      </c>
      <c r="G208" s="92" t="b">
        <v>0</v>
      </c>
      <c r="H208" s="92" t="b">
        <v>0</v>
      </c>
      <c r="I208" s="92" t="b">
        <v>0</v>
      </c>
      <c r="J208" s="92" t="b">
        <v>0</v>
      </c>
      <c r="K208" s="92" t="b">
        <v>0</v>
      </c>
      <c r="L208" s="92" t="b">
        <v>0</v>
      </c>
    </row>
    <row r="209" spans="1:12" ht="15">
      <c r="A209" s="92" t="s">
        <v>1264</v>
      </c>
      <c r="B209" s="92" t="s">
        <v>1265</v>
      </c>
      <c r="C209" s="92">
        <v>2</v>
      </c>
      <c r="D209" s="133">
        <v>0</v>
      </c>
      <c r="E209" s="133">
        <v>1.4313637641589874</v>
      </c>
      <c r="F209" s="92" t="s">
        <v>852</v>
      </c>
      <c r="G209" s="92" t="b">
        <v>0</v>
      </c>
      <c r="H209" s="92" t="b">
        <v>0</v>
      </c>
      <c r="I209" s="92" t="b">
        <v>0</v>
      </c>
      <c r="J209" s="92" t="b">
        <v>0</v>
      </c>
      <c r="K209" s="92" t="b">
        <v>0</v>
      </c>
      <c r="L209" s="92" t="b">
        <v>0</v>
      </c>
    </row>
    <row r="210" spans="1:12" ht="15">
      <c r="A210" s="92" t="s">
        <v>1265</v>
      </c>
      <c r="B210" s="92" t="s">
        <v>1225</v>
      </c>
      <c r="C210" s="92">
        <v>2</v>
      </c>
      <c r="D210" s="133">
        <v>0</v>
      </c>
      <c r="E210" s="133">
        <v>1.255272505103306</v>
      </c>
      <c r="F210" s="92" t="s">
        <v>852</v>
      </c>
      <c r="G210" s="92" t="b">
        <v>0</v>
      </c>
      <c r="H210" s="92" t="b">
        <v>0</v>
      </c>
      <c r="I210" s="92" t="b">
        <v>0</v>
      </c>
      <c r="J210" s="92" t="b">
        <v>0</v>
      </c>
      <c r="K210" s="92" t="b">
        <v>0</v>
      </c>
      <c r="L210" s="92" t="b">
        <v>0</v>
      </c>
    </row>
    <row r="211" spans="1:12" ht="15">
      <c r="A211" s="92" t="s">
        <v>1225</v>
      </c>
      <c r="B211" s="92" t="s">
        <v>1266</v>
      </c>
      <c r="C211" s="92">
        <v>2</v>
      </c>
      <c r="D211" s="133">
        <v>0</v>
      </c>
      <c r="E211" s="133">
        <v>1.255272505103306</v>
      </c>
      <c r="F211" s="92" t="s">
        <v>852</v>
      </c>
      <c r="G211" s="92" t="b">
        <v>0</v>
      </c>
      <c r="H211" s="92" t="b">
        <v>0</v>
      </c>
      <c r="I211" s="92" t="b">
        <v>0</v>
      </c>
      <c r="J211" s="92" t="b">
        <v>0</v>
      </c>
      <c r="K211" s="92" t="b">
        <v>0</v>
      </c>
      <c r="L211" s="92" t="b">
        <v>0</v>
      </c>
    </row>
    <row r="212" spans="1:12" ht="15">
      <c r="A212" s="92" t="s">
        <v>1266</v>
      </c>
      <c r="B212" s="92" t="s">
        <v>1267</v>
      </c>
      <c r="C212" s="92">
        <v>2</v>
      </c>
      <c r="D212" s="133">
        <v>0</v>
      </c>
      <c r="E212" s="133">
        <v>1.4313637641589874</v>
      </c>
      <c r="F212" s="92" t="s">
        <v>852</v>
      </c>
      <c r="G212" s="92" t="b">
        <v>0</v>
      </c>
      <c r="H212" s="92" t="b">
        <v>0</v>
      </c>
      <c r="I212" s="92" t="b">
        <v>0</v>
      </c>
      <c r="J212" s="92" t="b">
        <v>0</v>
      </c>
      <c r="K212" s="92" t="b">
        <v>0</v>
      </c>
      <c r="L212" s="92" t="b">
        <v>0</v>
      </c>
    </row>
    <row r="213" spans="1:12" ht="15">
      <c r="A213" s="92" t="s">
        <v>1267</v>
      </c>
      <c r="B213" s="92" t="s">
        <v>1268</v>
      </c>
      <c r="C213" s="92">
        <v>2</v>
      </c>
      <c r="D213" s="133">
        <v>0</v>
      </c>
      <c r="E213" s="133">
        <v>1.4313637641589874</v>
      </c>
      <c r="F213" s="92" t="s">
        <v>852</v>
      </c>
      <c r="G213" s="92" t="b">
        <v>0</v>
      </c>
      <c r="H213" s="92" t="b">
        <v>0</v>
      </c>
      <c r="I213" s="92" t="b">
        <v>0</v>
      </c>
      <c r="J213" s="92" t="b">
        <v>0</v>
      </c>
      <c r="K213" s="92" t="b">
        <v>0</v>
      </c>
      <c r="L213" s="92" t="b">
        <v>0</v>
      </c>
    </row>
    <row r="214" spans="1:12" ht="15">
      <c r="A214" s="92" t="s">
        <v>1268</v>
      </c>
      <c r="B214" s="92" t="s">
        <v>1269</v>
      </c>
      <c r="C214" s="92">
        <v>2</v>
      </c>
      <c r="D214" s="133">
        <v>0</v>
      </c>
      <c r="E214" s="133">
        <v>1.4313637641589874</v>
      </c>
      <c r="F214" s="92" t="s">
        <v>852</v>
      </c>
      <c r="G214" s="92" t="b">
        <v>0</v>
      </c>
      <c r="H214" s="92" t="b">
        <v>0</v>
      </c>
      <c r="I214" s="92" t="b">
        <v>0</v>
      </c>
      <c r="J214" s="92" t="b">
        <v>0</v>
      </c>
      <c r="K214" s="92" t="b">
        <v>0</v>
      </c>
      <c r="L214" s="92" t="b">
        <v>0</v>
      </c>
    </row>
    <row r="215" spans="1:12" ht="15">
      <c r="A215" s="92" t="s">
        <v>1269</v>
      </c>
      <c r="B215" s="92" t="s">
        <v>1270</v>
      </c>
      <c r="C215" s="92">
        <v>2</v>
      </c>
      <c r="D215" s="133">
        <v>0</v>
      </c>
      <c r="E215" s="133">
        <v>1.4313637641589874</v>
      </c>
      <c r="F215" s="92" t="s">
        <v>852</v>
      </c>
      <c r="G215" s="92" t="b">
        <v>0</v>
      </c>
      <c r="H215" s="92" t="b">
        <v>0</v>
      </c>
      <c r="I215" s="92" t="b">
        <v>0</v>
      </c>
      <c r="J215" s="92" t="b">
        <v>0</v>
      </c>
      <c r="K215" s="92" t="b">
        <v>0</v>
      </c>
      <c r="L215" s="92" t="b">
        <v>0</v>
      </c>
    </row>
    <row r="216" spans="1:12" ht="15">
      <c r="A216" s="92" t="s">
        <v>1270</v>
      </c>
      <c r="B216" s="92" t="s">
        <v>1271</v>
      </c>
      <c r="C216" s="92">
        <v>2</v>
      </c>
      <c r="D216" s="133">
        <v>0</v>
      </c>
      <c r="E216" s="133">
        <v>1.4313637641589874</v>
      </c>
      <c r="F216" s="92" t="s">
        <v>852</v>
      </c>
      <c r="G216" s="92" t="b">
        <v>0</v>
      </c>
      <c r="H216" s="92" t="b">
        <v>0</v>
      </c>
      <c r="I216" s="92" t="b">
        <v>0</v>
      </c>
      <c r="J216" s="92" t="b">
        <v>0</v>
      </c>
      <c r="K216" s="92" t="b">
        <v>0</v>
      </c>
      <c r="L216" s="92" t="b">
        <v>0</v>
      </c>
    </row>
    <row r="217" spans="1:12" ht="15">
      <c r="A217" s="92" t="s">
        <v>1271</v>
      </c>
      <c r="B217" s="92" t="s">
        <v>1272</v>
      </c>
      <c r="C217" s="92">
        <v>2</v>
      </c>
      <c r="D217" s="133">
        <v>0</v>
      </c>
      <c r="E217" s="133">
        <v>1.4313637641589874</v>
      </c>
      <c r="F217" s="92" t="s">
        <v>852</v>
      </c>
      <c r="G217" s="92" t="b">
        <v>0</v>
      </c>
      <c r="H217" s="92" t="b">
        <v>0</v>
      </c>
      <c r="I217" s="92" t="b">
        <v>0</v>
      </c>
      <c r="J217" s="92" t="b">
        <v>0</v>
      </c>
      <c r="K217" s="92" t="b">
        <v>0</v>
      </c>
      <c r="L217" s="92" t="b">
        <v>0</v>
      </c>
    </row>
    <row r="218" spans="1:12" ht="15">
      <c r="A218" s="92" t="s">
        <v>1272</v>
      </c>
      <c r="B218" s="92" t="s">
        <v>1222</v>
      </c>
      <c r="C218" s="92">
        <v>2</v>
      </c>
      <c r="D218" s="133">
        <v>0</v>
      </c>
      <c r="E218" s="133">
        <v>1.130333768495006</v>
      </c>
      <c r="F218" s="92" t="s">
        <v>852</v>
      </c>
      <c r="G218" s="92" t="b">
        <v>0</v>
      </c>
      <c r="H218" s="92" t="b">
        <v>0</v>
      </c>
      <c r="I218" s="92" t="b">
        <v>0</v>
      </c>
      <c r="J218" s="92" t="b">
        <v>0</v>
      </c>
      <c r="K218" s="92" t="b">
        <v>0</v>
      </c>
      <c r="L218" s="92" t="b">
        <v>0</v>
      </c>
    </row>
    <row r="219" spans="1:12" ht="15">
      <c r="A219" s="92" t="s">
        <v>1222</v>
      </c>
      <c r="B219" s="92" t="s">
        <v>1273</v>
      </c>
      <c r="C219" s="92">
        <v>2</v>
      </c>
      <c r="D219" s="133">
        <v>0</v>
      </c>
      <c r="E219" s="133">
        <v>1.130333768495006</v>
      </c>
      <c r="F219" s="92" t="s">
        <v>852</v>
      </c>
      <c r="G219" s="92" t="b">
        <v>0</v>
      </c>
      <c r="H219" s="92" t="b">
        <v>0</v>
      </c>
      <c r="I219" s="92" t="b">
        <v>0</v>
      </c>
      <c r="J219" s="92" t="b">
        <v>0</v>
      </c>
      <c r="K219" s="92" t="b">
        <v>0</v>
      </c>
      <c r="L219" s="92"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840</v>
      </c>
      <c r="BB2" s="13" t="s">
        <v>869</v>
      </c>
      <c r="BC2" s="13" t="s">
        <v>870</v>
      </c>
      <c r="BD2" s="67" t="s">
        <v>1298</v>
      </c>
      <c r="BE2" s="67" t="s">
        <v>1299</v>
      </c>
      <c r="BF2" s="67" t="s">
        <v>1300</v>
      </c>
      <c r="BG2" s="67" t="s">
        <v>1301</v>
      </c>
      <c r="BH2" s="67" t="s">
        <v>1302</v>
      </c>
      <c r="BI2" s="67" t="s">
        <v>1303</v>
      </c>
      <c r="BJ2" s="67" t="s">
        <v>1304</v>
      </c>
      <c r="BK2" s="67" t="s">
        <v>1305</v>
      </c>
      <c r="BL2" s="67" t="s">
        <v>1306</v>
      </c>
    </row>
    <row r="3" spans="1:64" ht="15" customHeight="1">
      <c r="A3" s="84" t="s">
        <v>212</v>
      </c>
      <c r="B3" s="84" t="s">
        <v>226</v>
      </c>
      <c r="C3" s="53"/>
      <c r="D3" s="54"/>
      <c r="E3" s="65"/>
      <c r="F3" s="55"/>
      <c r="G3" s="53"/>
      <c r="H3" s="57"/>
      <c r="I3" s="56"/>
      <c r="J3" s="56"/>
      <c r="K3" s="36" t="s">
        <v>65</v>
      </c>
      <c r="L3" s="62">
        <v>3</v>
      </c>
      <c r="M3" s="62"/>
      <c r="N3" s="63"/>
      <c r="O3" s="85" t="s">
        <v>253</v>
      </c>
      <c r="P3" s="87">
        <v>43474.63686342593</v>
      </c>
      <c r="Q3" s="85" t="s">
        <v>255</v>
      </c>
      <c r="R3" s="85"/>
      <c r="S3" s="85"/>
      <c r="T3" s="85"/>
      <c r="U3" s="85"/>
      <c r="V3" s="91" t="s">
        <v>333</v>
      </c>
      <c r="W3" s="87">
        <v>43474.63686342593</v>
      </c>
      <c r="X3" s="91" t="s">
        <v>354</v>
      </c>
      <c r="Y3" s="85"/>
      <c r="Z3" s="85"/>
      <c r="AA3" s="92" t="s">
        <v>396</v>
      </c>
      <c r="AB3" s="85"/>
      <c r="AC3" s="85" t="b">
        <v>0</v>
      </c>
      <c r="AD3" s="85">
        <v>0</v>
      </c>
      <c r="AE3" s="92" t="s">
        <v>443</v>
      </c>
      <c r="AF3" s="85" t="b">
        <v>0</v>
      </c>
      <c r="AG3" s="85" t="s">
        <v>451</v>
      </c>
      <c r="AH3" s="85"/>
      <c r="AI3" s="92" t="s">
        <v>443</v>
      </c>
      <c r="AJ3" s="85" t="b">
        <v>0</v>
      </c>
      <c r="AK3" s="85">
        <v>1</v>
      </c>
      <c r="AL3" s="92" t="s">
        <v>418</v>
      </c>
      <c r="AM3" s="85" t="s">
        <v>460</v>
      </c>
      <c r="AN3" s="85" t="b">
        <v>0</v>
      </c>
      <c r="AO3" s="92" t="s">
        <v>418</v>
      </c>
      <c r="AP3" s="85" t="s">
        <v>176</v>
      </c>
      <c r="AQ3" s="85">
        <v>0</v>
      </c>
      <c r="AR3" s="85">
        <v>0</v>
      </c>
      <c r="AS3" s="85"/>
      <c r="AT3" s="85"/>
      <c r="AU3" s="85"/>
      <c r="AV3" s="85"/>
      <c r="AW3" s="85"/>
      <c r="AX3" s="85"/>
      <c r="AY3" s="85"/>
      <c r="AZ3" s="85"/>
      <c r="BA3">
        <v>1</v>
      </c>
      <c r="BB3" s="85" t="str">
        <f>REPLACE(INDEX(GroupVertices[Group],MATCH(Edges24[[#This Row],[Vertex 1]],GroupVertices[Vertex],0)),1,1,"")</f>
        <v>2</v>
      </c>
      <c r="BC3" s="85" t="str">
        <f>REPLACE(INDEX(GroupVertices[Group],MATCH(Edges24[[#This Row],[Vertex 2]],GroupVertices[Vertex],0)),1,1,"")</f>
        <v>2</v>
      </c>
      <c r="BD3" s="51">
        <v>2</v>
      </c>
      <c r="BE3" s="52">
        <v>8.333333333333334</v>
      </c>
      <c r="BF3" s="51">
        <v>0</v>
      </c>
      <c r="BG3" s="52">
        <v>0</v>
      </c>
      <c r="BH3" s="51">
        <v>0</v>
      </c>
      <c r="BI3" s="52">
        <v>0</v>
      </c>
      <c r="BJ3" s="51">
        <v>22</v>
      </c>
      <c r="BK3" s="52">
        <v>91.66666666666667</v>
      </c>
      <c r="BL3" s="51">
        <v>24</v>
      </c>
    </row>
    <row r="4" spans="1:64" ht="15" customHeight="1">
      <c r="A4" s="84" t="s">
        <v>213</v>
      </c>
      <c r="B4" s="84" t="s">
        <v>242</v>
      </c>
      <c r="C4" s="53"/>
      <c r="D4" s="54"/>
      <c r="E4" s="65"/>
      <c r="F4" s="55"/>
      <c r="G4" s="53"/>
      <c r="H4" s="57"/>
      <c r="I4" s="56"/>
      <c r="J4" s="56"/>
      <c r="K4" s="36" t="s">
        <v>65</v>
      </c>
      <c r="L4" s="83">
        <v>4</v>
      </c>
      <c r="M4" s="83"/>
      <c r="N4" s="63"/>
      <c r="O4" s="86" t="s">
        <v>254</v>
      </c>
      <c r="P4" s="88">
        <v>43475.88704861111</v>
      </c>
      <c r="Q4" s="86" t="s">
        <v>256</v>
      </c>
      <c r="R4" s="86"/>
      <c r="S4" s="86"/>
      <c r="T4" s="86" t="s">
        <v>307</v>
      </c>
      <c r="U4" s="90" t="s">
        <v>324</v>
      </c>
      <c r="V4" s="90" t="s">
        <v>324</v>
      </c>
      <c r="W4" s="88">
        <v>43475.88704861111</v>
      </c>
      <c r="X4" s="90" t="s">
        <v>355</v>
      </c>
      <c r="Y4" s="86"/>
      <c r="Z4" s="86"/>
      <c r="AA4" s="89" t="s">
        <v>397</v>
      </c>
      <c r="AB4" s="86"/>
      <c r="AC4" s="86" t="b">
        <v>0</v>
      </c>
      <c r="AD4" s="86">
        <v>0</v>
      </c>
      <c r="AE4" s="89" t="s">
        <v>444</v>
      </c>
      <c r="AF4" s="86" t="b">
        <v>0</v>
      </c>
      <c r="AG4" s="86" t="s">
        <v>452</v>
      </c>
      <c r="AH4" s="86"/>
      <c r="AI4" s="89" t="s">
        <v>443</v>
      </c>
      <c r="AJ4" s="86" t="b">
        <v>0</v>
      </c>
      <c r="AK4" s="86">
        <v>0</v>
      </c>
      <c r="AL4" s="89" t="s">
        <v>443</v>
      </c>
      <c r="AM4" s="86" t="s">
        <v>461</v>
      </c>
      <c r="AN4" s="86" t="b">
        <v>0</v>
      </c>
      <c r="AO4" s="89" t="s">
        <v>397</v>
      </c>
      <c r="AP4" s="86" t="s">
        <v>176</v>
      </c>
      <c r="AQ4" s="86">
        <v>0</v>
      </c>
      <c r="AR4" s="86">
        <v>0</v>
      </c>
      <c r="AS4" s="86"/>
      <c r="AT4" s="86"/>
      <c r="AU4" s="86"/>
      <c r="AV4" s="86"/>
      <c r="AW4" s="86"/>
      <c r="AX4" s="86"/>
      <c r="AY4" s="86"/>
      <c r="AZ4" s="86"/>
      <c r="BA4">
        <v>1</v>
      </c>
      <c r="BB4" s="85" t="str">
        <f>REPLACE(INDEX(GroupVertices[Group],MATCH(Edges24[[#This Row],[Vertex 1]],GroupVertices[Vertex],0)),1,1,"")</f>
        <v>15</v>
      </c>
      <c r="BC4" s="85" t="str">
        <f>REPLACE(INDEX(GroupVertices[Group],MATCH(Edges24[[#This Row],[Vertex 2]],GroupVertices[Vertex],0)),1,1,"")</f>
        <v>15</v>
      </c>
      <c r="BD4" s="51">
        <v>0</v>
      </c>
      <c r="BE4" s="52">
        <v>0</v>
      </c>
      <c r="BF4" s="51">
        <v>0</v>
      </c>
      <c r="BG4" s="52">
        <v>0</v>
      </c>
      <c r="BH4" s="51">
        <v>0</v>
      </c>
      <c r="BI4" s="52">
        <v>0</v>
      </c>
      <c r="BJ4" s="51">
        <v>24</v>
      </c>
      <c r="BK4" s="52">
        <v>100</v>
      </c>
      <c r="BL4" s="51">
        <v>24</v>
      </c>
    </row>
    <row r="5" spans="1:64" ht="15">
      <c r="A5" s="84" t="s">
        <v>214</v>
      </c>
      <c r="B5" s="84" t="s">
        <v>243</v>
      </c>
      <c r="C5" s="53"/>
      <c r="D5" s="54"/>
      <c r="E5" s="65"/>
      <c r="F5" s="55"/>
      <c r="G5" s="53"/>
      <c r="H5" s="57"/>
      <c r="I5" s="56"/>
      <c r="J5" s="56"/>
      <c r="K5" s="36" t="s">
        <v>65</v>
      </c>
      <c r="L5" s="83">
        <v>5</v>
      </c>
      <c r="M5" s="83"/>
      <c r="N5" s="63"/>
      <c r="O5" s="86" t="s">
        <v>254</v>
      </c>
      <c r="P5" s="88">
        <v>43476.89734953704</v>
      </c>
      <c r="Q5" s="86" t="s">
        <v>257</v>
      </c>
      <c r="R5" s="86"/>
      <c r="S5" s="86"/>
      <c r="T5" s="86" t="s">
        <v>308</v>
      </c>
      <c r="U5" s="86"/>
      <c r="V5" s="90" t="s">
        <v>334</v>
      </c>
      <c r="W5" s="88">
        <v>43476.89734953704</v>
      </c>
      <c r="X5" s="90" t="s">
        <v>356</v>
      </c>
      <c r="Y5" s="86"/>
      <c r="Z5" s="86"/>
      <c r="AA5" s="89" t="s">
        <v>398</v>
      </c>
      <c r="AB5" s="86"/>
      <c r="AC5" s="86" t="b">
        <v>0</v>
      </c>
      <c r="AD5" s="86">
        <v>2</v>
      </c>
      <c r="AE5" s="89" t="s">
        <v>445</v>
      </c>
      <c r="AF5" s="86" t="b">
        <v>0</v>
      </c>
      <c r="AG5" s="86" t="s">
        <v>451</v>
      </c>
      <c r="AH5" s="86"/>
      <c r="AI5" s="89" t="s">
        <v>443</v>
      </c>
      <c r="AJ5" s="86" t="b">
        <v>0</v>
      </c>
      <c r="AK5" s="86">
        <v>0</v>
      </c>
      <c r="AL5" s="89" t="s">
        <v>443</v>
      </c>
      <c r="AM5" s="86" t="s">
        <v>460</v>
      </c>
      <c r="AN5" s="86" t="b">
        <v>0</v>
      </c>
      <c r="AO5" s="89" t="s">
        <v>398</v>
      </c>
      <c r="AP5" s="86" t="s">
        <v>176</v>
      </c>
      <c r="AQ5" s="86">
        <v>0</v>
      </c>
      <c r="AR5" s="86">
        <v>0</v>
      </c>
      <c r="AS5" s="86"/>
      <c r="AT5" s="86"/>
      <c r="AU5" s="86"/>
      <c r="AV5" s="86"/>
      <c r="AW5" s="86"/>
      <c r="AX5" s="86"/>
      <c r="AY5" s="86"/>
      <c r="AZ5" s="86"/>
      <c r="BA5">
        <v>1</v>
      </c>
      <c r="BB5" s="85" t="str">
        <f>REPLACE(INDEX(GroupVertices[Group],MATCH(Edges24[[#This Row],[Vertex 1]],GroupVertices[Vertex],0)),1,1,"")</f>
        <v>14</v>
      </c>
      <c r="BC5" s="85" t="str">
        <f>REPLACE(INDEX(GroupVertices[Group],MATCH(Edges24[[#This Row],[Vertex 2]],GroupVertices[Vertex],0)),1,1,"")</f>
        <v>14</v>
      </c>
      <c r="BD5" s="51">
        <v>1</v>
      </c>
      <c r="BE5" s="52">
        <v>2.5641025641025643</v>
      </c>
      <c r="BF5" s="51">
        <v>2</v>
      </c>
      <c r="BG5" s="52">
        <v>5.128205128205129</v>
      </c>
      <c r="BH5" s="51">
        <v>0</v>
      </c>
      <c r="BI5" s="52">
        <v>0</v>
      </c>
      <c r="BJ5" s="51">
        <v>36</v>
      </c>
      <c r="BK5" s="52">
        <v>92.3076923076923</v>
      </c>
      <c r="BL5" s="51">
        <v>39</v>
      </c>
    </row>
    <row r="6" spans="1:64" ht="15">
      <c r="A6" s="84" t="s">
        <v>215</v>
      </c>
      <c r="B6" s="84" t="s">
        <v>244</v>
      </c>
      <c r="C6" s="53"/>
      <c r="D6" s="54"/>
      <c r="E6" s="65"/>
      <c r="F6" s="55"/>
      <c r="G6" s="53"/>
      <c r="H6" s="57"/>
      <c r="I6" s="56"/>
      <c r="J6" s="56"/>
      <c r="K6" s="36" t="s">
        <v>65</v>
      </c>
      <c r="L6" s="83">
        <v>6</v>
      </c>
      <c r="M6" s="83"/>
      <c r="N6" s="63"/>
      <c r="O6" s="86" t="s">
        <v>253</v>
      </c>
      <c r="P6" s="88">
        <v>43477.38443287037</v>
      </c>
      <c r="Q6" s="86" t="s">
        <v>258</v>
      </c>
      <c r="R6" s="86"/>
      <c r="S6" s="86"/>
      <c r="T6" s="86" t="s">
        <v>309</v>
      </c>
      <c r="U6" s="90" t="s">
        <v>325</v>
      </c>
      <c r="V6" s="90" t="s">
        <v>325</v>
      </c>
      <c r="W6" s="88">
        <v>43477.38443287037</v>
      </c>
      <c r="X6" s="90" t="s">
        <v>357</v>
      </c>
      <c r="Y6" s="86"/>
      <c r="Z6" s="86"/>
      <c r="AA6" s="89" t="s">
        <v>399</v>
      </c>
      <c r="AB6" s="86"/>
      <c r="AC6" s="86" t="b">
        <v>0</v>
      </c>
      <c r="AD6" s="86">
        <v>7</v>
      </c>
      <c r="AE6" s="89" t="s">
        <v>443</v>
      </c>
      <c r="AF6" s="86" t="b">
        <v>0</v>
      </c>
      <c r="AG6" s="86" t="s">
        <v>451</v>
      </c>
      <c r="AH6" s="86"/>
      <c r="AI6" s="89" t="s">
        <v>443</v>
      </c>
      <c r="AJ6" s="86" t="b">
        <v>0</v>
      </c>
      <c r="AK6" s="86">
        <v>0</v>
      </c>
      <c r="AL6" s="89" t="s">
        <v>443</v>
      </c>
      <c r="AM6" s="86" t="s">
        <v>460</v>
      </c>
      <c r="AN6" s="86" t="b">
        <v>0</v>
      </c>
      <c r="AO6" s="89" t="s">
        <v>399</v>
      </c>
      <c r="AP6" s="86" t="s">
        <v>176</v>
      </c>
      <c r="AQ6" s="86">
        <v>0</v>
      </c>
      <c r="AR6" s="86">
        <v>0</v>
      </c>
      <c r="AS6" s="86"/>
      <c r="AT6" s="86"/>
      <c r="AU6" s="86"/>
      <c r="AV6" s="86"/>
      <c r="AW6" s="86"/>
      <c r="AX6" s="86"/>
      <c r="AY6" s="86"/>
      <c r="AZ6" s="86"/>
      <c r="BA6">
        <v>1</v>
      </c>
      <c r="BB6" s="85" t="str">
        <f>REPLACE(INDEX(GroupVertices[Group],MATCH(Edges24[[#This Row],[Vertex 1]],GroupVertices[Vertex],0)),1,1,"")</f>
        <v>13</v>
      </c>
      <c r="BC6" s="85" t="str">
        <f>REPLACE(INDEX(GroupVertices[Group],MATCH(Edges24[[#This Row],[Vertex 2]],GroupVertices[Vertex],0)),1,1,"")</f>
        <v>13</v>
      </c>
      <c r="BD6" s="51">
        <v>1</v>
      </c>
      <c r="BE6" s="52">
        <v>3.4482758620689653</v>
      </c>
      <c r="BF6" s="51">
        <v>0</v>
      </c>
      <c r="BG6" s="52">
        <v>0</v>
      </c>
      <c r="BH6" s="51">
        <v>0</v>
      </c>
      <c r="BI6" s="52">
        <v>0</v>
      </c>
      <c r="BJ6" s="51">
        <v>28</v>
      </c>
      <c r="BK6" s="52">
        <v>96.55172413793103</v>
      </c>
      <c r="BL6" s="51">
        <v>29</v>
      </c>
    </row>
    <row r="7" spans="1:64" ht="15">
      <c r="A7" s="84" t="s">
        <v>216</v>
      </c>
      <c r="B7" s="84" t="s">
        <v>218</v>
      </c>
      <c r="C7" s="53"/>
      <c r="D7" s="54"/>
      <c r="E7" s="65"/>
      <c r="F7" s="55"/>
      <c r="G7" s="53"/>
      <c r="H7" s="57"/>
      <c r="I7" s="56"/>
      <c r="J7" s="56"/>
      <c r="K7" s="36" t="s">
        <v>65</v>
      </c>
      <c r="L7" s="83">
        <v>7</v>
      </c>
      <c r="M7" s="83"/>
      <c r="N7" s="63"/>
      <c r="O7" s="86" t="s">
        <v>253</v>
      </c>
      <c r="P7" s="88">
        <v>43477.80738425926</v>
      </c>
      <c r="Q7" s="86" t="s">
        <v>259</v>
      </c>
      <c r="R7" s="90" t="s">
        <v>290</v>
      </c>
      <c r="S7" s="86" t="s">
        <v>301</v>
      </c>
      <c r="T7" s="86" t="s">
        <v>310</v>
      </c>
      <c r="U7" s="86"/>
      <c r="V7" s="90" t="s">
        <v>335</v>
      </c>
      <c r="W7" s="88">
        <v>43477.80738425926</v>
      </c>
      <c r="X7" s="90" t="s">
        <v>358</v>
      </c>
      <c r="Y7" s="86"/>
      <c r="Z7" s="86"/>
      <c r="AA7" s="89" t="s">
        <v>400</v>
      </c>
      <c r="AB7" s="86"/>
      <c r="AC7" s="86" t="b">
        <v>0</v>
      </c>
      <c r="AD7" s="86">
        <v>0</v>
      </c>
      <c r="AE7" s="89" t="s">
        <v>443</v>
      </c>
      <c r="AF7" s="86" t="b">
        <v>0</v>
      </c>
      <c r="AG7" s="86" t="s">
        <v>453</v>
      </c>
      <c r="AH7" s="86"/>
      <c r="AI7" s="89" t="s">
        <v>443</v>
      </c>
      <c r="AJ7" s="86" t="b">
        <v>0</v>
      </c>
      <c r="AK7" s="86">
        <v>1</v>
      </c>
      <c r="AL7" s="89" t="s">
        <v>402</v>
      </c>
      <c r="AM7" s="86" t="s">
        <v>462</v>
      </c>
      <c r="AN7" s="86" t="b">
        <v>0</v>
      </c>
      <c r="AO7" s="89" t="s">
        <v>402</v>
      </c>
      <c r="AP7" s="86" t="s">
        <v>176</v>
      </c>
      <c r="AQ7" s="86">
        <v>0</v>
      </c>
      <c r="AR7" s="86">
        <v>0</v>
      </c>
      <c r="AS7" s="86"/>
      <c r="AT7" s="86"/>
      <c r="AU7" s="86"/>
      <c r="AV7" s="86"/>
      <c r="AW7" s="86"/>
      <c r="AX7" s="86"/>
      <c r="AY7" s="86"/>
      <c r="AZ7" s="86"/>
      <c r="BA7">
        <v>1</v>
      </c>
      <c r="BB7" s="85" t="str">
        <f>REPLACE(INDEX(GroupVertices[Group],MATCH(Edges24[[#This Row],[Vertex 1]],GroupVertices[Vertex],0)),1,1,"")</f>
        <v>7</v>
      </c>
      <c r="BC7" s="85" t="str">
        <f>REPLACE(INDEX(GroupVertices[Group],MATCH(Edges24[[#This Row],[Vertex 2]],GroupVertices[Vertex],0)),1,1,"")</f>
        <v>7</v>
      </c>
      <c r="BD7" s="51">
        <v>0</v>
      </c>
      <c r="BE7" s="52">
        <v>0</v>
      </c>
      <c r="BF7" s="51">
        <v>0</v>
      </c>
      <c r="BG7" s="52">
        <v>0</v>
      </c>
      <c r="BH7" s="51">
        <v>0</v>
      </c>
      <c r="BI7" s="52">
        <v>0</v>
      </c>
      <c r="BJ7" s="51">
        <v>9</v>
      </c>
      <c r="BK7" s="52">
        <v>100</v>
      </c>
      <c r="BL7" s="51">
        <v>9</v>
      </c>
    </row>
    <row r="8" spans="1:64" ht="15">
      <c r="A8" s="84" t="s">
        <v>217</v>
      </c>
      <c r="B8" s="84" t="s">
        <v>217</v>
      </c>
      <c r="C8" s="53"/>
      <c r="D8" s="54"/>
      <c r="E8" s="65"/>
      <c r="F8" s="55"/>
      <c r="G8" s="53"/>
      <c r="H8" s="57"/>
      <c r="I8" s="56"/>
      <c r="J8" s="56"/>
      <c r="K8" s="36" t="s">
        <v>65</v>
      </c>
      <c r="L8" s="83">
        <v>8</v>
      </c>
      <c r="M8" s="83"/>
      <c r="N8" s="63"/>
      <c r="O8" s="86" t="s">
        <v>176</v>
      </c>
      <c r="P8" s="88">
        <v>43479.61349537037</v>
      </c>
      <c r="Q8" s="86" t="s">
        <v>260</v>
      </c>
      <c r="R8" s="90" t="s">
        <v>291</v>
      </c>
      <c r="S8" s="86" t="s">
        <v>302</v>
      </c>
      <c r="T8" s="86" t="s">
        <v>307</v>
      </c>
      <c r="U8" s="86"/>
      <c r="V8" s="90" t="s">
        <v>336</v>
      </c>
      <c r="W8" s="88">
        <v>43479.61349537037</v>
      </c>
      <c r="X8" s="90" t="s">
        <v>359</v>
      </c>
      <c r="Y8" s="86"/>
      <c r="Z8" s="86"/>
      <c r="AA8" s="89" t="s">
        <v>401</v>
      </c>
      <c r="AB8" s="86"/>
      <c r="AC8" s="86" t="b">
        <v>0</v>
      </c>
      <c r="AD8" s="86">
        <v>0</v>
      </c>
      <c r="AE8" s="89" t="s">
        <v>443</v>
      </c>
      <c r="AF8" s="86" t="b">
        <v>0</v>
      </c>
      <c r="AG8" s="86" t="s">
        <v>454</v>
      </c>
      <c r="AH8" s="86"/>
      <c r="AI8" s="89" t="s">
        <v>443</v>
      </c>
      <c r="AJ8" s="86" t="b">
        <v>0</v>
      </c>
      <c r="AK8" s="86">
        <v>0</v>
      </c>
      <c r="AL8" s="89" t="s">
        <v>443</v>
      </c>
      <c r="AM8" s="86" t="s">
        <v>463</v>
      </c>
      <c r="AN8" s="86" t="b">
        <v>0</v>
      </c>
      <c r="AO8" s="89" t="s">
        <v>401</v>
      </c>
      <c r="AP8" s="86" t="s">
        <v>176</v>
      </c>
      <c r="AQ8" s="86">
        <v>0</v>
      </c>
      <c r="AR8" s="86">
        <v>0</v>
      </c>
      <c r="AS8" s="86"/>
      <c r="AT8" s="86"/>
      <c r="AU8" s="86"/>
      <c r="AV8" s="86"/>
      <c r="AW8" s="86"/>
      <c r="AX8" s="86"/>
      <c r="AY8" s="86"/>
      <c r="AZ8" s="86"/>
      <c r="BA8">
        <v>1</v>
      </c>
      <c r="BB8" s="85" t="str">
        <f>REPLACE(INDEX(GroupVertices[Group],MATCH(Edges24[[#This Row],[Vertex 1]],GroupVertices[Vertex],0)),1,1,"")</f>
        <v>1</v>
      </c>
      <c r="BC8" s="85" t="str">
        <f>REPLACE(INDEX(GroupVertices[Group],MATCH(Edges24[[#This Row],[Vertex 2]],GroupVertices[Vertex],0)),1,1,"")</f>
        <v>1</v>
      </c>
      <c r="BD8" s="51">
        <v>0</v>
      </c>
      <c r="BE8" s="52">
        <v>0</v>
      </c>
      <c r="BF8" s="51">
        <v>0</v>
      </c>
      <c r="BG8" s="52">
        <v>0</v>
      </c>
      <c r="BH8" s="51">
        <v>0</v>
      </c>
      <c r="BI8" s="52">
        <v>0</v>
      </c>
      <c r="BJ8" s="51">
        <v>36</v>
      </c>
      <c r="BK8" s="52">
        <v>100</v>
      </c>
      <c r="BL8" s="51">
        <v>36</v>
      </c>
    </row>
    <row r="9" spans="1:64" ht="15">
      <c r="A9" s="84" t="s">
        <v>218</v>
      </c>
      <c r="B9" s="84" t="s">
        <v>218</v>
      </c>
      <c r="C9" s="53"/>
      <c r="D9" s="54"/>
      <c r="E9" s="65"/>
      <c r="F9" s="55"/>
      <c r="G9" s="53"/>
      <c r="H9" s="57"/>
      <c r="I9" s="56"/>
      <c r="J9" s="56"/>
      <c r="K9" s="36" t="s">
        <v>65</v>
      </c>
      <c r="L9" s="83">
        <v>9</v>
      </c>
      <c r="M9" s="83"/>
      <c r="N9" s="63"/>
      <c r="O9" s="86" t="s">
        <v>176</v>
      </c>
      <c r="P9" s="88">
        <v>43477.80615740741</v>
      </c>
      <c r="Q9" s="86" t="s">
        <v>261</v>
      </c>
      <c r="R9" s="90" t="s">
        <v>290</v>
      </c>
      <c r="S9" s="86" t="s">
        <v>301</v>
      </c>
      <c r="T9" s="86" t="s">
        <v>310</v>
      </c>
      <c r="U9" s="86"/>
      <c r="V9" s="90" t="s">
        <v>337</v>
      </c>
      <c r="W9" s="88">
        <v>43477.80615740741</v>
      </c>
      <c r="X9" s="90" t="s">
        <v>360</v>
      </c>
      <c r="Y9" s="86">
        <v>41.50527</v>
      </c>
      <c r="Z9" s="86">
        <v>15.33397</v>
      </c>
      <c r="AA9" s="89" t="s">
        <v>402</v>
      </c>
      <c r="AB9" s="86"/>
      <c r="AC9" s="86" t="b">
        <v>0</v>
      </c>
      <c r="AD9" s="86">
        <v>1</v>
      </c>
      <c r="AE9" s="89" t="s">
        <v>443</v>
      </c>
      <c r="AF9" s="86" t="b">
        <v>0</v>
      </c>
      <c r="AG9" s="86" t="s">
        <v>453</v>
      </c>
      <c r="AH9" s="86"/>
      <c r="AI9" s="89" t="s">
        <v>443</v>
      </c>
      <c r="AJ9" s="86" t="b">
        <v>0</v>
      </c>
      <c r="AK9" s="86">
        <v>1</v>
      </c>
      <c r="AL9" s="89" t="s">
        <v>443</v>
      </c>
      <c r="AM9" s="86" t="s">
        <v>464</v>
      </c>
      <c r="AN9" s="86" t="b">
        <v>0</v>
      </c>
      <c r="AO9" s="89" t="s">
        <v>402</v>
      </c>
      <c r="AP9" s="86" t="s">
        <v>176</v>
      </c>
      <c r="AQ9" s="86">
        <v>0</v>
      </c>
      <c r="AR9" s="86">
        <v>0</v>
      </c>
      <c r="AS9" s="86" t="s">
        <v>470</v>
      </c>
      <c r="AT9" s="86" t="s">
        <v>473</v>
      </c>
      <c r="AU9" s="86" t="s">
        <v>476</v>
      </c>
      <c r="AV9" s="86" t="s">
        <v>479</v>
      </c>
      <c r="AW9" s="86" t="s">
        <v>482</v>
      </c>
      <c r="AX9" s="86" t="s">
        <v>485</v>
      </c>
      <c r="AY9" s="86" t="s">
        <v>487</v>
      </c>
      <c r="AZ9" s="90" t="s">
        <v>490</v>
      </c>
      <c r="BA9">
        <v>1</v>
      </c>
      <c r="BB9" s="85" t="str">
        <f>REPLACE(INDEX(GroupVertices[Group],MATCH(Edges24[[#This Row],[Vertex 1]],GroupVertices[Vertex],0)),1,1,"")</f>
        <v>7</v>
      </c>
      <c r="BC9" s="85" t="str">
        <f>REPLACE(INDEX(GroupVertices[Group],MATCH(Edges24[[#This Row],[Vertex 2]],GroupVertices[Vertex],0)),1,1,"")</f>
        <v>7</v>
      </c>
      <c r="BD9" s="51">
        <v>0</v>
      </c>
      <c r="BE9" s="52">
        <v>0</v>
      </c>
      <c r="BF9" s="51">
        <v>0</v>
      </c>
      <c r="BG9" s="52">
        <v>0</v>
      </c>
      <c r="BH9" s="51">
        <v>0</v>
      </c>
      <c r="BI9" s="52">
        <v>0</v>
      </c>
      <c r="BJ9" s="51">
        <v>7</v>
      </c>
      <c r="BK9" s="52">
        <v>100</v>
      </c>
      <c r="BL9" s="51">
        <v>7</v>
      </c>
    </row>
    <row r="10" spans="1:64" ht="15">
      <c r="A10" s="84" t="s">
        <v>219</v>
      </c>
      <c r="B10" s="84" t="s">
        <v>218</v>
      </c>
      <c r="C10" s="53"/>
      <c r="D10" s="54"/>
      <c r="E10" s="65"/>
      <c r="F10" s="55"/>
      <c r="G10" s="53"/>
      <c r="H10" s="57"/>
      <c r="I10" s="56"/>
      <c r="J10" s="56"/>
      <c r="K10" s="36" t="s">
        <v>65</v>
      </c>
      <c r="L10" s="83">
        <v>10</v>
      </c>
      <c r="M10" s="83"/>
      <c r="N10" s="63"/>
      <c r="O10" s="86" t="s">
        <v>253</v>
      </c>
      <c r="P10" s="88">
        <v>43481.33293981481</v>
      </c>
      <c r="Q10" s="86" t="s">
        <v>259</v>
      </c>
      <c r="R10" s="90" t="s">
        <v>290</v>
      </c>
      <c r="S10" s="86" t="s">
        <v>301</v>
      </c>
      <c r="T10" s="86" t="s">
        <v>310</v>
      </c>
      <c r="U10" s="86"/>
      <c r="V10" s="90" t="s">
        <v>338</v>
      </c>
      <c r="W10" s="88">
        <v>43481.33293981481</v>
      </c>
      <c r="X10" s="90" t="s">
        <v>361</v>
      </c>
      <c r="Y10" s="86"/>
      <c r="Z10" s="86"/>
      <c r="AA10" s="89" t="s">
        <v>403</v>
      </c>
      <c r="AB10" s="86"/>
      <c r="AC10" s="86" t="b">
        <v>0</v>
      </c>
      <c r="AD10" s="86">
        <v>0</v>
      </c>
      <c r="AE10" s="89" t="s">
        <v>443</v>
      </c>
      <c r="AF10" s="86" t="b">
        <v>0</v>
      </c>
      <c r="AG10" s="86" t="s">
        <v>453</v>
      </c>
      <c r="AH10" s="86"/>
      <c r="AI10" s="89" t="s">
        <v>443</v>
      </c>
      <c r="AJ10" s="86" t="b">
        <v>0</v>
      </c>
      <c r="AK10" s="86">
        <v>2</v>
      </c>
      <c r="AL10" s="89" t="s">
        <v>402</v>
      </c>
      <c r="AM10" s="86" t="s">
        <v>462</v>
      </c>
      <c r="AN10" s="86" t="b">
        <v>0</v>
      </c>
      <c r="AO10" s="89" t="s">
        <v>402</v>
      </c>
      <c r="AP10" s="86" t="s">
        <v>176</v>
      </c>
      <c r="AQ10" s="86">
        <v>0</v>
      </c>
      <c r="AR10" s="86">
        <v>0</v>
      </c>
      <c r="AS10" s="86"/>
      <c r="AT10" s="86"/>
      <c r="AU10" s="86"/>
      <c r="AV10" s="86"/>
      <c r="AW10" s="86"/>
      <c r="AX10" s="86"/>
      <c r="AY10" s="86"/>
      <c r="AZ10" s="86"/>
      <c r="BA10">
        <v>1</v>
      </c>
      <c r="BB10" s="85" t="str">
        <f>REPLACE(INDEX(GroupVertices[Group],MATCH(Edges24[[#This Row],[Vertex 1]],GroupVertices[Vertex],0)),1,1,"")</f>
        <v>7</v>
      </c>
      <c r="BC10" s="85" t="str">
        <f>REPLACE(INDEX(GroupVertices[Group],MATCH(Edges24[[#This Row],[Vertex 2]],GroupVertices[Vertex],0)),1,1,"")</f>
        <v>7</v>
      </c>
      <c r="BD10" s="51">
        <v>0</v>
      </c>
      <c r="BE10" s="52">
        <v>0</v>
      </c>
      <c r="BF10" s="51">
        <v>0</v>
      </c>
      <c r="BG10" s="52">
        <v>0</v>
      </c>
      <c r="BH10" s="51">
        <v>0</v>
      </c>
      <c r="BI10" s="52">
        <v>0</v>
      </c>
      <c r="BJ10" s="51">
        <v>9</v>
      </c>
      <c r="BK10" s="52">
        <v>100</v>
      </c>
      <c r="BL10" s="51">
        <v>9</v>
      </c>
    </row>
    <row r="11" spans="1:64" ht="15">
      <c r="A11" s="84" t="s">
        <v>220</v>
      </c>
      <c r="B11" s="84" t="s">
        <v>220</v>
      </c>
      <c r="C11" s="53"/>
      <c r="D11" s="54"/>
      <c r="E11" s="65"/>
      <c r="F11" s="55"/>
      <c r="G11" s="53"/>
      <c r="H11" s="57"/>
      <c r="I11" s="56"/>
      <c r="J11" s="56"/>
      <c r="K11" s="36" t="s">
        <v>65</v>
      </c>
      <c r="L11" s="83">
        <v>11</v>
      </c>
      <c r="M11" s="83"/>
      <c r="N11" s="63"/>
      <c r="O11" s="86" t="s">
        <v>176</v>
      </c>
      <c r="P11" s="88">
        <v>43482.25393518519</v>
      </c>
      <c r="Q11" s="86" t="s">
        <v>262</v>
      </c>
      <c r="R11" s="90" t="s">
        <v>292</v>
      </c>
      <c r="S11" s="86" t="s">
        <v>303</v>
      </c>
      <c r="T11" s="86" t="s">
        <v>311</v>
      </c>
      <c r="U11" s="86"/>
      <c r="V11" s="90" t="s">
        <v>339</v>
      </c>
      <c r="W11" s="88">
        <v>43482.25393518519</v>
      </c>
      <c r="X11" s="90" t="s">
        <v>362</v>
      </c>
      <c r="Y11" s="86"/>
      <c r="Z11" s="86"/>
      <c r="AA11" s="89" t="s">
        <v>404</v>
      </c>
      <c r="AB11" s="86"/>
      <c r="AC11" s="86" t="b">
        <v>0</v>
      </c>
      <c r="AD11" s="86">
        <v>0</v>
      </c>
      <c r="AE11" s="89" t="s">
        <v>443</v>
      </c>
      <c r="AF11" s="86" t="b">
        <v>0</v>
      </c>
      <c r="AG11" s="86" t="s">
        <v>455</v>
      </c>
      <c r="AH11" s="86"/>
      <c r="AI11" s="89" t="s">
        <v>443</v>
      </c>
      <c r="AJ11" s="86" t="b">
        <v>0</v>
      </c>
      <c r="AK11" s="86">
        <v>0</v>
      </c>
      <c r="AL11" s="89" t="s">
        <v>443</v>
      </c>
      <c r="AM11" s="86" t="s">
        <v>461</v>
      </c>
      <c r="AN11" s="86" t="b">
        <v>0</v>
      </c>
      <c r="AO11" s="89" t="s">
        <v>404</v>
      </c>
      <c r="AP11" s="86" t="s">
        <v>176</v>
      </c>
      <c r="AQ11" s="86">
        <v>0</v>
      </c>
      <c r="AR11" s="86">
        <v>0</v>
      </c>
      <c r="AS11" s="86"/>
      <c r="AT11" s="86"/>
      <c r="AU11" s="86"/>
      <c r="AV11" s="86"/>
      <c r="AW11" s="86"/>
      <c r="AX11" s="86"/>
      <c r="AY11" s="86"/>
      <c r="AZ11" s="86"/>
      <c r="BA11">
        <v>1</v>
      </c>
      <c r="BB11" s="85" t="str">
        <f>REPLACE(INDEX(GroupVertices[Group],MATCH(Edges24[[#This Row],[Vertex 1]],GroupVertices[Vertex],0)),1,1,"")</f>
        <v>1</v>
      </c>
      <c r="BC11" s="85" t="str">
        <f>REPLACE(INDEX(GroupVertices[Group],MATCH(Edges24[[#This Row],[Vertex 2]],GroupVertices[Vertex],0)),1,1,"")</f>
        <v>1</v>
      </c>
      <c r="BD11" s="51">
        <v>0</v>
      </c>
      <c r="BE11" s="52">
        <v>0</v>
      </c>
      <c r="BF11" s="51">
        <v>0</v>
      </c>
      <c r="BG11" s="52">
        <v>0</v>
      </c>
      <c r="BH11" s="51">
        <v>0</v>
      </c>
      <c r="BI11" s="52">
        <v>0</v>
      </c>
      <c r="BJ11" s="51">
        <v>20</v>
      </c>
      <c r="BK11" s="52">
        <v>100</v>
      </c>
      <c r="BL11" s="51">
        <v>20</v>
      </c>
    </row>
    <row r="12" spans="1:64" ht="15">
      <c r="A12" s="84" t="s">
        <v>221</v>
      </c>
      <c r="B12" s="84" t="s">
        <v>245</v>
      </c>
      <c r="C12" s="53"/>
      <c r="D12" s="54"/>
      <c r="E12" s="65"/>
      <c r="F12" s="55"/>
      <c r="G12" s="53"/>
      <c r="H12" s="57"/>
      <c r="I12" s="56"/>
      <c r="J12" s="56"/>
      <c r="K12" s="36" t="s">
        <v>65</v>
      </c>
      <c r="L12" s="83">
        <v>12</v>
      </c>
      <c r="M12" s="83"/>
      <c r="N12" s="63"/>
      <c r="O12" s="86" t="s">
        <v>253</v>
      </c>
      <c r="P12" s="88">
        <v>43482.489386574074</v>
      </c>
      <c r="Q12" s="86" t="s">
        <v>263</v>
      </c>
      <c r="R12" s="90" t="s">
        <v>293</v>
      </c>
      <c r="S12" s="86" t="s">
        <v>304</v>
      </c>
      <c r="T12" s="86" t="s">
        <v>312</v>
      </c>
      <c r="U12" s="90" t="s">
        <v>326</v>
      </c>
      <c r="V12" s="90" t="s">
        <v>326</v>
      </c>
      <c r="W12" s="88">
        <v>43482.489386574074</v>
      </c>
      <c r="X12" s="90" t="s">
        <v>363</v>
      </c>
      <c r="Y12" s="86"/>
      <c r="Z12" s="86"/>
      <c r="AA12" s="89" t="s">
        <v>405</v>
      </c>
      <c r="AB12" s="86"/>
      <c r="AC12" s="86" t="b">
        <v>0</v>
      </c>
      <c r="AD12" s="86">
        <v>6</v>
      </c>
      <c r="AE12" s="89" t="s">
        <v>443</v>
      </c>
      <c r="AF12" s="86" t="b">
        <v>0</v>
      </c>
      <c r="AG12" s="86" t="s">
        <v>452</v>
      </c>
      <c r="AH12" s="86"/>
      <c r="AI12" s="89" t="s">
        <v>443</v>
      </c>
      <c r="AJ12" s="86" t="b">
        <v>0</v>
      </c>
      <c r="AK12" s="86">
        <v>0</v>
      </c>
      <c r="AL12" s="89" t="s">
        <v>443</v>
      </c>
      <c r="AM12" s="86" t="s">
        <v>461</v>
      </c>
      <c r="AN12" s="86" t="b">
        <v>0</v>
      </c>
      <c r="AO12" s="89" t="s">
        <v>405</v>
      </c>
      <c r="AP12" s="86" t="s">
        <v>176</v>
      </c>
      <c r="AQ12" s="86">
        <v>0</v>
      </c>
      <c r="AR12" s="86">
        <v>0</v>
      </c>
      <c r="AS12" s="86"/>
      <c r="AT12" s="86"/>
      <c r="AU12" s="86"/>
      <c r="AV12" s="86"/>
      <c r="AW12" s="86"/>
      <c r="AX12" s="86"/>
      <c r="AY12" s="86"/>
      <c r="AZ12" s="86"/>
      <c r="BA12">
        <v>1</v>
      </c>
      <c r="BB12" s="85" t="str">
        <f>REPLACE(INDEX(GroupVertices[Group],MATCH(Edges24[[#This Row],[Vertex 1]],GroupVertices[Vertex],0)),1,1,"")</f>
        <v>6</v>
      </c>
      <c r="BC12" s="85" t="str">
        <f>REPLACE(INDEX(GroupVertices[Group],MATCH(Edges24[[#This Row],[Vertex 2]],GroupVertices[Vertex],0)),1,1,"")</f>
        <v>6</v>
      </c>
      <c r="BD12" s="51"/>
      <c r="BE12" s="52"/>
      <c r="BF12" s="51"/>
      <c r="BG12" s="52"/>
      <c r="BH12" s="51"/>
      <c r="BI12" s="52"/>
      <c r="BJ12" s="51"/>
      <c r="BK12" s="52"/>
      <c r="BL12" s="51"/>
    </row>
    <row r="13" spans="1:64" ht="15">
      <c r="A13" s="84" t="s">
        <v>222</v>
      </c>
      <c r="B13" s="84" t="s">
        <v>222</v>
      </c>
      <c r="C13" s="53"/>
      <c r="D13" s="54"/>
      <c r="E13" s="65"/>
      <c r="F13" s="55"/>
      <c r="G13" s="53"/>
      <c r="H13" s="57"/>
      <c r="I13" s="56"/>
      <c r="J13" s="56"/>
      <c r="K13" s="36" t="s">
        <v>65</v>
      </c>
      <c r="L13" s="83">
        <v>14</v>
      </c>
      <c r="M13" s="83"/>
      <c r="N13" s="63"/>
      <c r="O13" s="86" t="s">
        <v>176</v>
      </c>
      <c r="P13" s="88">
        <v>43482.610138888886</v>
      </c>
      <c r="Q13" s="86" t="s">
        <v>264</v>
      </c>
      <c r="R13" s="86"/>
      <c r="S13" s="86"/>
      <c r="T13" s="86" t="s">
        <v>313</v>
      </c>
      <c r="U13" s="86"/>
      <c r="V13" s="90" t="s">
        <v>340</v>
      </c>
      <c r="W13" s="88">
        <v>43482.610138888886</v>
      </c>
      <c r="X13" s="90" t="s">
        <v>364</v>
      </c>
      <c r="Y13" s="86"/>
      <c r="Z13" s="86"/>
      <c r="AA13" s="89" t="s">
        <v>406</v>
      </c>
      <c r="AB13" s="86"/>
      <c r="AC13" s="86" t="b">
        <v>0</v>
      </c>
      <c r="AD13" s="86">
        <v>2</v>
      </c>
      <c r="AE13" s="89" t="s">
        <v>443</v>
      </c>
      <c r="AF13" s="86" t="b">
        <v>0</v>
      </c>
      <c r="AG13" s="86" t="s">
        <v>455</v>
      </c>
      <c r="AH13" s="86"/>
      <c r="AI13" s="89" t="s">
        <v>443</v>
      </c>
      <c r="AJ13" s="86" t="b">
        <v>0</v>
      </c>
      <c r="AK13" s="86">
        <v>1</v>
      </c>
      <c r="AL13" s="89" t="s">
        <v>443</v>
      </c>
      <c r="AM13" s="86" t="s">
        <v>465</v>
      </c>
      <c r="AN13" s="86" t="b">
        <v>0</v>
      </c>
      <c r="AO13" s="89" t="s">
        <v>406</v>
      </c>
      <c r="AP13" s="86" t="s">
        <v>176</v>
      </c>
      <c r="AQ13" s="86">
        <v>0</v>
      </c>
      <c r="AR13" s="86">
        <v>0</v>
      </c>
      <c r="AS13" s="86"/>
      <c r="AT13" s="86"/>
      <c r="AU13" s="86"/>
      <c r="AV13" s="86"/>
      <c r="AW13" s="86"/>
      <c r="AX13" s="86"/>
      <c r="AY13" s="86"/>
      <c r="AZ13" s="86"/>
      <c r="BA13">
        <v>1</v>
      </c>
      <c r="BB13" s="85" t="str">
        <f>REPLACE(INDEX(GroupVertices[Group],MATCH(Edges24[[#This Row],[Vertex 1]],GroupVertices[Vertex],0)),1,1,"")</f>
        <v>12</v>
      </c>
      <c r="BC13" s="85" t="str">
        <f>REPLACE(INDEX(GroupVertices[Group],MATCH(Edges24[[#This Row],[Vertex 2]],GroupVertices[Vertex],0)),1,1,"")</f>
        <v>12</v>
      </c>
      <c r="BD13" s="51">
        <v>0</v>
      </c>
      <c r="BE13" s="52">
        <v>0</v>
      </c>
      <c r="BF13" s="51">
        <v>0</v>
      </c>
      <c r="BG13" s="52">
        <v>0</v>
      </c>
      <c r="BH13" s="51">
        <v>0</v>
      </c>
      <c r="BI13" s="52">
        <v>0</v>
      </c>
      <c r="BJ13" s="51">
        <v>38</v>
      </c>
      <c r="BK13" s="52">
        <v>100</v>
      </c>
      <c r="BL13" s="51">
        <v>38</v>
      </c>
    </row>
    <row r="14" spans="1:64" ht="15">
      <c r="A14" s="84" t="s">
        <v>223</v>
      </c>
      <c r="B14" s="84" t="s">
        <v>222</v>
      </c>
      <c r="C14" s="53"/>
      <c r="D14" s="54"/>
      <c r="E14" s="65"/>
      <c r="F14" s="55"/>
      <c r="G14" s="53"/>
      <c r="H14" s="57"/>
      <c r="I14" s="56"/>
      <c r="J14" s="56"/>
      <c r="K14" s="36" t="s">
        <v>65</v>
      </c>
      <c r="L14" s="83">
        <v>15</v>
      </c>
      <c r="M14" s="83"/>
      <c r="N14" s="63"/>
      <c r="O14" s="86" t="s">
        <v>253</v>
      </c>
      <c r="P14" s="88">
        <v>43482.6102662037</v>
      </c>
      <c r="Q14" s="86" t="s">
        <v>265</v>
      </c>
      <c r="R14" s="86"/>
      <c r="S14" s="86"/>
      <c r="T14" s="86" t="s">
        <v>307</v>
      </c>
      <c r="U14" s="86"/>
      <c r="V14" s="90" t="s">
        <v>341</v>
      </c>
      <c r="W14" s="88">
        <v>43482.6102662037</v>
      </c>
      <c r="X14" s="90" t="s">
        <v>365</v>
      </c>
      <c r="Y14" s="86"/>
      <c r="Z14" s="86"/>
      <c r="AA14" s="89" t="s">
        <v>407</v>
      </c>
      <c r="AB14" s="86"/>
      <c r="AC14" s="86" t="b">
        <v>0</v>
      </c>
      <c r="AD14" s="86">
        <v>0</v>
      </c>
      <c r="AE14" s="89" t="s">
        <v>443</v>
      </c>
      <c r="AF14" s="86" t="b">
        <v>0</v>
      </c>
      <c r="AG14" s="86" t="s">
        <v>455</v>
      </c>
      <c r="AH14" s="86"/>
      <c r="AI14" s="89" t="s">
        <v>443</v>
      </c>
      <c r="AJ14" s="86" t="b">
        <v>0</v>
      </c>
      <c r="AK14" s="86">
        <v>1</v>
      </c>
      <c r="AL14" s="89" t="s">
        <v>406</v>
      </c>
      <c r="AM14" s="86" t="s">
        <v>465</v>
      </c>
      <c r="AN14" s="86" t="b">
        <v>0</v>
      </c>
      <c r="AO14" s="89" t="s">
        <v>406</v>
      </c>
      <c r="AP14" s="86" t="s">
        <v>176</v>
      </c>
      <c r="AQ14" s="86">
        <v>0</v>
      </c>
      <c r="AR14" s="86">
        <v>0</v>
      </c>
      <c r="AS14" s="86"/>
      <c r="AT14" s="86"/>
      <c r="AU14" s="86"/>
      <c r="AV14" s="86"/>
      <c r="AW14" s="86"/>
      <c r="AX14" s="86"/>
      <c r="AY14" s="86"/>
      <c r="AZ14" s="86"/>
      <c r="BA14">
        <v>1</v>
      </c>
      <c r="BB14" s="85" t="str">
        <f>REPLACE(INDEX(GroupVertices[Group],MATCH(Edges24[[#This Row],[Vertex 1]],GroupVertices[Vertex],0)),1,1,"")</f>
        <v>12</v>
      </c>
      <c r="BC14" s="85" t="str">
        <f>REPLACE(INDEX(GroupVertices[Group],MATCH(Edges24[[#This Row],[Vertex 2]],GroupVertices[Vertex],0)),1,1,"")</f>
        <v>12</v>
      </c>
      <c r="BD14" s="51">
        <v>0</v>
      </c>
      <c r="BE14" s="52">
        <v>0</v>
      </c>
      <c r="BF14" s="51">
        <v>0</v>
      </c>
      <c r="BG14" s="52">
        <v>0</v>
      </c>
      <c r="BH14" s="51">
        <v>0</v>
      </c>
      <c r="BI14" s="52">
        <v>0</v>
      </c>
      <c r="BJ14" s="51">
        <v>23</v>
      </c>
      <c r="BK14" s="52">
        <v>100</v>
      </c>
      <c r="BL14" s="51">
        <v>23</v>
      </c>
    </row>
    <row r="15" spans="1:64" ht="15">
      <c r="A15" s="84" t="s">
        <v>224</v>
      </c>
      <c r="B15" s="84" t="s">
        <v>226</v>
      </c>
      <c r="C15" s="53"/>
      <c r="D15" s="54"/>
      <c r="E15" s="65"/>
      <c r="F15" s="55"/>
      <c r="G15" s="53"/>
      <c r="H15" s="57"/>
      <c r="I15" s="56"/>
      <c r="J15" s="56"/>
      <c r="K15" s="36" t="s">
        <v>65</v>
      </c>
      <c r="L15" s="83">
        <v>16</v>
      </c>
      <c r="M15" s="83"/>
      <c r="N15" s="63"/>
      <c r="O15" s="86" t="s">
        <v>253</v>
      </c>
      <c r="P15" s="88">
        <v>43482.687627314815</v>
      </c>
      <c r="Q15" s="86" t="s">
        <v>266</v>
      </c>
      <c r="R15" s="86"/>
      <c r="S15" s="86"/>
      <c r="T15" s="86"/>
      <c r="U15" s="86"/>
      <c r="V15" s="90" t="s">
        <v>342</v>
      </c>
      <c r="W15" s="88">
        <v>43482.687627314815</v>
      </c>
      <c r="X15" s="90" t="s">
        <v>366</v>
      </c>
      <c r="Y15" s="86"/>
      <c r="Z15" s="86"/>
      <c r="AA15" s="89" t="s">
        <v>408</v>
      </c>
      <c r="AB15" s="86"/>
      <c r="AC15" s="86" t="b">
        <v>0</v>
      </c>
      <c r="AD15" s="86">
        <v>0</v>
      </c>
      <c r="AE15" s="89" t="s">
        <v>443</v>
      </c>
      <c r="AF15" s="86" t="b">
        <v>0</v>
      </c>
      <c r="AG15" s="86" t="s">
        <v>451</v>
      </c>
      <c r="AH15" s="86"/>
      <c r="AI15" s="89" t="s">
        <v>443</v>
      </c>
      <c r="AJ15" s="86" t="b">
        <v>0</v>
      </c>
      <c r="AK15" s="86">
        <v>2</v>
      </c>
      <c r="AL15" s="89" t="s">
        <v>418</v>
      </c>
      <c r="AM15" s="86" t="s">
        <v>466</v>
      </c>
      <c r="AN15" s="86" t="b">
        <v>0</v>
      </c>
      <c r="AO15" s="89" t="s">
        <v>418</v>
      </c>
      <c r="AP15" s="86" t="s">
        <v>176</v>
      </c>
      <c r="AQ15" s="86">
        <v>0</v>
      </c>
      <c r="AR15" s="86">
        <v>0</v>
      </c>
      <c r="AS15" s="86"/>
      <c r="AT15" s="86"/>
      <c r="AU15" s="86"/>
      <c r="AV15" s="86"/>
      <c r="AW15" s="86"/>
      <c r="AX15" s="86"/>
      <c r="AY15" s="86"/>
      <c r="AZ15" s="86"/>
      <c r="BA15">
        <v>1</v>
      </c>
      <c r="BB15" s="85" t="str">
        <f>REPLACE(INDEX(GroupVertices[Group],MATCH(Edges24[[#This Row],[Vertex 1]],GroupVertices[Vertex],0)),1,1,"")</f>
        <v>2</v>
      </c>
      <c r="BC15" s="85" t="str">
        <f>REPLACE(INDEX(GroupVertices[Group],MATCH(Edges24[[#This Row],[Vertex 2]],GroupVertices[Vertex],0)),1,1,"")</f>
        <v>2</v>
      </c>
      <c r="BD15" s="51">
        <v>2</v>
      </c>
      <c r="BE15" s="52">
        <v>8.333333333333334</v>
      </c>
      <c r="BF15" s="51">
        <v>0</v>
      </c>
      <c r="BG15" s="52">
        <v>0</v>
      </c>
      <c r="BH15" s="51">
        <v>0</v>
      </c>
      <c r="BI15" s="52">
        <v>0</v>
      </c>
      <c r="BJ15" s="51">
        <v>22</v>
      </c>
      <c r="BK15" s="52">
        <v>91.66666666666667</v>
      </c>
      <c r="BL15" s="51">
        <v>24</v>
      </c>
    </row>
    <row r="16" spans="1:64" ht="15">
      <c r="A16" s="84" t="s">
        <v>225</v>
      </c>
      <c r="B16" s="84" t="s">
        <v>225</v>
      </c>
      <c r="C16" s="53"/>
      <c r="D16" s="54"/>
      <c r="E16" s="65"/>
      <c r="F16" s="55"/>
      <c r="G16" s="53"/>
      <c r="H16" s="57"/>
      <c r="I16" s="56"/>
      <c r="J16" s="56"/>
      <c r="K16" s="36" t="s">
        <v>65</v>
      </c>
      <c r="L16" s="83">
        <v>17</v>
      </c>
      <c r="M16" s="83"/>
      <c r="N16" s="63"/>
      <c r="O16" s="86" t="s">
        <v>176</v>
      </c>
      <c r="P16" s="88">
        <v>43475.34966435185</v>
      </c>
      <c r="Q16" s="89" t="s">
        <v>267</v>
      </c>
      <c r="R16" s="86"/>
      <c r="S16" s="86"/>
      <c r="T16" s="86" t="s">
        <v>307</v>
      </c>
      <c r="U16" s="86"/>
      <c r="V16" s="90" t="s">
        <v>343</v>
      </c>
      <c r="W16" s="88">
        <v>43475.34966435185</v>
      </c>
      <c r="X16" s="90" t="s">
        <v>367</v>
      </c>
      <c r="Y16" s="86"/>
      <c r="Z16" s="86"/>
      <c r="AA16" s="89" t="s">
        <v>409</v>
      </c>
      <c r="AB16" s="86"/>
      <c r="AC16" s="86" t="b">
        <v>0</v>
      </c>
      <c r="AD16" s="86">
        <v>0</v>
      </c>
      <c r="AE16" s="89" t="s">
        <v>443</v>
      </c>
      <c r="AF16" s="86" t="b">
        <v>0</v>
      </c>
      <c r="AG16" s="86" t="s">
        <v>456</v>
      </c>
      <c r="AH16" s="86"/>
      <c r="AI16" s="89" t="s">
        <v>443</v>
      </c>
      <c r="AJ16" s="86" t="b">
        <v>0</v>
      </c>
      <c r="AK16" s="86">
        <v>0</v>
      </c>
      <c r="AL16" s="89" t="s">
        <v>443</v>
      </c>
      <c r="AM16" s="86" t="s">
        <v>467</v>
      </c>
      <c r="AN16" s="86" t="b">
        <v>0</v>
      </c>
      <c r="AO16" s="89" t="s">
        <v>409</v>
      </c>
      <c r="AP16" s="86" t="s">
        <v>176</v>
      </c>
      <c r="AQ16" s="86">
        <v>0</v>
      </c>
      <c r="AR16" s="86">
        <v>0</v>
      </c>
      <c r="AS16" s="86"/>
      <c r="AT16" s="86"/>
      <c r="AU16" s="86"/>
      <c r="AV16" s="86"/>
      <c r="AW16" s="86"/>
      <c r="AX16" s="86"/>
      <c r="AY16" s="86"/>
      <c r="AZ16" s="86"/>
      <c r="BA16">
        <v>8</v>
      </c>
      <c r="BB16" s="85" t="str">
        <f>REPLACE(INDEX(GroupVertices[Group],MATCH(Edges24[[#This Row],[Vertex 1]],GroupVertices[Vertex],0)),1,1,"")</f>
        <v>1</v>
      </c>
      <c r="BC16" s="85" t="str">
        <f>REPLACE(INDEX(GroupVertices[Group],MATCH(Edges24[[#This Row],[Vertex 2]],GroupVertices[Vertex],0)),1,1,"")</f>
        <v>1</v>
      </c>
      <c r="BD16" s="51">
        <v>0</v>
      </c>
      <c r="BE16" s="52">
        <v>0</v>
      </c>
      <c r="BF16" s="51">
        <v>0</v>
      </c>
      <c r="BG16" s="52">
        <v>0</v>
      </c>
      <c r="BH16" s="51">
        <v>0</v>
      </c>
      <c r="BI16" s="52">
        <v>0</v>
      </c>
      <c r="BJ16" s="51">
        <v>10</v>
      </c>
      <c r="BK16" s="52">
        <v>100</v>
      </c>
      <c r="BL16" s="51">
        <v>10</v>
      </c>
    </row>
    <row r="17" spans="1:64" ht="15">
      <c r="A17" s="84" t="s">
        <v>225</v>
      </c>
      <c r="B17" s="84" t="s">
        <v>225</v>
      </c>
      <c r="C17" s="53"/>
      <c r="D17" s="54"/>
      <c r="E17" s="65"/>
      <c r="F17" s="55"/>
      <c r="G17" s="53"/>
      <c r="H17" s="57"/>
      <c r="I17" s="56"/>
      <c r="J17" s="56"/>
      <c r="K17" s="36" t="s">
        <v>65</v>
      </c>
      <c r="L17" s="83">
        <v>18</v>
      </c>
      <c r="M17" s="83"/>
      <c r="N17" s="63"/>
      <c r="O17" s="86" t="s">
        <v>176</v>
      </c>
      <c r="P17" s="88">
        <v>43475.47466435185</v>
      </c>
      <c r="Q17" s="86" t="s">
        <v>268</v>
      </c>
      <c r="R17" s="86"/>
      <c r="S17" s="86"/>
      <c r="T17" s="86" t="s">
        <v>307</v>
      </c>
      <c r="U17" s="86"/>
      <c r="V17" s="90" t="s">
        <v>343</v>
      </c>
      <c r="W17" s="88">
        <v>43475.47466435185</v>
      </c>
      <c r="X17" s="90" t="s">
        <v>368</v>
      </c>
      <c r="Y17" s="86"/>
      <c r="Z17" s="86"/>
      <c r="AA17" s="89" t="s">
        <v>410</v>
      </c>
      <c r="AB17" s="86"/>
      <c r="AC17" s="86" t="b">
        <v>0</v>
      </c>
      <c r="AD17" s="86">
        <v>0</v>
      </c>
      <c r="AE17" s="89" t="s">
        <v>443</v>
      </c>
      <c r="AF17" s="86" t="b">
        <v>0</v>
      </c>
      <c r="AG17" s="86" t="s">
        <v>456</v>
      </c>
      <c r="AH17" s="86"/>
      <c r="AI17" s="89" t="s">
        <v>443</v>
      </c>
      <c r="AJ17" s="86" t="b">
        <v>0</v>
      </c>
      <c r="AK17" s="86">
        <v>0</v>
      </c>
      <c r="AL17" s="89" t="s">
        <v>443</v>
      </c>
      <c r="AM17" s="86" t="s">
        <v>467</v>
      </c>
      <c r="AN17" s="86" t="b">
        <v>0</v>
      </c>
      <c r="AO17" s="89" t="s">
        <v>410</v>
      </c>
      <c r="AP17" s="86" t="s">
        <v>176</v>
      </c>
      <c r="AQ17" s="86">
        <v>0</v>
      </c>
      <c r="AR17" s="86">
        <v>0</v>
      </c>
      <c r="AS17" s="86"/>
      <c r="AT17" s="86"/>
      <c r="AU17" s="86"/>
      <c r="AV17" s="86"/>
      <c r="AW17" s="86"/>
      <c r="AX17" s="86"/>
      <c r="AY17" s="86"/>
      <c r="AZ17" s="86"/>
      <c r="BA17">
        <v>8</v>
      </c>
      <c r="BB17" s="85" t="str">
        <f>REPLACE(INDEX(GroupVertices[Group],MATCH(Edges24[[#This Row],[Vertex 1]],GroupVertices[Vertex],0)),1,1,"")</f>
        <v>1</v>
      </c>
      <c r="BC17" s="85" t="str">
        <f>REPLACE(INDEX(GroupVertices[Group],MATCH(Edges24[[#This Row],[Vertex 2]],GroupVertices[Vertex],0)),1,1,"")</f>
        <v>1</v>
      </c>
      <c r="BD17" s="51">
        <v>0</v>
      </c>
      <c r="BE17" s="52">
        <v>0</v>
      </c>
      <c r="BF17" s="51">
        <v>0</v>
      </c>
      <c r="BG17" s="52">
        <v>0</v>
      </c>
      <c r="BH17" s="51">
        <v>0</v>
      </c>
      <c r="BI17" s="52">
        <v>0</v>
      </c>
      <c r="BJ17" s="51">
        <v>14</v>
      </c>
      <c r="BK17" s="52">
        <v>100</v>
      </c>
      <c r="BL17" s="51">
        <v>14</v>
      </c>
    </row>
    <row r="18" spans="1:64" ht="15">
      <c r="A18" s="84" t="s">
        <v>225</v>
      </c>
      <c r="B18" s="84" t="s">
        <v>225</v>
      </c>
      <c r="C18" s="53"/>
      <c r="D18" s="54"/>
      <c r="E18" s="65"/>
      <c r="F18" s="55"/>
      <c r="G18" s="53"/>
      <c r="H18" s="57"/>
      <c r="I18" s="56"/>
      <c r="J18" s="56"/>
      <c r="K18" s="36" t="s">
        <v>65</v>
      </c>
      <c r="L18" s="83">
        <v>19</v>
      </c>
      <c r="M18" s="83"/>
      <c r="N18" s="63"/>
      <c r="O18" s="86" t="s">
        <v>176</v>
      </c>
      <c r="P18" s="88">
        <v>43475.59966435185</v>
      </c>
      <c r="Q18" s="86" t="s">
        <v>269</v>
      </c>
      <c r="R18" s="86"/>
      <c r="S18" s="86"/>
      <c r="T18" s="86" t="s">
        <v>307</v>
      </c>
      <c r="U18" s="86"/>
      <c r="V18" s="90" t="s">
        <v>343</v>
      </c>
      <c r="W18" s="88">
        <v>43475.59966435185</v>
      </c>
      <c r="X18" s="90" t="s">
        <v>369</v>
      </c>
      <c r="Y18" s="86"/>
      <c r="Z18" s="86"/>
      <c r="AA18" s="89" t="s">
        <v>411</v>
      </c>
      <c r="AB18" s="86"/>
      <c r="AC18" s="86" t="b">
        <v>0</v>
      </c>
      <c r="AD18" s="86">
        <v>0</v>
      </c>
      <c r="AE18" s="89" t="s">
        <v>443</v>
      </c>
      <c r="AF18" s="86" t="b">
        <v>0</v>
      </c>
      <c r="AG18" s="86" t="s">
        <v>456</v>
      </c>
      <c r="AH18" s="86"/>
      <c r="AI18" s="89" t="s">
        <v>443</v>
      </c>
      <c r="AJ18" s="86" t="b">
        <v>0</v>
      </c>
      <c r="AK18" s="86">
        <v>0</v>
      </c>
      <c r="AL18" s="89" t="s">
        <v>443</v>
      </c>
      <c r="AM18" s="86" t="s">
        <v>467</v>
      </c>
      <c r="AN18" s="86" t="b">
        <v>0</v>
      </c>
      <c r="AO18" s="89" t="s">
        <v>411</v>
      </c>
      <c r="AP18" s="86" t="s">
        <v>176</v>
      </c>
      <c r="AQ18" s="86">
        <v>0</v>
      </c>
      <c r="AR18" s="86">
        <v>0</v>
      </c>
      <c r="AS18" s="86"/>
      <c r="AT18" s="86"/>
      <c r="AU18" s="86"/>
      <c r="AV18" s="86"/>
      <c r="AW18" s="86"/>
      <c r="AX18" s="86"/>
      <c r="AY18" s="86"/>
      <c r="AZ18" s="86"/>
      <c r="BA18">
        <v>8</v>
      </c>
      <c r="BB18" s="85" t="str">
        <f>REPLACE(INDEX(GroupVertices[Group],MATCH(Edges24[[#This Row],[Vertex 1]],GroupVertices[Vertex],0)),1,1,"")</f>
        <v>1</v>
      </c>
      <c r="BC18" s="85" t="str">
        <f>REPLACE(INDEX(GroupVertices[Group],MATCH(Edges24[[#This Row],[Vertex 2]],GroupVertices[Vertex],0)),1,1,"")</f>
        <v>1</v>
      </c>
      <c r="BD18" s="51">
        <v>0</v>
      </c>
      <c r="BE18" s="52">
        <v>0</v>
      </c>
      <c r="BF18" s="51">
        <v>0</v>
      </c>
      <c r="BG18" s="52">
        <v>0</v>
      </c>
      <c r="BH18" s="51">
        <v>0</v>
      </c>
      <c r="BI18" s="52">
        <v>0</v>
      </c>
      <c r="BJ18" s="51">
        <v>6</v>
      </c>
      <c r="BK18" s="52">
        <v>100</v>
      </c>
      <c r="BL18" s="51">
        <v>6</v>
      </c>
    </row>
    <row r="19" spans="1:64" ht="15">
      <c r="A19" s="84" t="s">
        <v>225</v>
      </c>
      <c r="B19" s="84" t="s">
        <v>225</v>
      </c>
      <c r="C19" s="53"/>
      <c r="D19" s="54"/>
      <c r="E19" s="65"/>
      <c r="F19" s="55"/>
      <c r="G19" s="53"/>
      <c r="H19" s="57"/>
      <c r="I19" s="56"/>
      <c r="J19" s="56"/>
      <c r="K19" s="36" t="s">
        <v>65</v>
      </c>
      <c r="L19" s="83">
        <v>20</v>
      </c>
      <c r="M19" s="83"/>
      <c r="N19" s="63"/>
      <c r="O19" s="86" t="s">
        <v>176</v>
      </c>
      <c r="P19" s="88">
        <v>43475.97466435185</v>
      </c>
      <c r="Q19" s="86" t="s">
        <v>270</v>
      </c>
      <c r="R19" s="86"/>
      <c r="S19" s="86"/>
      <c r="T19" s="86" t="s">
        <v>307</v>
      </c>
      <c r="U19" s="86"/>
      <c r="V19" s="90" t="s">
        <v>343</v>
      </c>
      <c r="W19" s="88">
        <v>43475.97466435185</v>
      </c>
      <c r="X19" s="90" t="s">
        <v>370</v>
      </c>
      <c r="Y19" s="86"/>
      <c r="Z19" s="86"/>
      <c r="AA19" s="89" t="s">
        <v>412</v>
      </c>
      <c r="AB19" s="86"/>
      <c r="AC19" s="86" t="b">
        <v>0</v>
      </c>
      <c r="AD19" s="86">
        <v>0</v>
      </c>
      <c r="AE19" s="89" t="s">
        <v>443</v>
      </c>
      <c r="AF19" s="86" t="b">
        <v>0</v>
      </c>
      <c r="AG19" s="86" t="s">
        <v>456</v>
      </c>
      <c r="AH19" s="86"/>
      <c r="AI19" s="89" t="s">
        <v>443</v>
      </c>
      <c r="AJ19" s="86" t="b">
        <v>0</v>
      </c>
      <c r="AK19" s="86">
        <v>0</v>
      </c>
      <c r="AL19" s="89" t="s">
        <v>443</v>
      </c>
      <c r="AM19" s="86" t="s">
        <v>467</v>
      </c>
      <c r="AN19" s="86" t="b">
        <v>0</v>
      </c>
      <c r="AO19" s="89" t="s">
        <v>412</v>
      </c>
      <c r="AP19" s="86" t="s">
        <v>176</v>
      </c>
      <c r="AQ19" s="86">
        <v>0</v>
      </c>
      <c r="AR19" s="86">
        <v>0</v>
      </c>
      <c r="AS19" s="86"/>
      <c r="AT19" s="86"/>
      <c r="AU19" s="86"/>
      <c r="AV19" s="86"/>
      <c r="AW19" s="86"/>
      <c r="AX19" s="86"/>
      <c r="AY19" s="86"/>
      <c r="AZ19" s="86"/>
      <c r="BA19">
        <v>8</v>
      </c>
      <c r="BB19" s="85" t="str">
        <f>REPLACE(INDEX(GroupVertices[Group],MATCH(Edges24[[#This Row],[Vertex 1]],GroupVertices[Vertex],0)),1,1,"")</f>
        <v>1</v>
      </c>
      <c r="BC19" s="85" t="str">
        <f>REPLACE(INDEX(GroupVertices[Group],MATCH(Edges24[[#This Row],[Vertex 2]],GroupVertices[Vertex],0)),1,1,"")</f>
        <v>1</v>
      </c>
      <c r="BD19" s="51">
        <v>0</v>
      </c>
      <c r="BE19" s="52">
        <v>0</v>
      </c>
      <c r="BF19" s="51">
        <v>0</v>
      </c>
      <c r="BG19" s="52">
        <v>0</v>
      </c>
      <c r="BH19" s="51">
        <v>0</v>
      </c>
      <c r="BI19" s="52">
        <v>0</v>
      </c>
      <c r="BJ19" s="51">
        <v>4</v>
      </c>
      <c r="BK19" s="52">
        <v>100</v>
      </c>
      <c r="BL19" s="51">
        <v>4</v>
      </c>
    </row>
    <row r="20" spans="1:64" ht="15">
      <c r="A20" s="84" t="s">
        <v>225</v>
      </c>
      <c r="B20" s="84" t="s">
        <v>225</v>
      </c>
      <c r="C20" s="53"/>
      <c r="D20" s="54"/>
      <c r="E20" s="65"/>
      <c r="F20" s="55"/>
      <c r="G20" s="53"/>
      <c r="H20" s="57"/>
      <c r="I20" s="56"/>
      <c r="J20" s="56"/>
      <c r="K20" s="36" t="s">
        <v>65</v>
      </c>
      <c r="L20" s="83">
        <v>21</v>
      </c>
      <c r="M20" s="83"/>
      <c r="N20" s="63"/>
      <c r="O20" s="86" t="s">
        <v>176</v>
      </c>
      <c r="P20" s="88">
        <v>43482.349652777775</v>
      </c>
      <c r="Q20" s="89" t="s">
        <v>267</v>
      </c>
      <c r="R20" s="86"/>
      <c r="S20" s="86"/>
      <c r="T20" s="86" t="s">
        <v>307</v>
      </c>
      <c r="U20" s="86"/>
      <c r="V20" s="90" t="s">
        <v>343</v>
      </c>
      <c r="W20" s="88">
        <v>43482.349652777775</v>
      </c>
      <c r="X20" s="90" t="s">
        <v>371</v>
      </c>
      <c r="Y20" s="86"/>
      <c r="Z20" s="86"/>
      <c r="AA20" s="89" t="s">
        <v>413</v>
      </c>
      <c r="AB20" s="86"/>
      <c r="AC20" s="86" t="b">
        <v>0</v>
      </c>
      <c r="AD20" s="86">
        <v>0</v>
      </c>
      <c r="AE20" s="89" t="s">
        <v>443</v>
      </c>
      <c r="AF20" s="86" t="b">
        <v>0</v>
      </c>
      <c r="AG20" s="86" t="s">
        <v>456</v>
      </c>
      <c r="AH20" s="86"/>
      <c r="AI20" s="89" t="s">
        <v>443</v>
      </c>
      <c r="AJ20" s="86" t="b">
        <v>0</v>
      </c>
      <c r="AK20" s="86">
        <v>0</v>
      </c>
      <c r="AL20" s="89" t="s">
        <v>443</v>
      </c>
      <c r="AM20" s="86" t="s">
        <v>467</v>
      </c>
      <c r="AN20" s="86" t="b">
        <v>0</v>
      </c>
      <c r="AO20" s="89" t="s">
        <v>413</v>
      </c>
      <c r="AP20" s="86" t="s">
        <v>176</v>
      </c>
      <c r="AQ20" s="86">
        <v>0</v>
      </c>
      <c r="AR20" s="86">
        <v>0</v>
      </c>
      <c r="AS20" s="86"/>
      <c r="AT20" s="86"/>
      <c r="AU20" s="86"/>
      <c r="AV20" s="86"/>
      <c r="AW20" s="86"/>
      <c r="AX20" s="86"/>
      <c r="AY20" s="86"/>
      <c r="AZ20" s="86"/>
      <c r="BA20">
        <v>8</v>
      </c>
      <c r="BB20" s="85" t="str">
        <f>REPLACE(INDEX(GroupVertices[Group],MATCH(Edges24[[#This Row],[Vertex 1]],GroupVertices[Vertex],0)),1,1,"")</f>
        <v>1</v>
      </c>
      <c r="BC20" s="85" t="str">
        <f>REPLACE(INDEX(GroupVertices[Group],MATCH(Edges24[[#This Row],[Vertex 2]],GroupVertices[Vertex],0)),1,1,"")</f>
        <v>1</v>
      </c>
      <c r="BD20" s="51">
        <v>0</v>
      </c>
      <c r="BE20" s="52">
        <v>0</v>
      </c>
      <c r="BF20" s="51">
        <v>0</v>
      </c>
      <c r="BG20" s="52">
        <v>0</v>
      </c>
      <c r="BH20" s="51">
        <v>0</v>
      </c>
      <c r="BI20" s="52">
        <v>0</v>
      </c>
      <c r="BJ20" s="51">
        <v>10</v>
      </c>
      <c r="BK20" s="52">
        <v>100</v>
      </c>
      <c r="BL20" s="51">
        <v>10</v>
      </c>
    </row>
    <row r="21" spans="1:64" ht="15">
      <c r="A21" s="84" t="s">
        <v>225</v>
      </c>
      <c r="B21" s="84" t="s">
        <v>225</v>
      </c>
      <c r="C21" s="53"/>
      <c r="D21" s="54"/>
      <c r="E21" s="65"/>
      <c r="F21" s="55"/>
      <c r="G21" s="53"/>
      <c r="H21" s="57"/>
      <c r="I21" s="56"/>
      <c r="J21" s="56"/>
      <c r="K21" s="36" t="s">
        <v>65</v>
      </c>
      <c r="L21" s="83">
        <v>22</v>
      </c>
      <c r="M21" s="83"/>
      <c r="N21" s="63"/>
      <c r="O21" s="86" t="s">
        <v>176</v>
      </c>
      <c r="P21" s="88">
        <v>43482.47467592593</v>
      </c>
      <c r="Q21" s="86" t="s">
        <v>268</v>
      </c>
      <c r="R21" s="86"/>
      <c r="S21" s="86"/>
      <c r="T21" s="86" t="s">
        <v>307</v>
      </c>
      <c r="U21" s="86"/>
      <c r="V21" s="90" t="s">
        <v>343</v>
      </c>
      <c r="W21" s="88">
        <v>43482.47467592593</v>
      </c>
      <c r="X21" s="90" t="s">
        <v>372</v>
      </c>
      <c r="Y21" s="86"/>
      <c r="Z21" s="86"/>
      <c r="AA21" s="89" t="s">
        <v>414</v>
      </c>
      <c r="AB21" s="86"/>
      <c r="AC21" s="86" t="b">
        <v>0</v>
      </c>
      <c r="AD21" s="86">
        <v>0</v>
      </c>
      <c r="AE21" s="89" t="s">
        <v>443</v>
      </c>
      <c r="AF21" s="86" t="b">
        <v>0</v>
      </c>
      <c r="AG21" s="86" t="s">
        <v>456</v>
      </c>
      <c r="AH21" s="86"/>
      <c r="AI21" s="89" t="s">
        <v>443</v>
      </c>
      <c r="AJ21" s="86" t="b">
        <v>0</v>
      </c>
      <c r="AK21" s="86">
        <v>0</v>
      </c>
      <c r="AL21" s="89" t="s">
        <v>443</v>
      </c>
      <c r="AM21" s="86" t="s">
        <v>467</v>
      </c>
      <c r="AN21" s="86" t="b">
        <v>0</v>
      </c>
      <c r="AO21" s="89" t="s">
        <v>414</v>
      </c>
      <c r="AP21" s="86" t="s">
        <v>176</v>
      </c>
      <c r="AQ21" s="86">
        <v>0</v>
      </c>
      <c r="AR21" s="86">
        <v>0</v>
      </c>
      <c r="AS21" s="86"/>
      <c r="AT21" s="86"/>
      <c r="AU21" s="86"/>
      <c r="AV21" s="86"/>
      <c r="AW21" s="86"/>
      <c r="AX21" s="86"/>
      <c r="AY21" s="86"/>
      <c r="AZ21" s="86"/>
      <c r="BA21">
        <v>8</v>
      </c>
      <c r="BB21" s="85" t="str">
        <f>REPLACE(INDEX(GroupVertices[Group],MATCH(Edges24[[#This Row],[Vertex 1]],GroupVertices[Vertex],0)),1,1,"")</f>
        <v>1</v>
      </c>
      <c r="BC21" s="85" t="str">
        <f>REPLACE(INDEX(GroupVertices[Group],MATCH(Edges24[[#This Row],[Vertex 2]],GroupVertices[Vertex],0)),1,1,"")</f>
        <v>1</v>
      </c>
      <c r="BD21" s="51">
        <v>0</v>
      </c>
      <c r="BE21" s="52">
        <v>0</v>
      </c>
      <c r="BF21" s="51">
        <v>0</v>
      </c>
      <c r="BG21" s="52">
        <v>0</v>
      </c>
      <c r="BH21" s="51">
        <v>0</v>
      </c>
      <c r="BI21" s="52">
        <v>0</v>
      </c>
      <c r="BJ21" s="51">
        <v>14</v>
      </c>
      <c r="BK21" s="52">
        <v>100</v>
      </c>
      <c r="BL21" s="51">
        <v>14</v>
      </c>
    </row>
    <row r="22" spans="1:64" ht="15">
      <c r="A22" s="84" t="s">
        <v>225</v>
      </c>
      <c r="B22" s="84" t="s">
        <v>225</v>
      </c>
      <c r="C22" s="53"/>
      <c r="D22" s="54"/>
      <c r="E22" s="65"/>
      <c r="F22" s="55"/>
      <c r="G22" s="53"/>
      <c r="H22" s="57"/>
      <c r="I22" s="56"/>
      <c r="J22" s="56"/>
      <c r="K22" s="36" t="s">
        <v>65</v>
      </c>
      <c r="L22" s="83">
        <v>23</v>
      </c>
      <c r="M22" s="83"/>
      <c r="N22" s="63"/>
      <c r="O22" s="86" t="s">
        <v>176</v>
      </c>
      <c r="P22" s="88">
        <v>43482.59966435185</v>
      </c>
      <c r="Q22" s="86" t="s">
        <v>269</v>
      </c>
      <c r="R22" s="86"/>
      <c r="S22" s="86"/>
      <c r="T22" s="86" t="s">
        <v>307</v>
      </c>
      <c r="U22" s="86"/>
      <c r="V22" s="90" t="s">
        <v>343</v>
      </c>
      <c r="W22" s="88">
        <v>43482.59966435185</v>
      </c>
      <c r="X22" s="90" t="s">
        <v>373</v>
      </c>
      <c r="Y22" s="86"/>
      <c r="Z22" s="86"/>
      <c r="AA22" s="89" t="s">
        <v>415</v>
      </c>
      <c r="AB22" s="86"/>
      <c r="AC22" s="86" t="b">
        <v>0</v>
      </c>
      <c r="AD22" s="86">
        <v>0</v>
      </c>
      <c r="AE22" s="89" t="s">
        <v>443</v>
      </c>
      <c r="AF22" s="86" t="b">
        <v>0</v>
      </c>
      <c r="AG22" s="86" t="s">
        <v>456</v>
      </c>
      <c r="AH22" s="86"/>
      <c r="AI22" s="89" t="s">
        <v>443</v>
      </c>
      <c r="AJ22" s="86" t="b">
        <v>0</v>
      </c>
      <c r="AK22" s="86">
        <v>0</v>
      </c>
      <c r="AL22" s="89" t="s">
        <v>443</v>
      </c>
      <c r="AM22" s="86" t="s">
        <v>467</v>
      </c>
      <c r="AN22" s="86" t="b">
        <v>0</v>
      </c>
      <c r="AO22" s="89" t="s">
        <v>415</v>
      </c>
      <c r="AP22" s="86" t="s">
        <v>176</v>
      </c>
      <c r="AQ22" s="86">
        <v>0</v>
      </c>
      <c r="AR22" s="86">
        <v>0</v>
      </c>
      <c r="AS22" s="86"/>
      <c r="AT22" s="86"/>
      <c r="AU22" s="86"/>
      <c r="AV22" s="86"/>
      <c r="AW22" s="86"/>
      <c r="AX22" s="86"/>
      <c r="AY22" s="86"/>
      <c r="AZ22" s="86"/>
      <c r="BA22">
        <v>8</v>
      </c>
      <c r="BB22" s="85" t="str">
        <f>REPLACE(INDEX(GroupVertices[Group],MATCH(Edges24[[#This Row],[Vertex 1]],GroupVertices[Vertex],0)),1,1,"")</f>
        <v>1</v>
      </c>
      <c r="BC22" s="85" t="str">
        <f>REPLACE(INDEX(GroupVertices[Group],MATCH(Edges24[[#This Row],[Vertex 2]],GroupVertices[Vertex],0)),1,1,"")</f>
        <v>1</v>
      </c>
      <c r="BD22" s="51">
        <v>0</v>
      </c>
      <c r="BE22" s="52">
        <v>0</v>
      </c>
      <c r="BF22" s="51">
        <v>0</v>
      </c>
      <c r="BG22" s="52">
        <v>0</v>
      </c>
      <c r="BH22" s="51">
        <v>0</v>
      </c>
      <c r="BI22" s="52">
        <v>0</v>
      </c>
      <c r="BJ22" s="51">
        <v>6</v>
      </c>
      <c r="BK22" s="52">
        <v>100</v>
      </c>
      <c r="BL22" s="51">
        <v>6</v>
      </c>
    </row>
    <row r="23" spans="1:64" ht="15">
      <c r="A23" s="84" t="s">
        <v>225</v>
      </c>
      <c r="B23" s="84" t="s">
        <v>225</v>
      </c>
      <c r="C23" s="53"/>
      <c r="D23" s="54"/>
      <c r="E23" s="65"/>
      <c r="F23" s="55"/>
      <c r="G23" s="53"/>
      <c r="H23" s="57"/>
      <c r="I23" s="56"/>
      <c r="J23" s="56"/>
      <c r="K23" s="36" t="s">
        <v>65</v>
      </c>
      <c r="L23" s="83">
        <v>24</v>
      </c>
      <c r="M23" s="83"/>
      <c r="N23" s="63"/>
      <c r="O23" s="86" t="s">
        <v>176</v>
      </c>
      <c r="P23" s="88">
        <v>43482.97466435185</v>
      </c>
      <c r="Q23" s="86" t="s">
        <v>270</v>
      </c>
      <c r="R23" s="86"/>
      <c r="S23" s="86"/>
      <c r="T23" s="86" t="s">
        <v>307</v>
      </c>
      <c r="U23" s="86"/>
      <c r="V23" s="90" t="s">
        <v>343</v>
      </c>
      <c r="W23" s="88">
        <v>43482.97466435185</v>
      </c>
      <c r="X23" s="90" t="s">
        <v>374</v>
      </c>
      <c r="Y23" s="86"/>
      <c r="Z23" s="86"/>
      <c r="AA23" s="89" t="s">
        <v>416</v>
      </c>
      <c r="AB23" s="86"/>
      <c r="AC23" s="86" t="b">
        <v>0</v>
      </c>
      <c r="AD23" s="86">
        <v>0</v>
      </c>
      <c r="AE23" s="89" t="s">
        <v>443</v>
      </c>
      <c r="AF23" s="86" t="b">
        <v>0</v>
      </c>
      <c r="AG23" s="86" t="s">
        <v>456</v>
      </c>
      <c r="AH23" s="86"/>
      <c r="AI23" s="89" t="s">
        <v>443</v>
      </c>
      <c r="AJ23" s="86" t="b">
        <v>0</v>
      </c>
      <c r="AK23" s="86">
        <v>0</v>
      </c>
      <c r="AL23" s="89" t="s">
        <v>443</v>
      </c>
      <c r="AM23" s="86" t="s">
        <v>467</v>
      </c>
      <c r="AN23" s="86" t="b">
        <v>0</v>
      </c>
      <c r="AO23" s="89" t="s">
        <v>416</v>
      </c>
      <c r="AP23" s="86" t="s">
        <v>176</v>
      </c>
      <c r="AQ23" s="86">
        <v>0</v>
      </c>
      <c r="AR23" s="86">
        <v>0</v>
      </c>
      <c r="AS23" s="86"/>
      <c r="AT23" s="86"/>
      <c r="AU23" s="86"/>
      <c r="AV23" s="86"/>
      <c r="AW23" s="86"/>
      <c r="AX23" s="86"/>
      <c r="AY23" s="86"/>
      <c r="AZ23" s="86"/>
      <c r="BA23">
        <v>8</v>
      </c>
      <c r="BB23" s="85" t="str">
        <f>REPLACE(INDEX(GroupVertices[Group],MATCH(Edges24[[#This Row],[Vertex 1]],GroupVertices[Vertex],0)),1,1,"")</f>
        <v>1</v>
      </c>
      <c r="BC23" s="85" t="str">
        <f>REPLACE(INDEX(GroupVertices[Group],MATCH(Edges24[[#This Row],[Vertex 2]],GroupVertices[Vertex],0)),1,1,"")</f>
        <v>1</v>
      </c>
      <c r="BD23" s="51">
        <v>0</v>
      </c>
      <c r="BE23" s="52">
        <v>0</v>
      </c>
      <c r="BF23" s="51">
        <v>0</v>
      </c>
      <c r="BG23" s="52">
        <v>0</v>
      </c>
      <c r="BH23" s="51">
        <v>0</v>
      </c>
      <c r="BI23" s="52">
        <v>0</v>
      </c>
      <c r="BJ23" s="51">
        <v>4</v>
      </c>
      <c r="BK23" s="52">
        <v>100</v>
      </c>
      <c r="BL23" s="51">
        <v>4</v>
      </c>
    </row>
    <row r="24" spans="1:64" ht="15">
      <c r="A24" s="84" t="s">
        <v>226</v>
      </c>
      <c r="B24" s="84" t="s">
        <v>226</v>
      </c>
      <c r="C24" s="53"/>
      <c r="D24" s="54"/>
      <c r="E24" s="65"/>
      <c r="F24" s="55"/>
      <c r="G24" s="53"/>
      <c r="H24" s="57"/>
      <c r="I24" s="56"/>
      <c r="J24" s="56"/>
      <c r="K24" s="36" t="s">
        <v>65</v>
      </c>
      <c r="L24" s="83">
        <v>25</v>
      </c>
      <c r="M24" s="83"/>
      <c r="N24" s="63"/>
      <c r="O24" s="86" t="s">
        <v>176</v>
      </c>
      <c r="P24" s="88">
        <v>43474.63465277778</v>
      </c>
      <c r="Q24" s="86" t="s">
        <v>271</v>
      </c>
      <c r="R24" s="86"/>
      <c r="S24" s="86"/>
      <c r="T24" s="86" t="s">
        <v>314</v>
      </c>
      <c r="U24" s="90" t="s">
        <v>327</v>
      </c>
      <c r="V24" s="90" t="s">
        <v>327</v>
      </c>
      <c r="W24" s="88">
        <v>43474.63465277778</v>
      </c>
      <c r="X24" s="90" t="s">
        <v>375</v>
      </c>
      <c r="Y24" s="86"/>
      <c r="Z24" s="86"/>
      <c r="AA24" s="89" t="s">
        <v>417</v>
      </c>
      <c r="AB24" s="86"/>
      <c r="AC24" s="86" t="b">
        <v>0</v>
      </c>
      <c r="AD24" s="86">
        <v>5</v>
      </c>
      <c r="AE24" s="89" t="s">
        <v>443</v>
      </c>
      <c r="AF24" s="86" t="b">
        <v>0</v>
      </c>
      <c r="AG24" s="86" t="s">
        <v>451</v>
      </c>
      <c r="AH24" s="86"/>
      <c r="AI24" s="89" t="s">
        <v>443</v>
      </c>
      <c r="AJ24" s="86" t="b">
        <v>0</v>
      </c>
      <c r="AK24" s="86">
        <v>0</v>
      </c>
      <c r="AL24" s="89" t="s">
        <v>443</v>
      </c>
      <c r="AM24" s="86" t="s">
        <v>461</v>
      </c>
      <c r="AN24" s="86" t="b">
        <v>0</v>
      </c>
      <c r="AO24" s="89" t="s">
        <v>417</v>
      </c>
      <c r="AP24" s="86" t="s">
        <v>176</v>
      </c>
      <c r="AQ24" s="86">
        <v>0</v>
      </c>
      <c r="AR24" s="86">
        <v>0</v>
      </c>
      <c r="AS24" s="86"/>
      <c r="AT24" s="86"/>
      <c r="AU24" s="86"/>
      <c r="AV24" s="86"/>
      <c r="AW24" s="86"/>
      <c r="AX24" s="86"/>
      <c r="AY24" s="86"/>
      <c r="AZ24" s="86"/>
      <c r="BA24">
        <v>2</v>
      </c>
      <c r="BB24" s="85" t="str">
        <f>REPLACE(INDEX(GroupVertices[Group],MATCH(Edges24[[#This Row],[Vertex 1]],GroupVertices[Vertex],0)),1,1,"")</f>
        <v>2</v>
      </c>
      <c r="BC24" s="85" t="str">
        <f>REPLACE(INDEX(GroupVertices[Group],MATCH(Edges24[[#This Row],[Vertex 2]],GroupVertices[Vertex],0)),1,1,"")</f>
        <v>2</v>
      </c>
      <c r="BD24" s="51">
        <v>2</v>
      </c>
      <c r="BE24" s="52">
        <v>5.128205128205129</v>
      </c>
      <c r="BF24" s="51">
        <v>0</v>
      </c>
      <c r="BG24" s="52">
        <v>0</v>
      </c>
      <c r="BH24" s="51">
        <v>0</v>
      </c>
      <c r="BI24" s="52">
        <v>0</v>
      </c>
      <c r="BJ24" s="51">
        <v>37</v>
      </c>
      <c r="BK24" s="52">
        <v>94.87179487179488</v>
      </c>
      <c r="BL24" s="51">
        <v>39</v>
      </c>
    </row>
    <row r="25" spans="1:64" ht="15">
      <c r="A25" s="84" t="s">
        <v>226</v>
      </c>
      <c r="B25" s="84" t="s">
        <v>226</v>
      </c>
      <c r="C25" s="53"/>
      <c r="D25" s="54"/>
      <c r="E25" s="65"/>
      <c r="F25" s="55"/>
      <c r="G25" s="53"/>
      <c r="H25" s="57"/>
      <c r="I25" s="56"/>
      <c r="J25" s="56"/>
      <c r="K25" s="36" t="s">
        <v>65</v>
      </c>
      <c r="L25" s="83">
        <v>26</v>
      </c>
      <c r="M25" s="83"/>
      <c r="N25" s="63"/>
      <c r="O25" s="86" t="s">
        <v>176</v>
      </c>
      <c r="P25" s="88">
        <v>43474.635243055556</v>
      </c>
      <c r="Q25" s="86" t="s">
        <v>272</v>
      </c>
      <c r="R25" s="86"/>
      <c r="S25" s="86"/>
      <c r="T25" s="86" t="s">
        <v>314</v>
      </c>
      <c r="U25" s="90" t="s">
        <v>328</v>
      </c>
      <c r="V25" s="90" t="s">
        <v>328</v>
      </c>
      <c r="W25" s="88">
        <v>43474.635243055556</v>
      </c>
      <c r="X25" s="90" t="s">
        <v>376</v>
      </c>
      <c r="Y25" s="86"/>
      <c r="Z25" s="86"/>
      <c r="AA25" s="89" t="s">
        <v>418</v>
      </c>
      <c r="AB25" s="89" t="s">
        <v>438</v>
      </c>
      <c r="AC25" s="86" t="b">
        <v>0</v>
      </c>
      <c r="AD25" s="86">
        <v>3</v>
      </c>
      <c r="AE25" s="89" t="s">
        <v>446</v>
      </c>
      <c r="AF25" s="86" t="b">
        <v>0</v>
      </c>
      <c r="AG25" s="86" t="s">
        <v>451</v>
      </c>
      <c r="AH25" s="86"/>
      <c r="AI25" s="89" t="s">
        <v>443</v>
      </c>
      <c r="AJ25" s="86" t="b">
        <v>0</v>
      </c>
      <c r="AK25" s="86">
        <v>1</v>
      </c>
      <c r="AL25" s="89" t="s">
        <v>443</v>
      </c>
      <c r="AM25" s="86" t="s">
        <v>461</v>
      </c>
      <c r="AN25" s="86" t="b">
        <v>0</v>
      </c>
      <c r="AO25" s="89" t="s">
        <v>438</v>
      </c>
      <c r="AP25" s="86" t="s">
        <v>176</v>
      </c>
      <c r="AQ25" s="86">
        <v>0</v>
      </c>
      <c r="AR25" s="86">
        <v>0</v>
      </c>
      <c r="AS25" s="86"/>
      <c r="AT25" s="86"/>
      <c r="AU25" s="86"/>
      <c r="AV25" s="86"/>
      <c r="AW25" s="86"/>
      <c r="AX25" s="86"/>
      <c r="AY25" s="86"/>
      <c r="AZ25" s="86"/>
      <c r="BA25">
        <v>2</v>
      </c>
      <c r="BB25" s="85" t="str">
        <f>REPLACE(INDEX(GroupVertices[Group],MATCH(Edges24[[#This Row],[Vertex 1]],GroupVertices[Vertex],0)),1,1,"")</f>
        <v>2</v>
      </c>
      <c r="BC25" s="85" t="str">
        <f>REPLACE(INDEX(GroupVertices[Group],MATCH(Edges24[[#This Row],[Vertex 2]],GroupVertices[Vertex],0)),1,1,"")</f>
        <v>2</v>
      </c>
      <c r="BD25" s="51">
        <v>2</v>
      </c>
      <c r="BE25" s="52">
        <v>5.128205128205129</v>
      </c>
      <c r="BF25" s="51">
        <v>0</v>
      </c>
      <c r="BG25" s="52">
        <v>0</v>
      </c>
      <c r="BH25" s="51">
        <v>0</v>
      </c>
      <c r="BI25" s="52">
        <v>0</v>
      </c>
      <c r="BJ25" s="51">
        <v>37</v>
      </c>
      <c r="BK25" s="52">
        <v>94.87179487179488</v>
      </c>
      <c r="BL25" s="51">
        <v>39</v>
      </c>
    </row>
    <row r="26" spans="1:64" ht="15">
      <c r="A26" s="84" t="s">
        <v>227</v>
      </c>
      <c r="B26" s="84" t="s">
        <v>226</v>
      </c>
      <c r="C26" s="53"/>
      <c r="D26" s="54"/>
      <c r="E26" s="65"/>
      <c r="F26" s="55"/>
      <c r="G26" s="53"/>
      <c r="H26" s="57"/>
      <c r="I26" s="56"/>
      <c r="J26" s="56"/>
      <c r="K26" s="36" t="s">
        <v>65</v>
      </c>
      <c r="L26" s="83">
        <v>27</v>
      </c>
      <c r="M26" s="83"/>
      <c r="N26" s="63"/>
      <c r="O26" s="86" t="s">
        <v>253</v>
      </c>
      <c r="P26" s="88">
        <v>43483.49722222222</v>
      </c>
      <c r="Q26" s="86" t="s">
        <v>266</v>
      </c>
      <c r="R26" s="86"/>
      <c r="S26" s="86"/>
      <c r="T26" s="86"/>
      <c r="U26" s="86"/>
      <c r="V26" s="90" t="s">
        <v>344</v>
      </c>
      <c r="W26" s="88">
        <v>43483.49722222222</v>
      </c>
      <c r="X26" s="90" t="s">
        <v>377</v>
      </c>
      <c r="Y26" s="86"/>
      <c r="Z26" s="86"/>
      <c r="AA26" s="89" t="s">
        <v>419</v>
      </c>
      <c r="AB26" s="86"/>
      <c r="AC26" s="86" t="b">
        <v>0</v>
      </c>
      <c r="AD26" s="86">
        <v>0</v>
      </c>
      <c r="AE26" s="89" t="s">
        <v>443</v>
      </c>
      <c r="AF26" s="86" t="b">
        <v>0</v>
      </c>
      <c r="AG26" s="86" t="s">
        <v>451</v>
      </c>
      <c r="AH26" s="86"/>
      <c r="AI26" s="89" t="s">
        <v>443</v>
      </c>
      <c r="AJ26" s="86" t="b">
        <v>0</v>
      </c>
      <c r="AK26" s="86">
        <v>3</v>
      </c>
      <c r="AL26" s="89" t="s">
        <v>418</v>
      </c>
      <c r="AM26" s="86" t="s">
        <v>468</v>
      </c>
      <c r="AN26" s="86" t="b">
        <v>0</v>
      </c>
      <c r="AO26" s="89" t="s">
        <v>418</v>
      </c>
      <c r="AP26" s="86" t="s">
        <v>176</v>
      </c>
      <c r="AQ26" s="86">
        <v>0</v>
      </c>
      <c r="AR26" s="86">
        <v>0</v>
      </c>
      <c r="AS26" s="86"/>
      <c r="AT26" s="86"/>
      <c r="AU26" s="86"/>
      <c r="AV26" s="86"/>
      <c r="AW26" s="86"/>
      <c r="AX26" s="86"/>
      <c r="AY26" s="86"/>
      <c r="AZ26" s="86"/>
      <c r="BA26">
        <v>1</v>
      </c>
      <c r="BB26" s="85" t="str">
        <f>REPLACE(INDEX(GroupVertices[Group],MATCH(Edges24[[#This Row],[Vertex 1]],GroupVertices[Vertex],0)),1,1,"")</f>
        <v>2</v>
      </c>
      <c r="BC26" s="85" t="str">
        <f>REPLACE(INDEX(GroupVertices[Group],MATCH(Edges24[[#This Row],[Vertex 2]],GroupVertices[Vertex],0)),1,1,"")</f>
        <v>2</v>
      </c>
      <c r="BD26" s="51">
        <v>2</v>
      </c>
      <c r="BE26" s="52">
        <v>8.333333333333334</v>
      </c>
      <c r="BF26" s="51">
        <v>0</v>
      </c>
      <c r="BG26" s="52">
        <v>0</v>
      </c>
      <c r="BH26" s="51">
        <v>0</v>
      </c>
      <c r="BI26" s="52">
        <v>0</v>
      </c>
      <c r="BJ26" s="51">
        <v>22</v>
      </c>
      <c r="BK26" s="52">
        <v>91.66666666666667</v>
      </c>
      <c r="BL26" s="51">
        <v>24</v>
      </c>
    </row>
    <row r="27" spans="1:64" ht="15">
      <c r="A27" s="84" t="s">
        <v>228</v>
      </c>
      <c r="B27" s="84" t="s">
        <v>228</v>
      </c>
      <c r="C27" s="53"/>
      <c r="D27" s="54"/>
      <c r="E27" s="65"/>
      <c r="F27" s="55"/>
      <c r="G27" s="53"/>
      <c r="H27" s="57"/>
      <c r="I27" s="56"/>
      <c r="J27" s="56"/>
      <c r="K27" s="36" t="s">
        <v>65</v>
      </c>
      <c r="L27" s="83">
        <v>28</v>
      </c>
      <c r="M27" s="83"/>
      <c r="N27" s="63"/>
      <c r="O27" s="86" t="s">
        <v>176</v>
      </c>
      <c r="P27" s="88">
        <v>43483.50635416667</v>
      </c>
      <c r="Q27" s="86" t="s">
        <v>273</v>
      </c>
      <c r="R27" s="90" t="s">
        <v>294</v>
      </c>
      <c r="S27" s="86" t="s">
        <v>305</v>
      </c>
      <c r="T27" s="86" t="s">
        <v>307</v>
      </c>
      <c r="U27" s="86"/>
      <c r="V27" s="90" t="s">
        <v>345</v>
      </c>
      <c r="W27" s="88">
        <v>43483.50635416667</v>
      </c>
      <c r="X27" s="90" t="s">
        <v>378</v>
      </c>
      <c r="Y27" s="86"/>
      <c r="Z27" s="86"/>
      <c r="AA27" s="89" t="s">
        <v>420</v>
      </c>
      <c r="AB27" s="86"/>
      <c r="AC27" s="86" t="b">
        <v>0</v>
      </c>
      <c r="AD27" s="86">
        <v>4</v>
      </c>
      <c r="AE27" s="89" t="s">
        <v>443</v>
      </c>
      <c r="AF27" s="86" t="b">
        <v>1</v>
      </c>
      <c r="AG27" s="86" t="s">
        <v>457</v>
      </c>
      <c r="AH27" s="86"/>
      <c r="AI27" s="89" t="s">
        <v>459</v>
      </c>
      <c r="AJ27" s="86" t="b">
        <v>0</v>
      </c>
      <c r="AK27" s="86">
        <v>1</v>
      </c>
      <c r="AL27" s="89" t="s">
        <v>443</v>
      </c>
      <c r="AM27" s="86" t="s">
        <v>460</v>
      </c>
      <c r="AN27" s="86" t="b">
        <v>0</v>
      </c>
      <c r="AO27" s="89" t="s">
        <v>420</v>
      </c>
      <c r="AP27" s="86" t="s">
        <v>176</v>
      </c>
      <c r="AQ27" s="86">
        <v>0</v>
      </c>
      <c r="AR27" s="86">
        <v>0</v>
      </c>
      <c r="AS27" s="86"/>
      <c r="AT27" s="86"/>
      <c r="AU27" s="86"/>
      <c r="AV27" s="86"/>
      <c r="AW27" s="86"/>
      <c r="AX27" s="86"/>
      <c r="AY27" s="86"/>
      <c r="AZ27" s="86"/>
      <c r="BA27">
        <v>1</v>
      </c>
      <c r="BB27" s="85" t="str">
        <f>REPLACE(INDEX(GroupVertices[Group],MATCH(Edges24[[#This Row],[Vertex 1]],GroupVertices[Vertex],0)),1,1,"")</f>
        <v>11</v>
      </c>
      <c r="BC27" s="85" t="str">
        <f>REPLACE(INDEX(GroupVertices[Group],MATCH(Edges24[[#This Row],[Vertex 2]],GroupVertices[Vertex],0)),1,1,"")</f>
        <v>11</v>
      </c>
      <c r="BD27" s="51">
        <v>0</v>
      </c>
      <c r="BE27" s="52">
        <v>0</v>
      </c>
      <c r="BF27" s="51">
        <v>0</v>
      </c>
      <c r="BG27" s="52">
        <v>0</v>
      </c>
      <c r="BH27" s="51">
        <v>0</v>
      </c>
      <c r="BI27" s="52">
        <v>0</v>
      </c>
      <c r="BJ27" s="51">
        <v>1</v>
      </c>
      <c r="BK27" s="52">
        <v>100</v>
      </c>
      <c r="BL27" s="51">
        <v>1</v>
      </c>
    </row>
    <row r="28" spans="1:64" ht="15">
      <c r="A28" s="84" t="s">
        <v>229</v>
      </c>
      <c r="B28" s="84" t="s">
        <v>228</v>
      </c>
      <c r="C28" s="53"/>
      <c r="D28" s="54"/>
      <c r="E28" s="65"/>
      <c r="F28" s="55"/>
      <c r="G28" s="53"/>
      <c r="H28" s="57"/>
      <c r="I28" s="56"/>
      <c r="J28" s="56"/>
      <c r="K28" s="36" t="s">
        <v>65</v>
      </c>
      <c r="L28" s="83">
        <v>29</v>
      </c>
      <c r="M28" s="83"/>
      <c r="N28" s="63"/>
      <c r="O28" s="86" t="s">
        <v>253</v>
      </c>
      <c r="P28" s="88">
        <v>43483.57912037037</v>
      </c>
      <c r="Q28" s="86" t="s">
        <v>274</v>
      </c>
      <c r="R28" s="90" t="s">
        <v>294</v>
      </c>
      <c r="S28" s="86" t="s">
        <v>305</v>
      </c>
      <c r="T28" s="86" t="s">
        <v>307</v>
      </c>
      <c r="U28" s="86"/>
      <c r="V28" s="90" t="s">
        <v>346</v>
      </c>
      <c r="W28" s="88">
        <v>43483.57912037037</v>
      </c>
      <c r="X28" s="90" t="s">
        <v>379</v>
      </c>
      <c r="Y28" s="86"/>
      <c r="Z28" s="86"/>
      <c r="AA28" s="89" t="s">
        <v>421</v>
      </c>
      <c r="AB28" s="86"/>
      <c r="AC28" s="86" t="b">
        <v>0</v>
      </c>
      <c r="AD28" s="86">
        <v>0</v>
      </c>
      <c r="AE28" s="89" t="s">
        <v>443</v>
      </c>
      <c r="AF28" s="86" t="b">
        <v>1</v>
      </c>
      <c r="AG28" s="86" t="s">
        <v>457</v>
      </c>
      <c r="AH28" s="86"/>
      <c r="AI28" s="89" t="s">
        <v>459</v>
      </c>
      <c r="AJ28" s="86" t="b">
        <v>0</v>
      </c>
      <c r="AK28" s="86">
        <v>1</v>
      </c>
      <c r="AL28" s="89" t="s">
        <v>420</v>
      </c>
      <c r="AM28" s="86" t="s">
        <v>460</v>
      </c>
      <c r="AN28" s="86" t="b">
        <v>0</v>
      </c>
      <c r="AO28" s="89" t="s">
        <v>420</v>
      </c>
      <c r="AP28" s="86" t="s">
        <v>176</v>
      </c>
      <c r="AQ28" s="86">
        <v>0</v>
      </c>
      <c r="AR28" s="86">
        <v>0</v>
      </c>
      <c r="AS28" s="86"/>
      <c r="AT28" s="86"/>
      <c r="AU28" s="86"/>
      <c r="AV28" s="86"/>
      <c r="AW28" s="86"/>
      <c r="AX28" s="86"/>
      <c r="AY28" s="86"/>
      <c r="AZ28" s="86"/>
      <c r="BA28">
        <v>1</v>
      </c>
      <c r="BB28" s="85" t="str">
        <f>REPLACE(INDEX(GroupVertices[Group],MATCH(Edges24[[#This Row],[Vertex 1]],GroupVertices[Vertex],0)),1,1,"")</f>
        <v>11</v>
      </c>
      <c r="BC28" s="85" t="str">
        <f>REPLACE(INDEX(GroupVertices[Group],MATCH(Edges24[[#This Row],[Vertex 2]],GroupVertices[Vertex],0)),1,1,"")</f>
        <v>11</v>
      </c>
      <c r="BD28" s="51">
        <v>0</v>
      </c>
      <c r="BE28" s="52">
        <v>0</v>
      </c>
      <c r="BF28" s="51">
        <v>0</v>
      </c>
      <c r="BG28" s="52">
        <v>0</v>
      </c>
      <c r="BH28" s="51">
        <v>0</v>
      </c>
      <c r="BI28" s="52">
        <v>0</v>
      </c>
      <c r="BJ28" s="51">
        <v>3</v>
      </c>
      <c r="BK28" s="52">
        <v>100</v>
      </c>
      <c r="BL28" s="51">
        <v>3</v>
      </c>
    </row>
    <row r="29" spans="1:64" ht="15">
      <c r="A29" s="84" t="s">
        <v>230</v>
      </c>
      <c r="B29" s="84" t="s">
        <v>231</v>
      </c>
      <c r="C29" s="53"/>
      <c r="D29" s="54"/>
      <c r="E29" s="65"/>
      <c r="F29" s="55"/>
      <c r="G29" s="53"/>
      <c r="H29" s="57"/>
      <c r="I29" s="56"/>
      <c r="J29" s="56"/>
      <c r="K29" s="36" t="s">
        <v>65</v>
      </c>
      <c r="L29" s="83">
        <v>30</v>
      </c>
      <c r="M29" s="83"/>
      <c r="N29" s="63"/>
      <c r="O29" s="86" t="s">
        <v>253</v>
      </c>
      <c r="P29" s="88">
        <v>43484.59881944444</v>
      </c>
      <c r="Q29" s="86" t="s">
        <v>275</v>
      </c>
      <c r="R29" s="86"/>
      <c r="S29" s="86"/>
      <c r="T29" s="86" t="s">
        <v>307</v>
      </c>
      <c r="U29" s="86"/>
      <c r="V29" s="90" t="s">
        <v>347</v>
      </c>
      <c r="W29" s="88">
        <v>43484.59881944444</v>
      </c>
      <c r="X29" s="90" t="s">
        <v>380</v>
      </c>
      <c r="Y29" s="86"/>
      <c r="Z29" s="86"/>
      <c r="AA29" s="89" t="s">
        <v>422</v>
      </c>
      <c r="AB29" s="86"/>
      <c r="AC29" s="86" t="b">
        <v>0</v>
      </c>
      <c r="AD29" s="86">
        <v>0</v>
      </c>
      <c r="AE29" s="89" t="s">
        <v>443</v>
      </c>
      <c r="AF29" s="86" t="b">
        <v>0</v>
      </c>
      <c r="AG29" s="86" t="s">
        <v>453</v>
      </c>
      <c r="AH29" s="86"/>
      <c r="AI29" s="89" t="s">
        <v>443</v>
      </c>
      <c r="AJ29" s="86" t="b">
        <v>0</v>
      </c>
      <c r="AK29" s="86">
        <v>2</v>
      </c>
      <c r="AL29" s="89" t="s">
        <v>423</v>
      </c>
      <c r="AM29" s="86" t="s">
        <v>462</v>
      </c>
      <c r="AN29" s="86" t="b">
        <v>0</v>
      </c>
      <c r="AO29" s="89" t="s">
        <v>423</v>
      </c>
      <c r="AP29" s="86" t="s">
        <v>176</v>
      </c>
      <c r="AQ29" s="86">
        <v>0</v>
      </c>
      <c r="AR29" s="86">
        <v>0</v>
      </c>
      <c r="AS29" s="86"/>
      <c r="AT29" s="86"/>
      <c r="AU29" s="86"/>
      <c r="AV29" s="86"/>
      <c r="AW29" s="86"/>
      <c r="AX29" s="86"/>
      <c r="AY29" s="86"/>
      <c r="AZ29" s="86"/>
      <c r="BA29">
        <v>1</v>
      </c>
      <c r="BB29" s="85" t="str">
        <f>REPLACE(INDEX(GroupVertices[Group],MATCH(Edges24[[#This Row],[Vertex 1]],GroupVertices[Vertex],0)),1,1,"")</f>
        <v>5</v>
      </c>
      <c r="BC29" s="85" t="str">
        <f>REPLACE(INDEX(GroupVertices[Group],MATCH(Edges24[[#This Row],[Vertex 2]],GroupVertices[Vertex],0)),1,1,"")</f>
        <v>5</v>
      </c>
      <c r="BD29" s="51">
        <v>0</v>
      </c>
      <c r="BE29" s="52">
        <v>0</v>
      </c>
      <c r="BF29" s="51">
        <v>0</v>
      </c>
      <c r="BG29" s="52">
        <v>0</v>
      </c>
      <c r="BH29" s="51">
        <v>0</v>
      </c>
      <c r="BI29" s="52">
        <v>0</v>
      </c>
      <c r="BJ29" s="51">
        <v>16</v>
      </c>
      <c r="BK29" s="52">
        <v>100</v>
      </c>
      <c r="BL29" s="51">
        <v>16</v>
      </c>
    </row>
    <row r="30" spans="1:64" ht="15">
      <c r="A30" s="84" t="s">
        <v>231</v>
      </c>
      <c r="B30" s="84" t="s">
        <v>231</v>
      </c>
      <c r="C30" s="53"/>
      <c r="D30" s="54"/>
      <c r="E30" s="65"/>
      <c r="F30" s="55"/>
      <c r="G30" s="53"/>
      <c r="H30" s="57"/>
      <c r="I30" s="56"/>
      <c r="J30" s="56"/>
      <c r="K30" s="36" t="s">
        <v>65</v>
      </c>
      <c r="L30" s="83">
        <v>31</v>
      </c>
      <c r="M30" s="83"/>
      <c r="N30" s="63"/>
      <c r="O30" s="86" t="s">
        <v>176</v>
      </c>
      <c r="P30" s="88">
        <v>43484.578888888886</v>
      </c>
      <c r="Q30" s="86" t="s">
        <v>276</v>
      </c>
      <c r="R30" s="86"/>
      <c r="S30" s="86"/>
      <c r="T30" s="86" t="s">
        <v>307</v>
      </c>
      <c r="U30" s="86"/>
      <c r="V30" s="90" t="s">
        <v>348</v>
      </c>
      <c r="W30" s="88">
        <v>43484.578888888886</v>
      </c>
      <c r="X30" s="90" t="s">
        <v>381</v>
      </c>
      <c r="Y30" s="86"/>
      <c r="Z30" s="86"/>
      <c r="AA30" s="89" t="s">
        <v>423</v>
      </c>
      <c r="AB30" s="86"/>
      <c r="AC30" s="86" t="b">
        <v>0</v>
      </c>
      <c r="AD30" s="86">
        <v>9</v>
      </c>
      <c r="AE30" s="89" t="s">
        <v>443</v>
      </c>
      <c r="AF30" s="86" t="b">
        <v>0</v>
      </c>
      <c r="AG30" s="86" t="s">
        <v>453</v>
      </c>
      <c r="AH30" s="86"/>
      <c r="AI30" s="89" t="s">
        <v>443</v>
      </c>
      <c r="AJ30" s="86" t="b">
        <v>0</v>
      </c>
      <c r="AK30" s="86">
        <v>2</v>
      </c>
      <c r="AL30" s="89" t="s">
        <v>443</v>
      </c>
      <c r="AM30" s="86" t="s">
        <v>462</v>
      </c>
      <c r="AN30" s="86" t="b">
        <v>0</v>
      </c>
      <c r="AO30" s="89" t="s">
        <v>423</v>
      </c>
      <c r="AP30" s="86" t="s">
        <v>176</v>
      </c>
      <c r="AQ30" s="86">
        <v>0</v>
      </c>
      <c r="AR30" s="86">
        <v>0</v>
      </c>
      <c r="AS30" s="86" t="s">
        <v>471</v>
      </c>
      <c r="AT30" s="86" t="s">
        <v>474</v>
      </c>
      <c r="AU30" s="86" t="s">
        <v>477</v>
      </c>
      <c r="AV30" s="86" t="s">
        <v>480</v>
      </c>
      <c r="AW30" s="86" t="s">
        <v>483</v>
      </c>
      <c r="AX30" s="86" t="s">
        <v>486</v>
      </c>
      <c r="AY30" s="86" t="s">
        <v>488</v>
      </c>
      <c r="AZ30" s="90" t="s">
        <v>491</v>
      </c>
      <c r="BA30">
        <v>1</v>
      </c>
      <c r="BB30" s="85" t="str">
        <f>REPLACE(INDEX(GroupVertices[Group],MATCH(Edges24[[#This Row],[Vertex 1]],GroupVertices[Vertex],0)),1,1,"")</f>
        <v>5</v>
      </c>
      <c r="BC30" s="85" t="str">
        <f>REPLACE(INDEX(GroupVertices[Group],MATCH(Edges24[[#This Row],[Vertex 2]],GroupVertices[Vertex],0)),1,1,"")</f>
        <v>5</v>
      </c>
      <c r="BD30" s="51">
        <v>0</v>
      </c>
      <c r="BE30" s="52">
        <v>0</v>
      </c>
      <c r="BF30" s="51">
        <v>0</v>
      </c>
      <c r="BG30" s="52">
        <v>0</v>
      </c>
      <c r="BH30" s="51">
        <v>0</v>
      </c>
      <c r="BI30" s="52">
        <v>0</v>
      </c>
      <c r="BJ30" s="51">
        <v>14</v>
      </c>
      <c r="BK30" s="52">
        <v>100</v>
      </c>
      <c r="BL30" s="51">
        <v>14</v>
      </c>
    </row>
    <row r="31" spans="1:64" ht="15">
      <c r="A31" s="84" t="s">
        <v>232</v>
      </c>
      <c r="B31" s="84" t="s">
        <v>231</v>
      </c>
      <c r="C31" s="53"/>
      <c r="D31" s="54"/>
      <c r="E31" s="65"/>
      <c r="F31" s="55"/>
      <c r="G31" s="53"/>
      <c r="H31" s="57"/>
      <c r="I31" s="56"/>
      <c r="J31" s="56"/>
      <c r="K31" s="36" t="s">
        <v>65</v>
      </c>
      <c r="L31" s="83">
        <v>32</v>
      </c>
      <c r="M31" s="83"/>
      <c r="N31" s="63"/>
      <c r="O31" s="86" t="s">
        <v>253</v>
      </c>
      <c r="P31" s="88">
        <v>43484.8184375</v>
      </c>
      <c r="Q31" s="86" t="s">
        <v>275</v>
      </c>
      <c r="R31" s="86"/>
      <c r="S31" s="86"/>
      <c r="T31" s="86" t="s">
        <v>307</v>
      </c>
      <c r="U31" s="86"/>
      <c r="V31" s="90" t="s">
        <v>349</v>
      </c>
      <c r="W31" s="88">
        <v>43484.8184375</v>
      </c>
      <c r="X31" s="90" t="s">
        <v>382</v>
      </c>
      <c r="Y31" s="86"/>
      <c r="Z31" s="86"/>
      <c r="AA31" s="89" t="s">
        <v>424</v>
      </c>
      <c r="AB31" s="86"/>
      <c r="AC31" s="86" t="b">
        <v>0</v>
      </c>
      <c r="AD31" s="86">
        <v>0</v>
      </c>
      <c r="AE31" s="89" t="s">
        <v>443</v>
      </c>
      <c r="AF31" s="86" t="b">
        <v>0</v>
      </c>
      <c r="AG31" s="86" t="s">
        <v>453</v>
      </c>
      <c r="AH31" s="86"/>
      <c r="AI31" s="89" t="s">
        <v>443</v>
      </c>
      <c r="AJ31" s="86" t="b">
        <v>0</v>
      </c>
      <c r="AK31" s="86">
        <v>2</v>
      </c>
      <c r="AL31" s="89" t="s">
        <v>423</v>
      </c>
      <c r="AM31" s="86" t="s">
        <v>460</v>
      </c>
      <c r="AN31" s="86" t="b">
        <v>0</v>
      </c>
      <c r="AO31" s="89" t="s">
        <v>423</v>
      </c>
      <c r="AP31" s="86" t="s">
        <v>176</v>
      </c>
      <c r="AQ31" s="86">
        <v>0</v>
      </c>
      <c r="AR31" s="86">
        <v>0</v>
      </c>
      <c r="AS31" s="86"/>
      <c r="AT31" s="86"/>
      <c r="AU31" s="86"/>
      <c r="AV31" s="86"/>
      <c r="AW31" s="86"/>
      <c r="AX31" s="86"/>
      <c r="AY31" s="86"/>
      <c r="AZ31" s="86"/>
      <c r="BA31">
        <v>1</v>
      </c>
      <c r="BB31" s="85" t="str">
        <f>REPLACE(INDEX(GroupVertices[Group],MATCH(Edges24[[#This Row],[Vertex 1]],GroupVertices[Vertex],0)),1,1,"")</f>
        <v>5</v>
      </c>
      <c r="BC31" s="85" t="str">
        <f>REPLACE(INDEX(GroupVertices[Group],MATCH(Edges24[[#This Row],[Vertex 2]],GroupVertices[Vertex],0)),1,1,"")</f>
        <v>5</v>
      </c>
      <c r="BD31" s="51">
        <v>0</v>
      </c>
      <c r="BE31" s="52">
        <v>0</v>
      </c>
      <c r="BF31" s="51">
        <v>0</v>
      </c>
      <c r="BG31" s="52">
        <v>0</v>
      </c>
      <c r="BH31" s="51">
        <v>0</v>
      </c>
      <c r="BI31" s="52">
        <v>0</v>
      </c>
      <c r="BJ31" s="51">
        <v>16</v>
      </c>
      <c r="BK31" s="52">
        <v>100</v>
      </c>
      <c r="BL31" s="51">
        <v>16</v>
      </c>
    </row>
    <row r="32" spans="1:64" ht="15">
      <c r="A32" s="84" t="s">
        <v>233</v>
      </c>
      <c r="B32" s="84" t="s">
        <v>247</v>
      </c>
      <c r="C32" s="53"/>
      <c r="D32" s="54"/>
      <c r="E32" s="65"/>
      <c r="F32" s="55"/>
      <c r="G32" s="53"/>
      <c r="H32" s="57"/>
      <c r="I32" s="56"/>
      <c r="J32" s="56"/>
      <c r="K32" s="36" t="s">
        <v>65</v>
      </c>
      <c r="L32" s="83">
        <v>33</v>
      </c>
      <c r="M32" s="83"/>
      <c r="N32" s="63"/>
      <c r="O32" s="86" t="s">
        <v>254</v>
      </c>
      <c r="P32" s="88">
        <v>43484.89482638889</v>
      </c>
      <c r="Q32" s="86" t="s">
        <v>277</v>
      </c>
      <c r="R32" s="86"/>
      <c r="S32" s="86"/>
      <c r="T32" s="86" t="s">
        <v>315</v>
      </c>
      <c r="U32" s="86"/>
      <c r="V32" s="90" t="s">
        <v>350</v>
      </c>
      <c r="W32" s="88">
        <v>43484.89482638889</v>
      </c>
      <c r="X32" s="90" t="s">
        <v>383</v>
      </c>
      <c r="Y32" s="86"/>
      <c r="Z32" s="86"/>
      <c r="AA32" s="89" t="s">
        <v>425</v>
      </c>
      <c r="AB32" s="89" t="s">
        <v>439</v>
      </c>
      <c r="AC32" s="86" t="b">
        <v>0</v>
      </c>
      <c r="AD32" s="86">
        <v>0</v>
      </c>
      <c r="AE32" s="89" t="s">
        <v>447</v>
      </c>
      <c r="AF32" s="86" t="b">
        <v>0</v>
      </c>
      <c r="AG32" s="86" t="s">
        <v>453</v>
      </c>
      <c r="AH32" s="86"/>
      <c r="AI32" s="89" t="s">
        <v>443</v>
      </c>
      <c r="AJ32" s="86" t="b">
        <v>0</v>
      </c>
      <c r="AK32" s="86">
        <v>0</v>
      </c>
      <c r="AL32" s="89" t="s">
        <v>443</v>
      </c>
      <c r="AM32" s="86" t="s">
        <v>462</v>
      </c>
      <c r="AN32" s="86" t="b">
        <v>0</v>
      </c>
      <c r="AO32" s="89" t="s">
        <v>439</v>
      </c>
      <c r="AP32" s="86" t="s">
        <v>176</v>
      </c>
      <c r="AQ32" s="86">
        <v>0</v>
      </c>
      <c r="AR32" s="86">
        <v>0</v>
      </c>
      <c r="AS32" s="86"/>
      <c r="AT32" s="86"/>
      <c r="AU32" s="86"/>
      <c r="AV32" s="86"/>
      <c r="AW32" s="86"/>
      <c r="AX32" s="86"/>
      <c r="AY32" s="86"/>
      <c r="AZ32" s="86"/>
      <c r="BA32">
        <v>1</v>
      </c>
      <c r="BB32" s="85" t="str">
        <f>REPLACE(INDEX(GroupVertices[Group],MATCH(Edges24[[#This Row],[Vertex 1]],GroupVertices[Vertex],0)),1,1,"")</f>
        <v>4</v>
      </c>
      <c r="BC32" s="85" t="str">
        <f>REPLACE(INDEX(GroupVertices[Group],MATCH(Edges24[[#This Row],[Vertex 2]],GroupVertices[Vertex],0)),1,1,"")</f>
        <v>4</v>
      </c>
      <c r="BD32" s="51">
        <v>0</v>
      </c>
      <c r="BE32" s="52">
        <v>0</v>
      </c>
      <c r="BF32" s="51">
        <v>0</v>
      </c>
      <c r="BG32" s="52">
        <v>0</v>
      </c>
      <c r="BH32" s="51">
        <v>0</v>
      </c>
      <c r="BI32" s="52">
        <v>0</v>
      </c>
      <c r="BJ32" s="51">
        <v>39</v>
      </c>
      <c r="BK32" s="52">
        <v>100</v>
      </c>
      <c r="BL32" s="51">
        <v>39</v>
      </c>
    </row>
    <row r="33" spans="1:64" ht="15">
      <c r="A33" s="84" t="s">
        <v>233</v>
      </c>
      <c r="B33" s="84" t="s">
        <v>248</v>
      </c>
      <c r="C33" s="53"/>
      <c r="D33" s="54"/>
      <c r="E33" s="65"/>
      <c r="F33" s="55"/>
      <c r="G33" s="53"/>
      <c r="H33" s="57"/>
      <c r="I33" s="56"/>
      <c r="J33" s="56"/>
      <c r="K33" s="36" t="s">
        <v>65</v>
      </c>
      <c r="L33" s="83">
        <v>34</v>
      </c>
      <c r="M33" s="83"/>
      <c r="N33" s="63"/>
      <c r="O33" s="86" t="s">
        <v>254</v>
      </c>
      <c r="P33" s="88">
        <v>43484.936956018515</v>
      </c>
      <c r="Q33" s="86" t="s">
        <v>278</v>
      </c>
      <c r="R33" s="86"/>
      <c r="S33" s="86"/>
      <c r="T33" s="86" t="s">
        <v>316</v>
      </c>
      <c r="U33" s="86"/>
      <c r="V33" s="90" t="s">
        <v>350</v>
      </c>
      <c r="W33" s="88">
        <v>43484.936956018515</v>
      </c>
      <c r="X33" s="90" t="s">
        <v>384</v>
      </c>
      <c r="Y33" s="86"/>
      <c r="Z33" s="86"/>
      <c r="AA33" s="89" t="s">
        <v>426</v>
      </c>
      <c r="AB33" s="89" t="s">
        <v>440</v>
      </c>
      <c r="AC33" s="86" t="b">
        <v>0</v>
      </c>
      <c r="AD33" s="86">
        <v>0</v>
      </c>
      <c r="AE33" s="89" t="s">
        <v>448</v>
      </c>
      <c r="AF33" s="86" t="b">
        <v>0</v>
      </c>
      <c r="AG33" s="86" t="s">
        <v>453</v>
      </c>
      <c r="AH33" s="86"/>
      <c r="AI33" s="89" t="s">
        <v>443</v>
      </c>
      <c r="AJ33" s="86" t="b">
        <v>0</v>
      </c>
      <c r="AK33" s="86">
        <v>0</v>
      </c>
      <c r="AL33" s="89" t="s">
        <v>443</v>
      </c>
      <c r="AM33" s="86" t="s">
        <v>462</v>
      </c>
      <c r="AN33" s="86" t="b">
        <v>0</v>
      </c>
      <c r="AO33" s="89" t="s">
        <v>440</v>
      </c>
      <c r="AP33" s="86" t="s">
        <v>176</v>
      </c>
      <c r="AQ33" s="86">
        <v>0</v>
      </c>
      <c r="AR33" s="86">
        <v>0</v>
      </c>
      <c r="AS33" s="86"/>
      <c r="AT33" s="86"/>
      <c r="AU33" s="86"/>
      <c r="AV33" s="86"/>
      <c r="AW33" s="86"/>
      <c r="AX33" s="86"/>
      <c r="AY33" s="86"/>
      <c r="AZ33" s="86"/>
      <c r="BA33">
        <v>1</v>
      </c>
      <c r="BB33" s="85" t="str">
        <f>REPLACE(INDEX(GroupVertices[Group],MATCH(Edges24[[#This Row],[Vertex 1]],GroupVertices[Vertex],0)),1,1,"")</f>
        <v>4</v>
      </c>
      <c r="BC33" s="85" t="str">
        <f>REPLACE(INDEX(GroupVertices[Group],MATCH(Edges24[[#This Row],[Vertex 2]],GroupVertices[Vertex],0)),1,1,"")</f>
        <v>4</v>
      </c>
      <c r="BD33" s="51">
        <v>0</v>
      </c>
      <c r="BE33" s="52">
        <v>0</v>
      </c>
      <c r="BF33" s="51">
        <v>0</v>
      </c>
      <c r="BG33" s="52">
        <v>0</v>
      </c>
      <c r="BH33" s="51">
        <v>0</v>
      </c>
      <c r="BI33" s="52">
        <v>0</v>
      </c>
      <c r="BJ33" s="51">
        <v>35</v>
      </c>
      <c r="BK33" s="52">
        <v>100</v>
      </c>
      <c r="BL33" s="51">
        <v>35</v>
      </c>
    </row>
    <row r="34" spans="1:64" ht="15">
      <c r="A34" s="84" t="s">
        <v>234</v>
      </c>
      <c r="B34" s="84" t="s">
        <v>249</v>
      </c>
      <c r="C34" s="53"/>
      <c r="D34" s="54"/>
      <c r="E34" s="65"/>
      <c r="F34" s="55"/>
      <c r="G34" s="53"/>
      <c r="H34" s="57"/>
      <c r="I34" s="56"/>
      <c r="J34" s="56"/>
      <c r="K34" s="36" t="s">
        <v>65</v>
      </c>
      <c r="L34" s="83">
        <v>35</v>
      </c>
      <c r="M34" s="83"/>
      <c r="N34" s="63"/>
      <c r="O34" s="86" t="s">
        <v>253</v>
      </c>
      <c r="P34" s="88">
        <v>43485.347025462965</v>
      </c>
      <c r="Q34" s="86" t="s">
        <v>279</v>
      </c>
      <c r="R34" s="90" t="s">
        <v>295</v>
      </c>
      <c r="S34" s="86" t="s">
        <v>306</v>
      </c>
      <c r="T34" s="86" t="s">
        <v>307</v>
      </c>
      <c r="U34" s="86"/>
      <c r="V34" s="90" t="s">
        <v>351</v>
      </c>
      <c r="W34" s="88">
        <v>43485.347025462965</v>
      </c>
      <c r="X34" s="90" t="s">
        <v>385</v>
      </c>
      <c r="Y34" s="86"/>
      <c r="Z34" s="86"/>
      <c r="AA34" s="89" t="s">
        <v>427</v>
      </c>
      <c r="AB34" s="86"/>
      <c r="AC34" s="86" t="b">
        <v>0</v>
      </c>
      <c r="AD34" s="86">
        <v>0</v>
      </c>
      <c r="AE34" s="89" t="s">
        <v>443</v>
      </c>
      <c r="AF34" s="86" t="b">
        <v>0</v>
      </c>
      <c r="AG34" s="86" t="s">
        <v>458</v>
      </c>
      <c r="AH34" s="86"/>
      <c r="AI34" s="89" t="s">
        <v>443</v>
      </c>
      <c r="AJ34" s="86" t="b">
        <v>0</v>
      </c>
      <c r="AK34" s="86">
        <v>0</v>
      </c>
      <c r="AL34" s="89" t="s">
        <v>443</v>
      </c>
      <c r="AM34" s="86" t="s">
        <v>462</v>
      </c>
      <c r="AN34" s="86" t="b">
        <v>0</v>
      </c>
      <c r="AO34" s="89" t="s">
        <v>427</v>
      </c>
      <c r="AP34" s="86" t="s">
        <v>176</v>
      </c>
      <c r="AQ34" s="86">
        <v>0</v>
      </c>
      <c r="AR34" s="86">
        <v>0</v>
      </c>
      <c r="AS34" s="86"/>
      <c r="AT34" s="86"/>
      <c r="AU34" s="86"/>
      <c r="AV34" s="86"/>
      <c r="AW34" s="86"/>
      <c r="AX34" s="86"/>
      <c r="AY34" s="86"/>
      <c r="AZ34" s="86"/>
      <c r="BA34">
        <v>1</v>
      </c>
      <c r="BB34" s="85" t="str">
        <f>REPLACE(INDEX(GroupVertices[Group],MATCH(Edges24[[#This Row],[Vertex 1]],GroupVertices[Vertex],0)),1,1,"")</f>
        <v>10</v>
      </c>
      <c r="BC34" s="85" t="str">
        <f>REPLACE(INDEX(GroupVertices[Group],MATCH(Edges24[[#This Row],[Vertex 2]],GroupVertices[Vertex],0)),1,1,"")</f>
        <v>10</v>
      </c>
      <c r="BD34" s="51">
        <v>0</v>
      </c>
      <c r="BE34" s="52">
        <v>0</v>
      </c>
      <c r="BF34" s="51">
        <v>0</v>
      </c>
      <c r="BG34" s="52">
        <v>0</v>
      </c>
      <c r="BH34" s="51">
        <v>0</v>
      </c>
      <c r="BI34" s="52">
        <v>0</v>
      </c>
      <c r="BJ34" s="51">
        <v>8</v>
      </c>
      <c r="BK34" s="52">
        <v>100</v>
      </c>
      <c r="BL34" s="51">
        <v>8</v>
      </c>
    </row>
    <row r="35" spans="1:64" ht="15">
      <c r="A35" s="84" t="s">
        <v>235</v>
      </c>
      <c r="B35" s="84" t="s">
        <v>235</v>
      </c>
      <c r="C35" s="53"/>
      <c r="D35" s="54"/>
      <c r="E35" s="65"/>
      <c r="F35" s="55"/>
      <c r="G35" s="53"/>
      <c r="H35" s="57"/>
      <c r="I35" s="56"/>
      <c r="J35" s="56"/>
      <c r="K35" s="36" t="s">
        <v>65</v>
      </c>
      <c r="L35" s="83">
        <v>36</v>
      </c>
      <c r="M35" s="83"/>
      <c r="N35" s="63"/>
      <c r="O35" s="86" t="s">
        <v>176</v>
      </c>
      <c r="P35" s="88">
        <v>43477.83689814815</v>
      </c>
      <c r="Q35" s="86" t="s">
        <v>280</v>
      </c>
      <c r="R35" s="90" t="s">
        <v>296</v>
      </c>
      <c r="S35" s="86" t="s">
        <v>301</v>
      </c>
      <c r="T35" s="86" t="s">
        <v>317</v>
      </c>
      <c r="U35" s="86"/>
      <c r="V35" s="90" t="s">
        <v>352</v>
      </c>
      <c r="W35" s="88">
        <v>43477.83689814815</v>
      </c>
      <c r="X35" s="90" t="s">
        <v>386</v>
      </c>
      <c r="Y35" s="86"/>
      <c r="Z35" s="86"/>
      <c r="AA35" s="89" t="s">
        <v>428</v>
      </c>
      <c r="AB35" s="86"/>
      <c r="AC35" s="86" t="b">
        <v>0</v>
      </c>
      <c r="AD35" s="86">
        <v>0</v>
      </c>
      <c r="AE35" s="89" t="s">
        <v>443</v>
      </c>
      <c r="AF35" s="86" t="b">
        <v>0</v>
      </c>
      <c r="AG35" s="86" t="s">
        <v>454</v>
      </c>
      <c r="AH35" s="86"/>
      <c r="AI35" s="89" t="s">
        <v>443</v>
      </c>
      <c r="AJ35" s="86" t="b">
        <v>0</v>
      </c>
      <c r="AK35" s="86">
        <v>0</v>
      </c>
      <c r="AL35" s="89" t="s">
        <v>443</v>
      </c>
      <c r="AM35" s="86" t="s">
        <v>464</v>
      </c>
      <c r="AN35" s="86" t="b">
        <v>0</v>
      </c>
      <c r="AO35" s="89" t="s">
        <v>428</v>
      </c>
      <c r="AP35" s="86" t="s">
        <v>176</v>
      </c>
      <c r="AQ35" s="86">
        <v>0</v>
      </c>
      <c r="AR35" s="86">
        <v>0</v>
      </c>
      <c r="AS35" s="86"/>
      <c r="AT35" s="86"/>
      <c r="AU35" s="86"/>
      <c r="AV35" s="86"/>
      <c r="AW35" s="86"/>
      <c r="AX35" s="86"/>
      <c r="AY35" s="86"/>
      <c r="AZ35" s="86"/>
      <c r="BA35">
        <v>4</v>
      </c>
      <c r="BB35" s="85" t="str">
        <f>REPLACE(INDEX(GroupVertices[Group],MATCH(Edges24[[#This Row],[Vertex 1]],GroupVertices[Vertex],0)),1,1,"")</f>
        <v>1</v>
      </c>
      <c r="BC35" s="85" t="str">
        <f>REPLACE(INDEX(GroupVertices[Group],MATCH(Edges24[[#This Row],[Vertex 2]],GroupVertices[Vertex],0)),1,1,"")</f>
        <v>1</v>
      </c>
      <c r="BD35" s="51">
        <v>0</v>
      </c>
      <c r="BE35" s="52">
        <v>0</v>
      </c>
      <c r="BF35" s="51">
        <v>0</v>
      </c>
      <c r="BG35" s="52">
        <v>0</v>
      </c>
      <c r="BH35" s="51">
        <v>0</v>
      </c>
      <c r="BI35" s="52">
        <v>0</v>
      </c>
      <c r="BJ35" s="51">
        <v>21</v>
      </c>
      <c r="BK35" s="52">
        <v>100</v>
      </c>
      <c r="BL35" s="51">
        <v>21</v>
      </c>
    </row>
    <row r="36" spans="1:64" ht="15">
      <c r="A36" s="84" t="s">
        <v>235</v>
      </c>
      <c r="B36" s="84" t="s">
        <v>235</v>
      </c>
      <c r="C36" s="53"/>
      <c r="D36" s="54"/>
      <c r="E36" s="65"/>
      <c r="F36" s="55"/>
      <c r="G36" s="53"/>
      <c r="H36" s="57"/>
      <c r="I36" s="56"/>
      <c r="J36" s="56"/>
      <c r="K36" s="36" t="s">
        <v>65</v>
      </c>
      <c r="L36" s="83">
        <v>37</v>
      </c>
      <c r="M36" s="83"/>
      <c r="N36" s="63"/>
      <c r="O36" s="86" t="s">
        <v>176</v>
      </c>
      <c r="P36" s="88">
        <v>43481.769895833335</v>
      </c>
      <c r="Q36" s="86" t="s">
        <v>281</v>
      </c>
      <c r="R36" s="90" t="s">
        <v>297</v>
      </c>
      <c r="S36" s="86" t="s">
        <v>301</v>
      </c>
      <c r="T36" s="86" t="s">
        <v>318</v>
      </c>
      <c r="U36" s="86"/>
      <c r="V36" s="90" t="s">
        <v>352</v>
      </c>
      <c r="W36" s="88">
        <v>43481.769895833335</v>
      </c>
      <c r="X36" s="90" t="s">
        <v>387</v>
      </c>
      <c r="Y36" s="86"/>
      <c r="Z36" s="86"/>
      <c r="AA36" s="89" t="s">
        <v>429</v>
      </c>
      <c r="AB36" s="86"/>
      <c r="AC36" s="86" t="b">
        <v>0</v>
      </c>
      <c r="AD36" s="86">
        <v>0</v>
      </c>
      <c r="AE36" s="89" t="s">
        <v>443</v>
      </c>
      <c r="AF36" s="86" t="b">
        <v>0</v>
      </c>
      <c r="AG36" s="86" t="s">
        <v>454</v>
      </c>
      <c r="AH36" s="86"/>
      <c r="AI36" s="89" t="s">
        <v>443</v>
      </c>
      <c r="AJ36" s="86" t="b">
        <v>0</v>
      </c>
      <c r="AK36" s="86">
        <v>0</v>
      </c>
      <c r="AL36" s="89" t="s">
        <v>443</v>
      </c>
      <c r="AM36" s="86" t="s">
        <v>464</v>
      </c>
      <c r="AN36" s="86" t="b">
        <v>0</v>
      </c>
      <c r="AO36" s="89" t="s">
        <v>429</v>
      </c>
      <c r="AP36" s="86" t="s">
        <v>176</v>
      </c>
      <c r="AQ36" s="86">
        <v>0</v>
      </c>
      <c r="AR36" s="86">
        <v>0</v>
      </c>
      <c r="AS36" s="86"/>
      <c r="AT36" s="86"/>
      <c r="AU36" s="86"/>
      <c r="AV36" s="86"/>
      <c r="AW36" s="86"/>
      <c r="AX36" s="86"/>
      <c r="AY36" s="86"/>
      <c r="AZ36" s="86"/>
      <c r="BA36">
        <v>4</v>
      </c>
      <c r="BB36" s="85" t="str">
        <f>REPLACE(INDEX(GroupVertices[Group],MATCH(Edges24[[#This Row],[Vertex 1]],GroupVertices[Vertex],0)),1,1,"")</f>
        <v>1</v>
      </c>
      <c r="BC36" s="85" t="str">
        <f>REPLACE(INDEX(GroupVertices[Group],MATCH(Edges24[[#This Row],[Vertex 2]],GroupVertices[Vertex],0)),1,1,"")</f>
        <v>1</v>
      </c>
      <c r="BD36" s="51">
        <v>0</v>
      </c>
      <c r="BE36" s="52">
        <v>0</v>
      </c>
      <c r="BF36" s="51">
        <v>0</v>
      </c>
      <c r="BG36" s="52">
        <v>0</v>
      </c>
      <c r="BH36" s="51">
        <v>0</v>
      </c>
      <c r="BI36" s="52">
        <v>0</v>
      </c>
      <c r="BJ36" s="51">
        <v>11</v>
      </c>
      <c r="BK36" s="52">
        <v>100</v>
      </c>
      <c r="BL36" s="51">
        <v>11</v>
      </c>
    </row>
    <row r="37" spans="1:64" ht="15">
      <c r="A37" s="84" t="s">
        <v>235</v>
      </c>
      <c r="B37" s="84" t="s">
        <v>235</v>
      </c>
      <c r="C37" s="53"/>
      <c r="D37" s="54"/>
      <c r="E37" s="65"/>
      <c r="F37" s="55"/>
      <c r="G37" s="53"/>
      <c r="H37" s="57"/>
      <c r="I37" s="56"/>
      <c r="J37" s="56"/>
      <c r="K37" s="36" t="s">
        <v>65</v>
      </c>
      <c r="L37" s="83">
        <v>38</v>
      </c>
      <c r="M37" s="83"/>
      <c r="N37" s="63"/>
      <c r="O37" s="86" t="s">
        <v>176</v>
      </c>
      <c r="P37" s="88">
        <v>43484.78957175926</v>
      </c>
      <c r="Q37" s="86" t="s">
        <v>282</v>
      </c>
      <c r="R37" s="90" t="s">
        <v>298</v>
      </c>
      <c r="S37" s="86" t="s">
        <v>301</v>
      </c>
      <c r="T37" s="86" t="s">
        <v>319</v>
      </c>
      <c r="U37" s="86"/>
      <c r="V37" s="90" t="s">
        <v>352</v>
      </c>
      <c r="W37" s="88">
        <v>43484.78957175926</v>
      </c>
      <c r="X37" s="90" t="s">
        <v>388</v>
      </c>
      <c r="Y37" s="86"/>
      <c r="Z37" s="86"/>
      <c r="AA37" s="89" t="s">
        <v>430</v>
      </c>
      <c r="AB37" s="86"/>
      <c r="AC37" s="86" t="b">
        <v>0</v>
      </c>
      <c r="AD37" s="86">
        <v>0</v>
      </c>
      <c r="AE37" s="89" t="s">
        <v>443</v>
      </c>
      <c r="AF37" s="86" t="b">
        <v>0</v>
      </c>
      <c r="AG37" s="86" t="s">
        <v>454</v>
      </c>
      <c r="AH37" s="86"/>
      <c r="AI37" s="89" t="s">
        <v>443</v>
      </c>
      <c r="AJ37" s="86" t="b">
        <v>0</v>
      </c>
      <c r="AK37" s="86">
        <v>0</v>
      </c>
      <c r="AL37" s="89" t="s">
        <v>443</v>
      </c>
      <c r="AM37" s="86" t="s">
        <v>464</v>
      </c>
      <c r="AN37" s="86" t="b">
        <v>0</v>
      </c>
      <c r="AO37" s="89" t="s">
        <v>430</v>
      </c>
      <c r="AP37" s="86" t="s">
        <v>176</v>
      </c>
      <c r="AQ37" s="86">
        <v>0</v>
      </c>
      <c r="AR37" s="86">
        <v>0</v>
      </c>
      <c r="AS37" s="86"/>
      <c r="AT37" s="86"/>
      <c r="AU37" s="86"/>
      <c r="AV37" s="86"/>
      <c r="AW37" s="86"/>
      <c r="AX37" s="86"/>
      <c r="AY37" s="86"/>
      <c r="AZ37" s="86"/>
      <c r="BA37">
        <v>4</v>
      </c>
      <c r="BB37" s="85" t="str">
        <f>REPLACE(INDEX(GroupVertices[Group],MATCH(Edges24[[#This Row],[Vertex 1]],GroupVertices[Vertex],0)),1,1,"")</f>
        <v>1</v>
      </c>
      <c r="BC37" s="85" t="str">
        <f>REPLACE(INDEX(GroupVertices[Group],MATCH(Edges24[[#This Row],[Vertex 2]],GroupVertices[Vertex],0)),1,1,"")</f>
        <v>1</v>
      </c>
      <c r="BD37" s="51">
        <v>0</v>
      </c>
      <c r="BE37" s="52">
        <v>0</v>
      </c>
      <c r="BF37" s="51">
        <v>0</v>
      </c>
      <c r="BG37" s="52">
        <v>0</v>
      </c>
      <c r="BH37" s="51">
        <v>0</v>
      </c>
      <c r="BI37" s="52">
        <v>0</v>
      </c>
      <c r="BJ37" s="51">
        <v>16</v>
      </c>
      <c r="BK37" s="52">
        <v>100</v>
      </c>
      <c r="BL37" s="51">
        <v>16</v>
      </c>
    </row>
    <row r="38" spans="1:64" ht="15">
      <c r="A38" s="84" t="s">
        <v>235</v>
      </c>
      <c r="B38" s="84" t="s">
        <v>235</v>
      </c>
      <c r="C38" s="53"/>
      <c r="D38" s="54"/>
      <c r="E38" s="65"/>
      <c r="F38" s="55"/>
      <c r="G38" s="53"/>
      <c r="H38" s="57"/>
      <c r="I38" s="56"/>
      <c r="J38" s="56"/>
      <c r="K38" s="36" t="s">
        <v>65</v>
      </c>
      <c r="L38" s="83">
        <v>39</v>
      </c>
      <c r="M38" s="83"/>
      <c r="N38" s="63"/>
      <c r="O38" s="86" t="s">
        <v>176</v>
      </c>
      <c r="P38" s="88">
        <v>43485.60905092592</v>
      </c>
      <c r="Q38" s="86" t="s">
        <v>283</v>
      </c>
      <c r="R38" s="90" t="s">
        <v>299</v>
      </c>
      <c r="S38" s="86" t="s">
        <v>301</v>
      </c>
      <c r="T38" s="86" t="s">
        <v>320</v>
      </c>
      <c r="U38" s="86"/>
      <c r="V38" s="90" t="s">
        <v>352</v>
      </c>
      <c r="W38" s="88">
        <v>43485.60905092592</v>
      </c>
      <c r="X38" s="90" t="s">
        <v>389</v>
      </c>
      <c r="Y38" s="86"/>
      <c r="Z38" s="86"/>
      <c r="AA38" s="89" t="s">
        <v>431</v>
      </c>
      <c r="AB38" s="86"/>
      <c r="AC38" s="86" t="b">
        <v>0</v>
      </c>
      <c r="AD38" s="86">
        <v>0</v>
      </c>
      <c r="AE38" s="89" t="s">
        <v>443</v>
      </c>
      <c r="AF38" s="86" t="b">
        <v>0</v>
      </c>
      <c r="AG38" s="86" t="s">
        <v>454</v>
      </c>
      <c r="AH38" s="86"/>
      <c r="AI38" s="89" t="s">
        <v>443</v>
      </c>
      <c r="AJ38" s="86" t="b">
        <v>0</v>
      </c>
      <c r="AK38" s="86">
        <v>0</v>
      </c>
      <c r="AL38" s="89" t="s">
        <v>443</v>
      </c>
      <c r="AM38" s="86" t="s">
        <v>464</v>
      </c>
      <c r="AN38" s="86" t="b">
        <v>0</v>
      </c>
      <c r="AO38" s="89" t="s">
        <v>431</v>
      </c>
      <c r="AP38" s="86" t="s">
        <v>176</v>
      </c>
      <c r="AQ38" s="86">
        <v>0</v>
      </c>
      <c r="AR38" s="86">
        <v>0</v>
      </c>
      <c r="AS38" s="86"/>
      <c r="AT38" s="86"/>
      <c r="AU38" s="86"/>
      <c r="AV38" s="86"/>
      <c r="AW38" s="86"/>
      <c r="AX38" s="86"/>
      <c r="AY38" s="86"/>
      <c r="AZ38" s="86"/>
      <c r="BA38">
        <v>4</v>
      </c>
      <c r="BB38" s="85" t="str">
        <f>REPLACE(INDEX(GroupVertices[Group],MATCH(Edges24[[#This Row],[Vertex 1]],GroupVertices[Vertex],0)),1,1,"")</f>
        <v>1</v>
      </c>
      <c r="BC38" s="85" t="str">
        <f>REPLACE(INDEX(GroupVertices[Group],MATCH(Edges24[[#This Row],[Vertex 2]],GroupVertices[Vertex],0)),1,1,"")</f>
        <v>1</v>
      </c>
      <c r="BD38" s="51">
        <v>0</v>
      </c>
      <c r="BE38" s="52">
        <v>0</v>
      </c>
      <c r="BF38" s="51">
        <v>0</v>
      </c>
      <c r="BG38" s="52">
        <v>0</v>
      </c>
      <c r="BH38" s="51">
        <v>0</v>
      </c>
      <c r="BI38" s="52">
        <v>0</v>
      </c>
      <c r="BJ38" s="51">
        <v>14</v>
      </c>
      <c r="BK38" s="52">
        <v>100</v>
      </c>
      <c r="BL38" s="51">
        <v>14</v>
      </c>
    </row>
    <row r="39" spans="1:64" ht="15">
      <c r="A39" s="84" t="s">
        <v>236</v>
      </c>
      <c r="B39" s="84" t="s">
        <v>250</v>
      </c>
      <c r="C39" s="53"/>
      <c r="D39" s="54"/>
      <c r="E39" s="65"/>
      <c r="F39" s="55"/>
      <c r="G39" s="53"/>
      <c r="H39" s="57"/>
      <c r="I39" s="56"/>
      <c r="J39" s="56"/>
      <c r="K39" s="36" t="s">
        <v>65</v>
      </c>
      <c r="L39" s="83">
        <v>40</v>
      </c>
      <c r="M39" s="83"/>
      <c r="N39" s="63"/>
      <c r="O39" s="86" t="s">
        <v>253</v>
      </c>
      <c r="P39" s="88">
        <v>43486.401724537034</v>
      </c>
      <c r="Q39" s="86" t="s">
        <v>284</v>
      </c>
      <c r="R39" s="86"/>
      <c r="S39" s="86"/>
      <c r="T39" s="86" t="s">
        <v>321</v>
      </c>
      <c r="U39" s="90" t="s">
        <v>329</v>
      </c>
      <c r="V39" s="90" t="s">
        <v>329</v>
      </c>
      <c r="W39" s="88">
        <v>43486.401724537034</v>
      </c>
      <c r="X39" s="90" t="s">
        <v>390</v>
      </c>
      <c r="Y39" s="86"/>
      <c r="Z39" s="86"/>
      <c r="AA39" s="89" t="s">
        <v>432</v>
      </c>
      <c r="AB39" s="86"/>
      <c r="AC39" s="86" t="b">
        <v>0</v>
      </c>
      <c r="AD39" s="86">
        <v>3</v>
      </c>
      <c r="AE39" s="89" t="s">
        <v>443</v>
      </c>
      <c r="AF39" s="86" t="b">
        <v>0</v>
      </c>
      <c r="AG39" s="86" t="s">
        <v>451</v>
      </c>
      <c r="AH39" s="86"/>
      <c r="AI39" s="89" t="s">
        <v>443</v>
      </c>
      <c r="AJ39" s="86" t="b">
        <v>0</v>
      </c>
      <c r="AK39" s="86">
        <v>0</v>
      </c>
      <c r="AL39" s="89" t="s">
        <v>443</v>
      </c>
      <c r="AM39" s="86" t="s">
        <v>462</v>
      </c>
      <c r="AN39" s="86" t="b">
        <v>0</v>
      </c>
      <c r="AO39" s="89" t="s">
        <v>432</v>
      </c>
      <c r="AP39" s="86" t="s">
        <v>176</v>
      </c>
      <c r="AQ39" s="86">
        <v>0</v>
      </c>
      <c r="AR39" s="86">
        <v>0</v>
      </c>
      <c r="AS39" s="86" t="s">
        <v>472</v>
      </c>
      <c r="AT39" s="86" t="s">
        <v>475</v>
      </c>
      <c r="AU39" s="86" t="s">
        <v>478</v>
      </c>
      <c r="AV39" s="86" t="s">
        <v>481</v>
      </c>
      <c r="AW39" s="86" t="s">
        <v>484</v>
      </c>
      <c r="AX39" s="86" t="s">
        <v>481</v>
      </c>
      <c r="AY39" s="86" t="s">
        <v>489</v>
      </c>
      <c r="AZ39" s="90" t="s">
        <v>492</v>
      </c>
      <c r="BA39">
        <v>1</v>
      </c>
      <c r="BB39" s="85" t="str">
        <f>REPLACE(INDEX(GroupVertices[Group],MATCH(Edges24[[#This Row],[Vertex 1]],GroupVertices[Vertex],0)),1,1,"")</f>
        <v>3</v>
      </c>
      <c r="BC39" s="85" t="str">
        <f>REPLACE(INDEX(GroupVertices[Group],MATCH(Edges24[[#This Row],[Vertex 2]],GroupVertices[Vertex],0)),1,1,"")</f>
        <v>3</v>
      </c>
      <c r="BD39" s="51"/>
      <c r="BE39" s="52"/>
      <c r="BF39" s="51"/>
      <c r="BG39" s="52"/>
      <c r="BH39" s="51"/>
      <c r="BI39" s="52"/>
      <c r="BJ39" s="51"/>
      <c r="BK39" s="52"/>
      <c r="BL39" s="51"/>
    </row>
    <row r="40" spans="1:64" ht="15">
      <c r="A40" s="84" t="s">
        <v>237</v>
      </c>
      <c r="B40" s="84" t="s">
        <v>237</v>
      </c>
      <c r="C40" s="53"/>
      <c r="D40" s="54"/>
      <c r="E40" s="65"/>
      <c r="F40" s="55"/>
      <c r="G40" s="53"/>
      <c r="H40" s="57"/>
      <c r="I40" s="56"/>
      <c r="J40" s="56"/>
      <c r="K40" s="36" t="s">
        <v>65</v>
      </c>
      <c r="L40" s="83">
        <v>42</v>
      </c>
      <c r="M40" s="83"/>
      <c r="N40" s="63"/>
      <c r="O40" s="86" t="s">
        <v>176</v>
      </c>
      <c r="P40" s="88">
        <v>43486.73614583333</v>
      </c>
      <c r="Q40" s="86" t="s">
        <v>285</v>
      </c>
      <c r="R40" s="90" t="s">
        <v>300</v>
      </c>
      <c r="S40" s="86" t="s">
        <v>302</v>
      </c>
      <c r="T40" s="86" t="s">
        <v>322</v>
      </c>
      <c r="U40" s="86"/>
      <c r="V40" s="90" t="s">
        <v>353</v>
      </c>
      <c r="W40" s="88">
        <v>43486.73614583333</v>
      </c>
      <c r="X40" s="90" t="s">
        <v>391</v>
      </c>
      <c r="Y40" s="86"/>
      <c r="Z40" s="86"/>
      <c r="AA40" s="89" t="s">
        <v>433</v>
      </c>
      <c r="AB40" s="86"/>
      <c r="AC40" s="86" t="b">
        <v>0</v>
      </c>
      <c r="AD40" s="86">
        <v>0</v>
      </c>
      <c r="AE40" s="89" t="s">
        <v>443</v>
      </c>
      <c r="AF40" s="86" t="b">
        <v>0</v>
      </c>
      <c r="AG40" s="86" t="s">
        <v>454</v>
      </c>
      <c r="AH40" s="86"/>
      <c r="AI40" s="89" t="s">
        <v>443</v>
      </c>
      <c r="AJ40" s="86" t="b">
        <v>0</v>
      </c>
      <c r="AK40" s="86">
        <v>0</v>
      </c>
      <c r="AL40" s="89" t="s">
        <v>443</v>
      </c>
      <c r="AM40" s="86" t="s">
        <v>463</v>
      </c>
      <c r="AN40" s="86" t="b">
        <v>0</v>
      </c>
      <c r="AO40" s="89" t="s">
        <v>433</v>
      </c>
      <c r="AP40" s="86" t="s">
        <v>176</v>
      </c>
      <c r="AQ40" s="86">
        <v>0</v>
      </c>
      <c r="AR40" s="86">
        <v>0</v>
      </c>
      <c r="AS40" s="86"/>
      <c r="AT40" s="86"/>
      <c r="AU40" s="86"/>
      <c r="AV40" s="86"/>
      <c r="AW40" s="86"/>
      <c r="AX40" s="86"/>
      <c r="AY40" s="86"/>
      <c r="AZ40" s="86"/>
      <c r="BA40">
        <v>1</v>
      </c>
      <c r="BB40" s="85" t="str">
        <f>REPLACE(INDEX(GroupVertices[Group],MATCH(Edges24[[#This Row],[Vertex 1]],GroupVertices[Vertex],0)),1,1,"")</f>
        <v>1</v>
      </c>
      <c r="BC40" s="85" t="str">
        <f>REPLACE(INDEX(GroupVertices[Group],MATCH(Edges24[[#This Row],[Vertex 2]],GroupVertices[Vertex],0)),1,1,"")</f>
        <v>1</v>
      </c>
      <c r="BD40" s="51">
        <v>0</v>
      </c>
      <c r="BE40" s="52">
        <v>0</v>
      </c>
      <c r="BF40" s="51">
        <v>0</v>
      </c>
      <c r="BG40" s="52">
        <v>0</v>
      </c>
      <c r="BH40" s="51">
        <v>0</v>
      </c>
      <c r="BI40" s="52">
        <v>0</v>
      </c>
      <c r="BJ40" s="51">
        <v>26</v>
      </c>
      <c r="BK40" s="52">
        <v>100</v>
      </c>
      <c r="BL40" s="51">
        <v>26</v>
      </c>
    </row>
    <row r="41" spans="1:64" ht="15">
      <c r="A41" s="84" t="s">
        <v>238</v>
      </c>
      <c r="B41" s="84" t="s">
        <v>252</v>
      </c>
      <c r="C41" s="53"/>
      <c r="D41" s="54"/>
      <c r="E41" s="65"/>
      <c r="F41" s="55"/>
      <c r="G41" s="53"/>
      <c r="H41" s="57"/>
      <c r="I41" s="56"/>
      <c r="J41" s="56"/>
      <c r="K41" s="36" t="s">
        <v>65</v>
      </c>
      <c r="L41" s="83">
        <v>43</v>
      </c>
      <c r="M41" s="83"/>
      <c r="N41" s="63"/>
      <c r="O41" s="86" t="s">
        <v>254</v>
      </c>
      <c r="P41" s="88">
        <v>43487.30174768518</v>
      </c>
      <c r="Q41" s="86" t="s">
        <v>286</v>
      </c>
      <c r="R41" s="86"/>
      <c r="S41" s="86"/>
      <c r="T41" s="86" t="s">
        <v>307</v>
      </c>
      <c r="U41" s="90" t="s">
        <v>330</v>
      </c>
      <c r="V41" s="90" t="s">
        <v>330</v>
      </c>
      <c r="W41" s="88">
        <v>43487.30174768518</v>
      </c>
      <c r="X41" s="90" t="s">
        <v>392</v>
      </c>
      <c r="Y41" s="86"/>
      <c r="Z41" s="86"/>
      <c r="AA41" s="89" t="s">
        <v>434</v>
      </c>
      <c r="AB41" s="89" t="s">
        <v>441</v>
      </c>
      <c r="AC41" s="86" t="b">
        <v>0</v>
      </c>
      <c r="AD41" s="86">
        <v>0</v>
      </c>
      <c r="AE41" s="89" t="s">
        <v>449</v>
      </c>
      <c r="AF41" s="86" t="b">
        <v>0</v>
      </c>
      <c r="AG41" s="86" t="s">
        <v>451</v>
      </c>
      <c r="AH41" s="86"/>
      <c r="AI41" s="89" t="s">
        <v>443</v>
      </c>
      <c r="AJ41" s="86" t="b">
        <v>0</v>
      </c>
      <c r="AK41" s="86">
        <v>0</v>
      </c>
      <c r="AL41" s="89" t="s">
        <v>443</v>
      </c>
      <c r="AM41" s="86" t="s">
        <v>460</v>
      </c>
      <c r="AN41" s="86" t="b">
        <v>0</v>
      </c>
      <c r="AO41" s="89" t="s">
        <v>441</v>
      </c>
      <c r="AP41" s="86" t="s">
        <v>176</v>
      </c>
      <c r="AQ41" s="86">
        <v>0</v>
      </c>
      <c r="AR41" s="86">
        <v>0</v>
      </c>
      <c r="AS41" s="86"/>
      <c r="AT41" s="86"/>
      <c r="AU41" s="86"/>
      <c r="AV41" s="86"/>
      <c r="AW41" s="86"/>
      <c r="AX41" s="86"/>
      <c r="AY41" s="86"/>
      <c r="AZ41" s="86"/>
      <c r="BA41">
        <v>1</v>
      </c>
      <c r="BB41" s="85" t="str">
        <f>REPLACE(INDEX(GroupVertices[Group],MATCH(Edges24[[#This Row],[Vertex 1]],GroupVertices[Vertex],0)),1,1,"")</f>
        <v>9</v>
      </c>
      <c r="BC41" s="85" t="str">
        <f>REPLACE(INDEX(GroupVertices[Group],MATCH(Edges24[[#This Row],[Vertex 2]],GroupVertices[Vertex],0)),1,1,"")</f>
        <v>9</v>
      </c>
      <c r="BD41" s="51">
        <v>3</v>
      </c>
      <c r="BE41" s="52">
        <v>18.75</v>
      </c>
      <c r="BF41" s="51">
        <v>0</v>
      </c>
      <c r="BG41" s="52">
        <v>0</v>
      </c>
      <c r="BH41" s="51">
        <v>0</v>
      </c>
      <c r="BI41" s="52">
        <v>0</v>
      </c>
      <c r="BJ41" s="51">
        <v>13</v>
      </c>
      <c r="BK41" s="52">
        <v>81.25</v>
      </c>
      <c r="BL41" s="51">
        <v>16</v>
      </c>
    </row>
    <row r="42" spans="1:64" ht="15">
      <c r="A42" s="84" t="s">
        <v>239</v>
      </c>
      <c r="B42" s="84" t="s">
        <v>239</v>
      </c>
      <c r="C42" s="53"/>
      <c r="D42" s="54"/>
      <c r="E42" s="65"/>
      <c r="F42" s="55"/>
      <c r="G42" s="53"/>
      <c r="H42" s="57"/>
      <c r="I42" s="56"/>
      <c r="J42" s="56"/>
      <c r="K42" s="36" t="s">
        <v>65</v>
      </c>
      <c r="L42" s="83">
        <v>44</v>
      </c>
      <c r="M42" s="83"/>
      <c r="N42" s="63"/>
      <c r="O42" s="86" t="s">
        <v>176</v>
      </c>
      <c r="P42" s="88">
        <v>43487.44519675926</v>
      </c>
      <c r="Q42" s="86" t="s">
        <v>287</v>
      </c>
      <c r="R42" s="86"/>
      <c r="S42" s="86"/>
      <c r="T42" s="86" t="s">
        <v>323</v>
      </c>
      <c r="U42" s="90" t="s">
        <v>331</v>
      </c>
      <c r="V42" s="90" t="s">
        <v>331</v>
      </c>
      <c r="W42" s="88">
        <v>43487.44519675926</v>
      </c>
      <c r="X42" s="90" t="s">
        <v>393</v>
      </c>
      <c r="Y42" s="86"/>
      <c r="Z42" s="86"/>
      <c r="AA42" s="89" t="s">
        <v>435</v>
      </c>
      <c r="AB42" s="89" t="s">
        <v>442</v>
      </c>
      <c r="AC42" s="86" t="b">
        <v>0</v>
      </c>
      <c r="AD42" s="86">
        <v>0</v>
      </c>
      <c r="AE42" s="89" t="s">
        <v>450</v>
      </c>
      <c r="AF42" s="86" t="b">
        <v>0</v>
      </c>
      <c r="AG42" s="86" t="s">
        <v>451</v>
      </c>
      <c r="AH42" s="86"/>
      <c r="AI42" s="89" t="s">
        <v>443</v>
      </c>
      <c r="AJ42" s="86" t="b">
        <v>0</v>
      </c>
      <c r="AK42" s="86">
        <v>1</v>
      </c>
      <c r="AL42" s="89" t="s">
        <v>443</v>
      </c>
      <c r="AM42" s="86" t="s">
        <v>469</v>
      </c>
      <c r="AN42" s="86" t="b">
        <v>0</v>
      </c>
      <c r="AO42" s="89" t="s">
        <v>442</v>
      </c>
      <c r="AP42" s="86" t="s">
        <v>176</v>
      </c>
      <c r="AQ42" s="86">
        <v>0</v>
      </c>
      <c r="AR42" s="86">
        <v>0</v>
      </c>
      <c r="AS42" s="86"/>
      <c r="AT42" s="86"/>
      <c r="AU42" s="86"/>
      <c r="AV42" s="86"/>
      <c r="AW42" s="86"/>
      <c r="AX42" s="86"/>
      <c r="AY42" s="86"/>
      <c r="AZ42" s="86"/>
      <c r="BA42">
        <v>1</v>
      </c>
      <c r="BB42" s="85" t="str">
        <f>REPLACE(INDEX(GroupVertices[Group],MATCH(Edges24[[#This Row],[Vertex 1]],GroupVertices[Vertex],0)),1,1,"")</f>
        <v>8</v>
      </c>
      <c r="BC42" s="85" t="str">
        <f>REPLACE(INDEX(GroupVertices[Group],MATCH(Edges24[[#This Row],[Vertex 2]],GroupVertices[Vertex],0)),1,1,"")</f>
        <v>8</v>
      </c>
      <c r="BD42" s="51">
        <v>0</v>
      </c>
      <c r="BE42" s="52">
        <v>0</v>
      </c>
      <c r="BF42" s="51">
        <v>0</v>
      </c>
      <c r="BG42" s="52">
        <v>0</v>
      </c>
      <c r="BH42" s="51">
        <v>0</v>
      </c>
      <c r="BI42" s="52">
        <v>0</v>
      </c>
      <c r="BJ42" s="51">
        <v>13</v>
      </c>
      <c r="BK42" s="52">
        <v>100</v>
      </c>
      <c r="BL42" s="51">
        <v>13</v>
      </c>
    </row>
    <row r="43" spans="1:64" ht="15">
      <c r="A43" s="84" t="s">
        <v>240</v>
      </c>
      <c r="B43" s="84" t="s">
        <v>239</v>
      </c>
      <c r="C43" s="53"/>
      <c r="D43" s="54"/>
      <c r="E43" s="65"/>
      <c r="F43" s="55"/>
      <c r="G43" s="53"/>
      <c r="H43" s="57"/>
      <c r="I43" s="56"/>
      <c r="J43" s="56"/>
      <c r="K43" s="36" t="s">
        <v>65</v>
      </c>
      <c r="L43" s="83">
        <v>45</v>
      </c>
      <c r="M43" s="83"/>
      <c r="N43" s="63"/>
      <c r="O43" s="86" t="s">
        <v>253</v>
      </c>
      <c r="P43" s="88">
        <v>43487.44894675926</v>
      </c>
      <c r="Q43" s="86" t="s">
        <v>288</v>
      </c>
      <c r="R43" s="86"/>
      <c r="S43" s="86"/>
      <c r="T43" s="86" t="s">
        <v>323</v>
      </c>
      <c r="U43" s="90" t="s">
        <v>331</v>
      </c>
      <c r="V43" s="90" t="s">
        <v>331</v>
      </c>
      <c r="W43" s="88">
        <v>43487.44894675926</v>
      </c>
      <c r="X43" s="90" t="s">
        <v>394</v>
      </c>
      <c r="Y43" s="86"/>
      <c r="Z43" s="86"/>
      <c r="AA43" s="89" t="s">
        <v>436</v>
      </c>
      <c r="AB43" s="86"/>
      <c r="AC43" s="86" t="b">
        <v>0</v>
      </c>
      <c r="AD43" s="86">
        <v>0</v>
      </c>
      <c r="AE43" s="89" t="s">
        <v>443</v>
      </c>
      <c r="AF43" s="86" t="b">
        <v>0</v>
      </c>
      <c r="AG43" s="86" t="s">
        <v>451</v>
      </c>
      <c r="AH43" s="86"/>
      <c r="AI43" s="89" t="s">
        <v>443</v>
      </c>
      <c r="AJ43" s="86" t="b">
        <v>0</v>
      </c>
      <c r="AK43" s="86">
        <v>1</v>
      </c>
      <c r="AL43" s="89" t="s">
        <v>435</v>
      </c>
      <c r="AM43" s="86" t="s">
        <v>461</v>
      </c>
      <c r="AN43" s="86" t="b">
        <v>0</v>
      </c>
      <c r="AO43" s="89" t="s">
        <v>435</v>
      </c>
      <c r="AP43" s="86" t="s">
        <v>176</v>
      </c>
      <c r="AQ43" s="86">
        <v>0</v>
      </c>
      <c r="AR43" s="86">
        <v>0</v>
      </c>
      <c r="AS43" s="86"/>
      <c r="AT43" s="86"/>
      <c r="AU43" s="86"/>
      <c r="AV43" s="86"/>
      <c r="AW43" s="86"/>
      <c r="AX43" s="86"/>
      <c r="AY43" s="86"/>
      <c r="AZ43" s="86"/>
      <c r="BA43">
        <v>1</v>
      </c>
      <c r="BB43" s="85" t="str">
        <f>REPLACE(INDEX(GroupVertices[Group],MATCH(Edges24[[#This Row],[Vertex 1]],GroupVertices[Vertex],0)),1,1,"")</f>
        <v>8</v>
      </c>
      <c r="BC43" s="85" t="str">
        <f>REPLACE(INDEX(GroupVertices[Group],MATCH(Edges24[[#This Row],[Vertex 2]],GroupVertices[Vertex],0)),1,1,"")</f>
        <v>8</v>
      </c>
      <c r="BD43" s="51">
        <v>0</v>
      </c>
      <c r="BE43" s="52">
        <v>0</v>
      </c>
      <c r="BF43" s="51">
        <v>0</v>
      </c>
      <c r="BG43" s="52">
        <v>0</v>
      </c>
      <c r="BH43" s="51">
        <v>0</v>
      </c>
      <c r="BI43" s="52">
        <v>0</v>
      </c>
      <c r="BJ43" s="51">
        <v>15</v>
      </c>
      <c r="BK43" s="52">
        <v>100</v>
      </c>
      <c r="BL43" s="51">
        <v>15</v>
      </c>
    </row>
    <row r="44" spans="1:64" ht="15">
      <c r="A44" s="84" t="s">
        <v>241</v>
      </c>
      <c r="B44" s="84" t="s">
        <v>241</v>
      </c>
      <c r="C44" s="53"/>
      <c r="D44" s="54"/>
      <c r="E44" s="65"/>
      <c r="F44" s="55"/>
      <c r="G44" s="53"/>
      <c r="H44" s="57"/>
      <c r="I44" s="56"/>
      <c r="J44" s="56"/>
      <c r="K44" s="36" t="s">
        <v>65</v>
      </c>
      <c r="L44" s="83">
        <v>46</v>
      </c>
      <c r="M44" s="83"/>
      <c r="N44" s="63"/>
      <c r="O44" s="86" t="s">
        <v>176</v>
      </c>
      <c r="P44" s="88">
        <v>43487.92120370371</v>
      </c>
      <c r="Q44" s="86" t="s">
        <v>289</v>
      </c>
      <c r="R44" s="86"/>
      <c r="S44" s="86"/>
      <c r="T44" s="86" t="s">
        <v>307</v>
      </c>
      <c r="U44" s="90" t="s">
        <v>332</v>
      </c>
      <c r="V44" s="90" t="s">
        <v>332</v>
      </c>
      <c r="W44" s="88">
        <v>43487.92120370371</v>
      </c>
      <c r="X44" s="90" t="s">
        <v>395</v>
      </c>
      <c r="Y44" s="86"/>
      <c r="Z44" s="86"/>
      <c r="AA44" s="89" t="s">
        <v>437</v>
      </c>
      <c r="AB44" s="86"/>
      <c r="AC44" s="86" t="b">
        <v>0</v>
      </c>
      <c r="AD44" s="86">
        <v>0</v>
      </c>
      <c r="AE44" s="89" t="s">
        <v>443</v>
      </c>
      <c r="AF44" s="86" t="b">
        <v>0</v>
      </c>
      <c r="AG44" s="86" t="s">
        <v>453</v>
      </c>
      <c r="AH44" s="86"/>
      <c r="AI44" s="89" t="s">
        <v>443</v>
      </c>
      <c r="AJ44" s="86" t="b">
        <v>0</v>
      </c>
      <c r="AK44" s="86">
        <v>0</v>
      </c>
      <c r="AL44" s="89" t="s">
        <v>443</v>
      </c>
      <c r="AM44" s="86" t="s">
        <v>460</v>
      </c>
      <c r="AN44" s="86" t="b">
        <v>0</v>
      </c>
      <c r="AO44" s="89" t="s">
        <v>437</v>
      </c>
      <c r="AP44" s="86" t="s">
        <v>176</v>
      </c>
      <c r="AQ44" s="86">
        <v>0</v>
      </c>
      <c r="AR44" s="86">
        <v>0</v>
      </c>
      <c r="AS44" s="86"/>
      <c r="AT44" s="86"/>
      <c r="AU44" s="86"/>
      <c r="AV44" s="86"/>
      <c r="AW44" s="86"/>
      <c r="AX44" s="86"/>
      <c r="AY44" s="86"/>
      <c r="AZ44" s="86"/>
      <c r="BA44">
        <v>1</v>
      </c>
      <c r="BB44" s="85" t="str">
        <f>REPLACE(INDEX(GroupVertices[Group],MATCH(Edges24[[#This Row],[Vertex 1]],GroupVertices[Vertex],0)),1,1,"")</f>
        <v>1</v>
      </c>
      <c r="BC44" s="85" t="str">
        <f>REPLACE(INDEX(GroupVertices[Group],MATCH(Edges24[[#This Row],[Vertex 2]],GroupVertices[Vertex],0)),1,1,"")</f>
        <v>1</v>
      </c>
      <c r="BD44" s="51">
        <v>0</v>
      </c>
      <c r="BE44" s="52">
        <v>0</v>
      </c>
      <c r="BF44" s="51">
        <v>0</v>
      </c>
      <c r="BG44" s="52">
        <v>0</v>
      </c>
      <c r="BH44" s="51">
        <v>0</v>
      </c>
      <c r="BI44" s="52">
        <v>0</v>
      </c>
      <c r="BJ44" s="51">
        <v>6</v>
      </c>
      <c r="BK44" s="52">
        <v>100</v>
      </c>
      <c r="BL44" s="51">
        <v>6</v>
      </c>
    </row>
    <row r="45" spans="1:11" ht="15">
      <c r="A45"/>
      <c r="B45"/>
      <c r="C45"/>
      <c r="D45"/>
      <c r="E45"/>
      <c r="F45"/>
      <c r="G45"/>
      <c r="H45"/>
      <c r="I45"/>
      <c r="J45"/>
      <c r="K45"/>
    </row>
    <row r="46" spans="1:11" ht="15">
      <c r="A46"/>
      <c r="B46"/>
      <c r="C46"/>
      <c r="D46"/>
      <c r="E46"/>
      <c r="F46"/>
      <c r="G46"/>
      <c r="H46"/>
      <c r="I46"/>
      <c r="J46"/>
      <c r="K4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4"/>
    <dataValidation allowBlank="1" showInputMessage="1" showErrorMessage="1" promptTitle="Vertex 2 Name" prompt="Enter the name of the edge's second vertex." sqref="B3:B44"/>
    <dataValidation allowBlank="1" showInputMessage="1" showErrorMessage="1" promptTitle="Vertex 1 Name" prompt="Enter the name of the edge's first vertex." sqref="A3:A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4"/>
    <dataValidation allowBlank="1" showInputMessage="1" promptTitle="Edge Width" prompt="Enter an optional edge width between 1 and 10." errorTitle="Invalid Edge Width" error="The optional edge width must be a whole number between 1 and 10." sqref="D3:D44"/>
    <dataValidation allowBlank="1" showInputMessage="1" promptTitle="Edge Color" prompt="To select an optional edge color, right-click and select Select Color on the right-click menu." sqref="C3:C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4"/>
    <dataValidation allowBlank="1" showErrorMessage="1" sqref="N2:N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4"/>
  </dataValidations>
  <hyperlinks>
    <hyperlink ref="R7" r:id="rId1" display="https://www.instagram.com/p/Bsi8iY8HnA8/?utm_source=ig_twitter_share&amp;igshid=o9zoqx8t2zld"/>
    <hyperlink ref="R8" r:id="rId2" display="https://www.facebook.com/radionostalgiaofficial/videos/2248828572065410/"/>
    <hyperlink ref="R9" r:id="rId3" display="https://www.instagram.com/p/Bsi8iY8HnA8/?utm_source=ig_twitter_share&amp;igshid=o9zoqx8t2zld"/>
    <hyperlink ref="R10" r:id="rId4" display="https://www.instagram.com/p/Bsi8iY8HnA8/?utm_source=ig_twitter_share&amp;igshid=o9zoqx8t2zld"/>
    <hyperlink ref="R11" r:id="rId5" display="https://www.fyens.dk/fyn/Politiet-om-stenkaster-sagen-Det-ligner-ikke-noget-vi-nogensinde-har-set-foer/artikel/3315873"/>
    <hyperlink ref="R12" r:id="rId6" display="https://www.rynek-kolejowy.pl/wiadomosci/kolejne-zamowienie-plk-z-wolnej-reki-tym-razem-dla-torpolu-90214.html"/>
    <hyperlink ref="R27" r:id="rId7" display="https://twitter.com/EnnioSanntos07/status/1086011915560730626"/>
    <hyperlink ref="R28" r:id="rId8" display="https://twitter.com/EnnioSanntos07/status/1086011915560730626"/>
    <hyperlink ref="R34" r:id="rId9" display="https://www.youtube.com/watch?v=WYr53R8VL3g&amp;feature=youtu.be"/>
    <hyperlink ref="R35" r:id="rId10" display="https://www.instagram.com/p/BsjBmu5lwQh/?utm_source=ig_twitter_share&amp;igshid=123zc3ae6kvwu"/>
    <hyperlink ref="R36" r:id="rId11" display="https://www.instagram.com/p/BstJvqkF2BG/?utm_source=ig_twitter_share&amp;igshid=rzbwheorjo3d"/>
    <hyperlink ref="R37" r:id="rId12" display="https://www.instagram.com/p/Bs07XstFl-s/?utm_source=ig_twitter_share&amp;igshid=119k4rqg7mvdc"/>
    <hyperlink ref="R38" r:id="rId13" display="https://www.instagram.com/p/Bs3CUMMFHLo/?utm_source=ig_twitter_share&amp;igshid=11ni2g88mbuvn"/>
    <hyperlink ref="R40" r:id="rId14" display="https://www.facebook.com/100001111086568/posts/1946708252042859/"/>
    <hyperlink ref="U4" r:id="rId15" display="https://pbs.twimg.com/media/DwlEdXbWkAI9Cmn.jpg"/>
    <hyperlink ref="U6" r:id="rId16" display="https://pbs.twimg.com/media/DwsyWQIWsAAw2Go.jpg"/>
    <hyperlink ref="U12" r:id="rId17" display="https://pbs.twimg.com/media/DxHEn-NXgAAsdW_.jpg"/>
    <hyperlink ref="U24" r:id="rId18" display="https://pbs.twimg.com/media/DwenkbeV4AAUGuj.jpg"/>
    <hyperlink ref="U25" r:id="rId19" display="https://pbs.twimg.com/media/DweoQbDU0AE77-Q.jpg"/>
    <hyperlink ref="U39" r:id="rId20" display="https://pbs.twimg.com/media/DxbOYOKWkAAKVjl.jpg"/>
    <hyperlink ref="U41" r:id="rId21" display="https://pbs.twimg.com/media/Dxf3AQJWkAAr0kk.jpg"/>
    <hyperlink ref="U42" r:id="rId22" display="https://pbs.twimg.com/media/DxgmSyrWsAA5xv4.jpg"/>
    <hyperlink ref="U43" r:id="rId23" display="https://pbs.twimg.com/media/DxgmSyrWsAA5xv4.jpg"/>
    <hyperlink ref="U44" r:id="rId24" display="https://pbs.twimg.com/media/DxjDLnzXcAAiIvh.jpg"/>
    <hyperlink ref="V3" r:id="rId25" display="http://pbs.twimg.com/profile_images/1087100690751733766/piSivUNL_normal.jpg"/>
    <hyperlink ref="V4" r:id="rId26" display="https://pbs.twimg.com/media/DwlEdXbWkAI9Cmn.jpg"/>
    <hyperlink ref="V5" r:id="rId27" display="http://pbs.twimg.com/profile_images/1060325521928736768/anjGPdOa_normal.jpg"/>
    <hyperlink ref="V6" r:id="rId28" display="https://pbs.twimg.com/media/DwsyWQIWsAAw2Go.jpg"/>
    <hyperlink ref="V7" r:id="rId29" display="http://pbs.twimg.com/profile_images/1081459043120623616/_LWwyeyE_normal.jpg"/>
    <hyperlink ref="V8" r:id="rId30" display="http://pbs.twimg.com/profile_images/946666642439835648/KlMadhcE_normal.jpg"/>
    <hyperlink ref="V9" r:id="rId31" display="http://pbs.twimg.com/profile_images/767118850236248064/sWchaO-j_normal.jpg"/>
    <hyperlink ref="V10" r:id="rId32" display="http://pbs.twimg.com/profile_images/474140178966384641/QS4fkP5m_normal.jpeg"/>
    <hyperlink ref="V11" r:id="rId33" display="http://pbs.twimg.com/profile_images/611099400983695360/u6geQp46_normal.png"/>
    <hyperlink ref="V12" r:id="rId34" display="https://pbs.twimg.com/media/DxHEn-NXgAAsdW_.jpg"/>
    <hyperlink ref="V13" r:id="rId35" display="http://pbs.twimg.com/profile_images/378800000866605356/vQQTMYjl_normal.jpeg"/>
    <hyperlink ref="V14" r:id="rId36" display="http://pbs.twimg.com/profile_images/877155264478269446/eUud0ZVL_normal.jpg"/>
    <hyperlink ref="V15" r:id="rId37" display="http://pbs.twimg.com/profile_images/926457676917121024/fmwM2aXt_normal.jpg"/>
    <hyperlink ref="V16" r:id="rId38" display="http://pbs.twimg.com/profile_images/430257039072190464/yVzmegHl_normal.png"/>
    <hyperlink ref="V17" r:id="rId39" display="http://pbs.twimg.com/profile_images/430257039072190464/yVzmegHl_normal.png"/>
    <hyperlink ref="V18" r:id="rId40" display="http://pbs.twimg.com/profile_images/430257039072190464/yVzmegHl_normal.png"/>
    <hyperlink ref="V19" r:id="rId41" display="http://pbs.twimg.com/profile_images/430257039072190464/yVzmegHl_normal.png"/>
    <hyperlink ref="V20" r:id="rId42" display="http://pbs.twimg.com/profile_images/430257039072190464/yVzmegHl_normal.png"/>
    <hyperlink ref="V21" r:id="rId43" display="http://pbs.twimg.com/profile_images/430257039072190464/yVzmegHl_normal.png"/>
    <hyperlink ref="V22" r:id="rId44" display="http://pbs.twimg.com/profile_images/430257039072190464/yVzmegHl_normal.png"/>
    <hyperlink ref="V23" r:id="rId45" display="http://pbs.twimg.com/profile_images/430257039072190464/yVzmegHl_normal.png"/>
    <hyperlink ref="V24" r:id="rId46" display="https://pbs.twimg.com/media/DwenkbeV4AAUGuj.jpg"/>
    <hyperlink ref="V25" r:id="rId47" display="https://pbs.twimg.com/media/DweoQbDU0AE77-Q.jpg"/>
    <hyperlink ref="V26" r:id="rId48" display="http://pbs.twimg.com/profile_images/949985101890359297/txktT8WT_normal.jpg"/>
    <hyperlink ref="V27" r:id="rId49" display="http://pbs.twimg.com/profile_images/1085153484482191360/xT92-MPJ_normal.jpg"/>
    <hyperlink ref="V28" r:id="rId50" display="http://pbs.twimg.com/profile_images/1083520729293963264/T3_GqLqy_normal.jpg"/>
    <hyperlink ref="V29" r:id="rId51" display="http://pbs.twimg.com/profile_images/1085942285676744705/RfWTX9xi_normal.jpg"/>
    <hyperlink ref="V30" r:id="rId52" display="http://pbs.twimg.com/profile_images/1075003886350548995/AI4lvV-0_normal.jpg"/>
    <hyperlink ref="V31" r:id="rId53" display="http://pbs.twimg.com/profile_images/378800000620573813/406ac5496b2fa75f574da84f4b86ccc4_normal.jpeg"/>
    <hyperlink ref="V32" r:id="rId54" display="http://pbs.twimg.com/profile_images/761725278045499392/nVTolj3W_normal.jpg"/>
    <hyperlink ref="V33" r:id="rId55" display="http://pbs.twimg.com/profile_images/761725278045499392/nVTolj3W_normal.jpg"/>
    <hyperlink ref="V34" r:id="rId56" display="http://pbs.twimg.com/profile_images/1063307549359964160/1D1VSzDk_normal.jpg"/>
    <hyperlink ref="V35" r:id="rId57" display="http://pbs.twimg.com/profile_images/1081274962957291520/aE7m-Tw4_normal.jpg"/>
    <hyperlink ref="V36" r:id="rId58" display="http://pbs.twimg.com/profile_images/1081274962957291520/aE7m-Tw4_normal.jpg"/>
    <hyperlink ref="V37" r:id="rId59" display="http://pbs.twimg.com/profile_images/1081274962957291520/aE7m-Tw4_normal.jpg"/>
    <hyperlink ref="V38" r:id="rId60" display="http://pbs.twimg.com/profile_images/1081274962957291520/aE7m-Tw4_normal.jpg"/>
    <hyperlink ref="V39" r:id="rId61" display="https://pbs.twimg.com/media/DxbOYOKWkAAKVjl.jpg"/>
    <hyperlink ref="V40" r:id="rId62" display="http://pbs.twimg.com/profile_images/563350099518955520/usXiYsGJ_normal.jpeg"/>
    <hyperlink ref="V41" r:id="rId63" display="https://pbs.twimg.com/media/Dxf3AQJWkAAr0kk.jpg"/>
    <hyperlink ref="V42" r:id="rId64" display="https://pbs.twimg.com/media/DxgmSyrWsAA5xv4.jpg"/>
    <hyperlink ref="V43" r:id="rId65" display="https://pbs.twimg.com/media/DxgmSyrWsAA5xv4.jpg"/>
    <hyperlink ref="V44" r:id="rId66" display="https://pbs.twimg.com/media/DxjDLnzXcAAiIvh.jpg"/>
    <hyperlink ref="X3" r:id="rId67" display="https://twitter.com/#!/gautamghosh/status/1083019837859946497"/>
    <hyperlink ref="X4" r:id="rId68" display="https://twitter.com/#!/marcin26077998/status/1083472890635472896"/>
    <hyperlink ref="X5" r:id="rId69" display="https://twitter.com/#!/rocky250397/status/1083839008524959745"/>
    <hyperlink ref="X6" r:id="rId70" display="https://twitter.com/#!/everbettersport/status/1084015525410279424"/>
    <hyperlink ref="X7" r:id="rId71" display="https://twitter.com/#!/fotodilucera/status/1084168798066884608"/>
    <hyperlink ref="X8" r:id="rId72" display="https://twitter.com/#!/nostalgia_fm/status/1084823308351299584"/>
    <hyperlink ref="X9" r:id="rId73" display="https://twitter.com/#!/brnsergio/status/1084168351251804160"/>
    <hyperlink ref="X10" r:id="rId74" display="https://twitter.com/#!/4cstudio/status/1085446413583085568"/>
    <hyperlink ref="X11" r:id="rId75" display="https://twitter.com/#!/fyensdk/status/1085780173428002816"/>
    <hyperlink ref="X12" r:id="rId76" display="https://twitter.com/#!/luca_ok/status/1085865497999085570"/>
    <hyperlink ref="X13" r:id="rId77" display="https://twitter.com/#!/p4trafiksyd/status/1085909257831223297"/>
    <hyperlink ref="X14" r:id="rId78" display="https://twitter.com/#!/syddr/status/1085909300604780544"/>
    <hyperlink ref="X15" r:id="rId79" display="https://twitter.com/#!/rec__social/status/1085937335970287617"/>
    <hyperlink ref="X16" r:id="rId80" display="https://twitter.com/#!/yourgod_bot/status/1083278148517560320"/>
    <hyperlink ref="X17" r:id="rId81" display="https://twitter.com/#!/yourgod_bot/status/1083323445650182144"/>
    <hyperlink ref="X18" r:id="rId82" display="https://twitter.com/#!/yourgod_bot/status/1083368744326328321"/>
    <hyperlink ref="X19" r:id="rId83" display="https://twitter.com/#!/yourgod_bot/status/1083504640904163328"/>
    <hyperlink ref="X20" r:id="rId84" display="https://twitter.com/#!/yourgod_bot/status/1085814859638296576"/>
    <hyperlink ref="X21" r:id="rId85" display="https://twitter.com/#!/yourgod_bot/status/1085860164350095361"/>
    <hyperlink ref="X22" r:id="rId86" display="https://twitter.com/#!/yourgod_bot/status/1085905458655678464"/>
    <hyperlink ref="X23" r:id="rId87" display="https://twitter.com/#!/yourgod_bot/status/1086041357179736065"/>
    <hyperlink ref="X24" r:id="rId88" display="https://twitter.com/#!/alanlepo/status/1083019037330886656"/>
    <hyperlink ref="X25" r:id="rId89" display="https://twitter.com/#!/alanlepo/status/1083019248883126273"/>
    <hyperlink ref="X26" r:id="rId90" display="https://twitter.com/#!/sellingsuccess1/status/1086230725094006784"/>
    <hyperlink ref="X27" r:id="rId91" display="https://twitter.com/#!/khauannxz/status/1086234031639982080"/>
    <hyperlink ref="X28" r:id="rId92" display="https://twitter.com/#!/enniosanntos07/status/1086260405134069761"/>
    <hyperlink ref="X29" r:id="rId93" display="https://twitter.com/#!/unsenadofirme/status/1086629930140688384"/>
    <hyperlink ref="X30" r:id="rId94" display="https://twitter.com/#!/jaimeraulst/status/1086622708102774784"/>
    <hyperlink ref="X31" r:id="rId95" display="https://twitter.com/#!/nata_nuez/status/1086709515842699265"/>
    <hyperlink ref="X32" r:id="rId96" display="https://twitter.com/#!/victorviviescas/status/1086737200937607168"/>
    <hyperlink ref="X33" r:id="rId97" display="https://twitter.com/#!/victorviviescas/status/1086752464894939136"/>
    <hyperlink ref="X34" r:id="rId98" display="https://twitter.com/#!/bondapouel/status/1086901068452237312"/>
    <hyperlink ref="X35" r:id="rId99" display="https://twitter.com/#!/marcellinodj/status/1084179489658155008"/>
    <hyperlink ref="X36" r:id="rId100" display="https://twitter.com/#!/marcellinodj/status/1085604761544675330"/>
    <hyperlink ref="X37" r:id="rId101" display="https://twitter.com/#!/marcellinodj/status/1086699055143632898"/>
    <hyperlink ref="X38" r:id="rId102" display="https://twitter.com/#!/marcellinodj/status/1086996025460604929"/>
    <hyperlink ref="X39" r:id="rId103" display="https://twitter.com/#!/graciedun/status/1087283280246919168"/>
    <hyperlink ref="X40" r:id="rId104" display="https://twitter.com/#!/buffa_andrea_s/status/1087404470269632513"/>
    <hyperlink ref="X41" r:id="rId105" display="https://twitter.com/#!/sharma9695mansi/status/1087609439891480577"/>
    <hyperlink ref="X42" r:id="rId106" display="https://twitter.com/#!/honestfrank/status/1087661423025639424"/>
    <hyperlink ref="X43" r:id="rId107" display="https://twitter.com/#!/jamesemmett/status/1087662780600193025"/>
    <hyperlink ref="X44" r:id="rId108" display="https://twitter.com/#!/esponart/status/1087833923160338433"/>
    <hyperlink ref="AZ9" r:id="rId109" display="https://api.twitter.com/1.1/geo/id/be638194efa5405a.json"/>
    <hyperlink ref="AZ30" r:id="rId110" display="https://api.twitter.com/1.1/geo/id/7a89e31ede9597d2.json"/>
    <hyperlink ref="AZ39" r:id="rId111" display="https://api.twitter.com/1.1/geo/id/0952a5103f565000.json"/>
  </hyperlinks>
  <printOptions/>
  <pageMargins left="0.7" right="0.7" top="0.75" bottom="0.75" header="0.3" footer="0.3"/>
  <pageSetup horizontalDpi="600" verticalDpi="600" orientation="portrait" r:id="rId115"/>
  <legacyDrawing r:id="rId113"/>
  <tableParts>
    <tablePart r:id="rId11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1310</v>
      </c>
      <c r="B1" s="13" t="s">
        <v>34</v>
      </c>
    </row>
    <row r="2" spans="1:2" ht="15">
      <c r="A2" s="124" t="s">
        <v>226</v>
      </c>
      <c r="B2" s="85">
        <v>6</v>
      </c>
    </row>
    <row r="3" spans="1:2" ht="15">
      <c r="A3" s="124" t="s">
        <v>221</v>
      </c>
      <c r="B3" s="85">
        <v>2</v>
      </c>
    </row>
    <row r="4" spans="1:2" ht="15">
      <c r="A4" s="124" t="s">
        <v>233</v>
      </c>
      <c r="B4" s="85">
        <v>2</v>
      </c>
    </row>
    <row r="5" spans="1:2" ht="15">
      <c r="A5" s="124" t="s">
        <v>218</v>
      </c>
      <c r="B5" s="85">
        <v>2</v>
      </c>
    </row>
    <row r="6" spans="1:2" ht="15">
      <c r="A6" s="124" t="s">
        <v>231</v>
      </c>
      <c r="B6" s="85">
        <v>2</v>
      </c>
    </row>
    <row r="7" spans="1:2" ht="15">
      <c r="A7" s="124" t="s">
        <v>236</v>
      </c>
      <c r="B7" s="85">
        <v>2</v>
      </c>
    </row>
    <row r="8" spans="1:2" ht="15">
      <c r="A8" s="124" t="s">
        <v>232</v>
      </c>
      <c r="B8" s="85">
        <v>0</v>
      </c>
    </row>
    <row r="9" spans="1:2" ht="15">
      <c r="A9" s="124" t="s">
        <v>234</v>
      </c>
      <c r="B9" s="85">
        <v>0</v>
      </c>
    </row>
    <row r="10" spans="1:2" ht="15">
      <c r="A10" s="124" t="s">
        <v>248</v>
      </c>
      <c r="B10" s="85">
        <v>0</v>
      </c>
    </row>
    <row r="11" spans="1:2" ht="15">
      <c r="A11" s="124" t="s">
        <v>230</v>
      </c>
      <c r="B11" s="85">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5"/>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5" t="s">
        <v>1312</v>
      </c>
      <c r="B25" t="s">
        <v>1311</v>
      </c>
    </row>
    <row r="26" spans="1:2" ht="15">
      <c r="A26" s="136" t="s">
        <v>1314</v>
      </c>
      <c r="B26" s="3"/>
    </row>
    <row r="27" spans="1:2" ht="15">
      <c r="A27" s="137" t="s">
        <v>1315</v>
      </c>
      <c r="B27" s="3"/>
    </row>
    <row r="28" spans="1:2" ht="15">
      <c r="A28" s="138" t="s">
        <v>1316</v>
      </c>
      <c r="B28" s="3"/>
    </row>
    <row r="29" spans="1:2" ht="15">
      <c r="A29" s="139" t="s">
        <v>1317</v>
      </c>
      <c r="B29" s="3">
        <v>3</v>
      </c>
    </row>
    <row r="30" spans="1:2" ht="15">
      <c r="A30" s="138" t="s">
        <v>1318</v>
      </c>
      <c r="B30" s="3"/>
    </row>
    <row r="31" spans="1:2" ht="15">
      <c r="A31" s="139" t="s">
        <v>1319</v>
      </c>
      <c r="B31" s="3">
        <v>1</v>
      </c>
    </row>
    <row r="32" spans="1:2" ht="15">
      <c r="A32" s="139" t="s">
        <v>1320</v>
      </c>
      <c r="B32" s="3">
        <v>1</v>
      </c>
    </row>
    <row r="33" spans="1:2" ht="15">
      <c r="A33" s="139" t="s">
        <v>1321</v>
      </c>
      <c r="B33" s="3">
        <v>1</v>
      </c>
    </row>
    <row r="34" spans="1:2" ht="15">
      <c r="A34" s="139" t="s">
        <v>1322</v>
      </c>
      <c r="B34" s="3">
        <v>1</v>
      </c>
    </row>
    <row r="35" spans="1:2" ht="15">
      <c r="A35" s="139" t="s">
        <v>1323</v>
      </c>
      <c r="B35" s="3">
        <v>1</v>
      </c>
    </row>
    <row r="36" spans="1:2" ht="15">
      <c r="A36" s="138" t="s">
        <v>1324</v>
      </c>
      <c r="B36" s="3"/>
    </row>
    <row r="37" spans="1:2" ht="15">
      <c r="A37" s="139" t="s">
        <v>1322</v>
      </c>
      <c r="B37" s="3">
        <v>1</v>
      </c>
    </row>
    <row r="38" spans="1:2" ht="15">
      <c r="A38" s="138" t="s">
        <v>1325</v>
      </c>
      <c r="B38" s="3"/>
    </row>
    <row r="39" spans="1:2" ht="15">
      <c r="A39" s="139" t="s">
        <v>1326</v>
      </c>
      <c r="B39" s="3">
        <v>1</v>
      </c>
    </row>
    <row r="40" spans="1:2" ht="15">
      <c r="A40" s="139" t="s">
        <v>1327</v>
      </c>
      <c r="B40" s="3">
        <v>2</v>
      </c>
    </row>
    <row r="41" spans="1:2" ht="15">
      <c r="A41" s="139" t="s">
        <v>1328</v>
      </c>
      <c r="B41" s="3">
        <v>1</v>
      </c>
    </row>
    <row r="42" spans="1:2" ht="15">
      <c r="A42" s="138" t="s">
        <v>1329</v>
      </c>
      <c r="B42" s="3"/>
    </row>
    <row r="43" spans="1:2" ht="15">
      <c r="A43" s="139" t="s">
        <v>1321</v>
      </c>
      <c r="B43" s="3">
        <v>1</v>
      </c>
    </row>
    <row r="44" spans="1:2" ht="15">
      <c r="A44" s="138" t="s">
        <v>1330</v>
      </c>
      <c r="B44" s="3"/>
    </row>
    <row r="45" spans="1:2" ht="15">
      <c r="A45" s="139" t="s">
        <v>1331</v>
      </c>
      <c r="B45" s="3">
        <v>1</v>
      </c>
    </row>
    <row r="46" spans="1:2" ht="15">
      <c r="A46" s="139" t="s">
        <v>1332</v>
      </c>
      <c r="B46" s="3">
        <v>1</v>
      </c>
    </row>
    <row r="47" spans="1:2" ht="15">
      <c r="A47" s="138" t="s">
        <v>1333</v>
      </c>
      <c r="B47" s="3"/>
    </row>
    <row r="48" spans="1:2" ht="15">
      <c r="A48" s="139" t="s">
        <v>1334</v>
      </c>
      <c r="B48" s="3">
        <v>1</v>
      </c>
    </row>
    <row r="49" spans="1:2" ht="15">
      <c r="A49" s="139" t="s">
        <v>1319</v>
      </c>
      <c r="B49" s="3">
        <v>1</v>
      </c>
    </row>
    <row r="50" spans="1:2" ht="15">
      <c r="A50" s="139" t="s">
        <v>1320</v>
      </c>
      <c r="B50" s="3">
        <v>2</v>
      </c>
    </row>
    <row r="51" spans="1:2" ht="15">
      <c r="A51" s="139" t="s">
        <v>1321</v>
      </c>
      <c r="B51" s="3">
        <v>3</v>
      </c>
    </row>
    <row r="52" spans="1:2" ht="15">
      <c r="A52" s="139" t="s">
        <v>1335</v>
      </c>
      <c r="B52" s="3">
        <v>1</v>
      </c>
    </row>
    <row r="53" spans="1:2" ht="15">
      <c r="A53" s="139" t="s">
        <v>1323</v>
      </c>
      <c r="B53" s="3">
        <v>1</v>
      </c>
    </row>
    <row r="54" spans="1:2" ht="15">
      <c r="A54" s="138" t="s">
        <v>1336</v>
      </c>
      <c r="B54" s="3"/>
    </row>
    <row r="55" spans="1:2" ht="15">
      <c r="A55" s="139" t="s">
        <v>1320</v>
      </c>
      <c r="B55" s="3">
        <v>1</v>
      </c>
    </row>
    <row r="56" spans="1:2" ht="15">
      <c r="A56" s="139" t="s">
        <v>1337</v>
      </c>
      <c r="B56" s="3">
        <v>1</v>
      </c>
    </row>
    <row r="57" spans="1:2" ht="15">
      <c r="A57" s="139" t="s">
        <v>1338</v>
      </c>
      <c r="B57" s="3">
        <v>1</v>
      </c>
    </row>
    <row r="58" spans="1:2" ht="15">
      <c r="A58" s="138" t="s">
        <v>1339</v>
      </c>
      <c r="B58" s="3"/>
    </row>
    <row r="59" spans="1:2" ht="15">
      <c r="A59" s="139" t="s">
        <v>1338</v>
      </c>
      <c r="B59" s="3">
        <v>1</v>
      </c>
    </row>
    <row r="60" spans="1:2" ht="15">
      <c r="A60" s="139" t="s">
        <v>1321</v>
      </c>
      <c r="B60" s="3">
        <v>1</v>
      </c>
    </row>
    <row r="61" spans="1:2" ht="15">
      <c r="A61" s="139" t="s">
        <v>1332</v>
      </c>
      <c r="B61" s="3">
        <v>1</v>
      </c>
    </row>
    <row r="62" spans="1:2" ht="15">
      <c r="A62" s="139" t="s">
        <v>1327</v>
      </c>
      <c r="B62" s="3">
        <v>1</v>
      </c>
    </row>
    <row r="63" spans="1:2" ht="15">
      <c r="A63" s="139" t="s">
        <v>1322</v>
      </c>
      <c r="B63" s="3">
        <v>1</v>
      </c>
    </row>
    <row r="64" spans="1:2" ht="15">
      <c r="A64" s="139" t="s">
        <v>1340</v>
      </c>
      <c r="B64" s="3">
        <v>1</v>
      </c>
    </row>
    <row r="65" spans="1:2" ht="15">
      <c r="A65" s="138" t="s">
        <v>1341</v>
      </c>
      <c r="B65" s="3"/>
    </row>
    <row r="66" spans="1:2" ht="15">
      <c r="A66" s="139" t="s">
        <v>1319</v>
      </c>
      <c r="B66" s="3">
        <v>1</v>
      </c>
    </row>
    <row r="67" spans="1:2" ht="15">
      <c r="A67" s="139" t="s">
        <v>1321</v>
      </c>
      <c r="B67" s="3">
        <v>1</v>
      </c>
    </row>
    <row r="68" spans="1:2" ht="15">
      <c r="A68" s="138" t="s">
        <v>1342</v>
      </c>
      <c r="B68" s="3"/>
    </row>
    <row r="69" spans="1:2" ht="15">
      <c r="A69" s="139" t="s">
        <v>1326</v>
      </c>
      <c r="B69" s="3">
        <v>1</v>
      </c>
    </row>
    <row r="70" spans="1:2" ht="15">
      <c r="A70" s="139" t="s">
        <v>1343</v>
      </c>
      <c r="B70" s="3">
        <v>1</v>
      </c>
    </row>
    <row r="71" spans="1:2" ht="15">
      <c r="A71" s="138" t="s">
        <v>1344</v>
      </c>
      <c r="B71" s="3"/>
    </row>
    <row r="72" spans="1:2" ht="15">
      <c r="A72" s="139" t="s">
        <v>1331</v>
      </c>
      <c r="B72" s="3">
        <v>1</v>
      </c>
    </row>
    <row r="73" spans="1:2" ht="15">
      <c r="A73" s="139" t="s">
        <v>1345</v>
      </c>
      <c r="B73" s="3">
        <v>2</v>
      </c>
    </row>
    <row r="74" spans="1:2" ht="15">
      <c r="A74" s="139" t="s">
        <v>1340</v>
      </c>
      <c r="B74" s="3">
        <v>1</v>
      </c>
    </row>
    <row r="75" spans="1:2" ht="15">
      <c r="A75" s="136" t="s">
        <v>1313</v>
      </c>
      <c r="B75" s="3">
        <v>42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4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493</v>
      </c>
      <c r="AE2" s="13" t="s">
        <v>494</v>
      </c>
      <c r="AF2" s="13" t="s">
        <v>495</v>
      </c>
      <c r="AG2" s="13" t="s">
        <v>496</v>
      </c>
      <c r="AH2" s="13" t="s">
        <v>497</v>
      </c>
      <c r="AI2" s="13" t="s">
        <v>498</v>
      </c>
      <c r="AJ2" s="13" t="s">
        <v>499</v>
      </c>
      <c r="AK2" s="13" t="s">
        <v>500</v>
      </c>
      <c r="AL2" s="13" t="s">
        <v>501</v>
      </c>
      <c r="AM2" s="13" t="s">
        <v>502</v>
      </c>
      <c r="AN2" s="13" t="s">
        <v>503</v>
      </c>
      <c r="AO2" s="13" t="s">
        <v>504</v>
      </c>
      <c r="AP2" s="13" t="s">
        <v>505</v>
      </c>
      <c r="AQ2" s="13" t="s">
        <v>506</v>
      </c>
      <c r="AR2" s="13" t="s">
        <v>507</v>
      </c>
      <c r="AS2" s="13" t="s">
        <v>192</v>
      </c>
      <c r="AT2" s="13" t="s">
        <v>508</v>
      </c>
      <c r="AU2" s="13" t="s">
        <v>509</v>
      </c>
      <c r="AV2" s="13" t="s">
        <v>510</v>
      </c>
      <c r="AW2" s="13" t="s">
        <v>511</v>
      </c>
      <c r="AX2" s="13" t="s">
        <v>512</v>
      </c>
      <c r="AY2" s="13" t="s">
        <v>513</v>
      </c>
      <c r="AZ2" s="13" t="s">
        <v>868</v>
      </c>
      <c r="BA2" s="130" t="s">
        <v>1155</v>
      </c>
      <c r="BB2" s="130" t="s">
        <v>1157</v>
      </c>
      <c r="BC2" s="130" t="s">
        <v>1158</v>
      </c>
      <c r="BD2" s="130" t="s">
        <v>1159</v>
      </c>
      <c r="BE2" s="130" t="s">
        <v>1160</v>
      </c>
      <c r="BF2" s="130" t="s">
        <v>1162</v>
      </c>
      <c r="BG2" s="130" t="s">
        <v>1165</v>
      </c>
      <c r="BH2" s="130" t="s">
        <v>1189</v>
      </c>
      <c r="BI2" s="130" t="s">
        <v>1193</v>
      </c>
      <c r="BJ2" s="130" t="s">
        <v>1216</v>
      </c>
      <c r="BK2" s="130" t="s">
        <v>1298</v>
      </c>
      <c r="BL2" s="130" t="s">
        <v>1299</v>
      </c>
      <c r="BM2" s="130" t="s">
        <v>1300</v>
      </c>
      <c r="BN2" s="130" t="s">
        <v>1301</v>
      </c>
      <c r="BO2" s="130" t="s">
        <v>1302</v>
      </c>
      <c r="BP2" s="130" t="s">
        <v>1303</v>
      </c>
      <c r="BQ2" s="130" t="s">
        <v>1304</v>
      </c>
      <c r="BR2" s="130" t="s">
        <v>1305</v>
      </c>
      <c r="BS2" s="130" t="s">
        <v>1307</v>
      </c>
      <c r="BT2" s="3"/>
      <c r="BU2" s="3"/>
    </row>
    <row r="3" spans="1:73" ht="15" customHeight="1">
      <c r="A3" s="50" t="s">
        <v>212</v>
      </c>
      <c r="B3" s="53"/>
      <c r="C3" s="53" t="s">
        <v>64</v>
      </c>
      <c r="D3" s="54">
        <v>165.00326433535227</v>
      </c>
      <c r="E3" s="55"/>
      <c r="F3" s="112" t="s">
        <v>333</v>
      </c>
      <c r="G3" s="53"/>
      <c r="H3" s="57" t="s">
        <v>212</v>
      </c>
      <c r="I3" s="56"/>
      <c r="J3" s="56"/>
      <c r="K3" s="114" t="s">
        <v>761</v>
      </c>
      <c r="L3" s="59">
        <v>1</v>
      </c>
      <c r="M3" s="60">
        <v>1841.9210205078125</v>
      </c>
      <c r="N3" s="60">
        <v>2982.0546875</v>
      </c>
      <c r="O3" s="58"/>
      <c r="P3" s="61"/>
      <c r="Q3" s="61"/>
      <c r="R3" s="51"/>
      <c r="S3" s="51">
        <v>0</v>
      </c>
      <c r="T3" s="51">
        <v>1</v>
      </c>
      <c r="U3" s="52">
        <v>0</v>
      </c>
      <c r="V3" s="52">
        <v>0.2</v>
      </c>
      <c r="W3" s="52">
        <v>0.188577</v>
      </c>
      <c r="X3" s="52">
        <v>0.61068</v>
      </c>
      <c r="Y3" s="52">
        <v>0</v>
      </c>
      <c r="Z3" s="52">
        <v>0</v>
      </c>
      <c r="AA3" s="62">
        <v>3</v>
      </c>
      <c r="AB3" s="62"/>
      <c r="AC3" s="63"/>
      <c r="AD3" s="85" t="s">
        <v>514</v>
      </c>
      <c r="AE3" s="85">
        <v>626</v>
      </c>
      <c r="AF3" s="85">
        <v>23353</v>
      </c>
      <c r="AG3" s="85">
        <v>152525</v>
      </c>
      <c r="AH3" s="85">
        <v>2212</v>
      </c>
      <c r="AI3" s="85"/>
      <c r="AJ3" s="85" t="s">
        <v>554</v>
      </c>
      <c r="AK3" s="85" t="s">
        <v>593</v>
      </c>
      <c r="AL3" s="91" t="s">
        <v>621</v>
      </c>
      <c r="AM3" s="85"/>
      <c r="AN3" s="87">
        <v>39328.49306712963</v>
      </c>
      <c r="AO3" s="91" t="s">
        <v>649</v>
      </c>
      <c r="AP3" s="85" t="b">
        <v>0</v>
      </c>
      <c r="AQ3" s="85" t="b">
        <v>0</v>
      </c>
      <c r="AR3" s="85" t="b">
        <v>1</v>
      </c>
      <c r="AS3" s="85" t="s">
        <v>451</v>
      </c>
      <c r="AT3" s="85">
        <v>2366</v>
      </c>
      <c r="AU3" s="91" t="s">
        <v>689</v>
      </c>
      <c r="AV3" s="85" t="b">
        <v>0</v>
      </c>
      <c r="AW3" s="85" t="s">
        <v>719</v>
      </c>
      <c r="AX3" s="91" t="s">
        <v>720</v>
      </c>
      <c r="AY3" s="85" t="s">
        <v>66</v>
      </c>
      <c r="AZ3" s="85" t="str">
        <f>REPLACE(INDEX(GroupVertices[Group],MATCH(Vertices[[#This Row],[Vertex]],GroupVertices[Vertex],0)),1,1,"")</f>
        <v>2</v>
      </c>
      <c r="BA3" s="51"/>
      <c r="BB3" s="51"/>
      <c r="BC3" s="51"/>
      <c r="BD3" s="51"/>
      <c r="BE3" s="51"/>
      <c r="BF3" s="51"/>
      <c r="BG3" s="131" t="s">
        <v>1166</v>
      </c>
      <c r="BH3" s="131" t="s">
        <v>1166</v>
      </c>
      <c r="BI3" s="131" t="s">
        <v>1194</v>
      </c>
      <c r="BJ3" s="131" t="s">
        <v>1194</v>
      </c>
      <c r="BK3" s="131">
        <v>2</v>
      </c>
      <c r="BL3" s="134">
        <v>8.333333333333334</v>
      </c>
      <c r="BM3" s="131">
        <v>0</v>
      </c>
      <c r="BN3" s="134">
        <v>0</v>
      </c>
      <c r="BO3" s="131">
        <v>0</v>
      </c>
      <c r="BP3" s="134">
        <v>0</v>
      </c>
      <c r="BQ3" s="131">
        <v>22</v>
      </c>
      <c r="BR3" s="134">
        <v>91.66666666666667</v>
      </c>
      <c r="BS3" s="131">
        <v>24</v>
      </c>
      <c r="BT3" s="3"/>
      <c r="BU3" s="3"/>
    </row>
    <row r="4" spans="1:76" ht="15">
      <c r="A4" s="14" t="s">
        <v>226</v>
      </c>
      <c r="B4" s="15"/>
      <c r="C4" s="15" t="s">
        <v>64</v>
      </c>
      <c r="D4" s="93">
        <v>164.4915532579589</v>
      </c>
      <c r="E4" s="81"/>
      <c r="F4" s="112" t="s">
        <v>700</v>
      </c>
      <c r="G4" s="15"/>
      <c r="H4" s="16" t="s">
        <v>226</v>
      </c>
      <c r="I4" s="66"/>
      <c r="J4" s="66"/>
      <c r="K4" s="114" t="s">
        <v>762</v>
      </c>
      <c r="L4" s="94">
        <v>9999</v>
      </c>
      <c r="M4" s="95">
        <v>1841.9210205078125</v>
      </c>
      <c r="N4" s="95">
        <v>1229.288818359375</v>
      </c>
      <c r="O4" s="77"/>
      <c r="P4" s="96"/>
      <c r="Q4" s="96"/>
      <c r="R4" s="97"/>
      <c r="S4" s="51">
        <v>4</v>
      </c>
      <c r="T4" s="51">
        <v>1</v>
      </c>
      <c r="U4" s="52">
        <v>6</v>
      </c>
      <c r="V4" s="52">
        <v>0.333333</v>
      </c>
      <c r="W4" s="52">
        <v>0.434251</v>
      </c>
      <c r="X4" s="52">
        <v>2.167909</v>
      </c>
      <c r="Y4" s="52">
        <v>0</v>
      </c>
      <c r="Z4" s="52">
        <v>0</v>
      </c>
      <c r="AA4" s="82">
        <v>4</v>
      </c>
      <c r="AB4" s="82"/>
      <c r="AC4" s="98"/>
      <c r="AD4" s="85" t="s">
        <v>515</v>
      </c>
      <c r="AE4" s="85">
        <v>8497</v>
      </c>
      <c r="AF4" s="85">
        <v>19374</v>
      </c>
      <c r="AG4" s="85">
        <v>51025</v>
      </c>
      <c r="AH4" s="85">
        <v>4736</v>
      </c>
      <c r="AI4" s="85"/>
      <c r="AJ4" s="85" t="s">
        <v>555</v>
      </c>
      <c r="AK4" s="85" t="s">
        <v>594</v>
      </c>
      <c r="AL4" s="91" t="s">
        <v>622</v>
      </c>
      <c r="AM4" s="85"/>
      <c r="AN4" s="87">
        <v>39408.15373842593</v>
      </c>
      <c r="AO4" s="91" t="s">
        <v>650</v>
      </c>
      <c r="AP4" s="85" t="b">
        <v>0</v>
      </c>
      <c r="AQ4" s="85" t="b">
        <v>0</v>
      </c>
      <c r="AR4" s="85" t="b">
        <v>1</v>
      </c>
      <c r="AS4" s="85" t="s">
        <v>451</v>
      </c>
      <c r="AT4" s="85">
        <v>1673</v>
      </c>
      <c r="AU4" s="91" t="s">
        <v>690</v>
      </c>
      <c r="AV4" s="85" t="b">
        <v>1</v>
      </c>
      <c r="AW4" s="85" t="s">
        <v>719</v>
      </c>
      <c r="AX4" s="91" t="s">
        <v>721</v>
      </c>
      <c r="AY4" s="85" t="s">
        <v>66</v>
      </c>
      <c r="AZ4" s="85" t="str">
        <f>REPLACE(INDEX(GroupVertices[Group],MATCH(Vertices[[#This Row],[Vertex]],GroupVertices[Vertex],0)),1,1,"")</f>
        <v>2</v>
      </c>
      <c r="BA4" s="51"/>
      <c r="BB4" s="51"/>
      <c r="BC4" s="51"/>
      <c r="BD4" s="51"/>
      <c r="BE4" s="51" t="s">
        <v>314</v>
      </c>
      <c r="BF4" s="51" t="s">
        <v>314</v>
      </c>
      <c r="BG4" s="131" t="s">
        <v>1025</v>
      </c>
      <c r="BH4" s="131" t="s">
        <v>1025</v>
      </c>
      <c r="BI4" s="131" t="s">
        <v>1095</v>
      </c>
      <c r="BJ4" s="131" t="s">
        <v>1095</v>
      </c>
      <c r="BK4" s="131">
        <v>4</v>
      </c>
      <c r="BL4" s="134">
        <v>5.128205128205129</v>
      </c>
      <c r="BM4" s="131">
        <v>0</v>
      </c>
      <c r="BN4" s="134">
        <v>0</v>
      </c>
      <c r="BO4" s="131">
        <v>0</v>
      </c>
      <c r="BP4" s="134">
        <v>0</v>
      </c>
      <c r="BQ4" s="131">
        <v>74</v>
      </c>
      <c r="BR4" s="134">
        <v>94.87179487179488</v>
      </c>
      <c r="BS4" s="131">
        <v>78</v>
      </c>
      <c r="BT4" s="2"/>
      <c r="BU4" s="3"/>
      <c r="BV4" s="3"/>
      <c r="BW4" s="3"/>
      <c r="BX4" s="3"/>
    </row>
    <row r="5" spans="1:76" ht="15">
      <c r="A5" s="14" t="s">
        <v>213</v>
      </c>
      <c r="B5" s="15"/>
      <c r="C5" s="15" t="s">
        <v>64</v>
      </c>
      <c r="D5" s="93">
        <v>162</v>
      </c>
      <c r="E5" s="81"/>
      <c r="F5" s="112" t="s">
        <v>701</v>
      </c>
      <c r="G5" s="15"/>
      <c r="H5" s="16" t="s">
        <v>213</v>
      </c>
      <c r="I5" s="66"/>
      <c r="J5" s="66"/>
      <c r="K5" s="114" t="s">
        <v>763</v>
      </c>
      <c r="L5" s="94">
        <v>1</v>
      </c>
      <c r="M5" s="95">
        <v>5392.5732421875</v>
      </c>
      <c r="N5" s="95">
        <v>1032.249755859375</v>
      </c>
      <c r="O5" s="77"/>
      <c r="P5" s="96"/>
      <c r="Q5" s="96"/>
      <c r="R5" s="97"/>
      <c r="S5" s="51">
        <v>0</v>
      </c>
      <c r="T5" s="51">
        <v>1</v>
      </c>
      <c r="U5" s="52">
        <v>0</v>
      </c>
      <c r="V5" s="52">
        <v>1</v>
      </c>
      <c r="W5" s="52">
        <v>0</v>
      </c>
      <c r="X5" s="52">
        <v>0.999987</v>
      </c>
      <c r="Y5" s="52">
        <v>0</v>
      </c>
      <c r="Z5" s="52">
        <v>0</v>
      </c>
      <c r="AA5" s="82">
        <v>5</v>
      </c>
      <c r="AB5" s="82"/>
      <c r="AC5" s="98"/>
      <c r="AD5" s="85" t="s">
        <v>516</v>
      </c>
      <c r="AE5" s="85">
        <v>1</v>
      </c>
      <c r="AF5" s="85">
        <v>0</v>
      </c>
      <c r="AG5" s="85">
        <v>1</v>
      </c>
      <c r="AH5" s="85">
        <v>0</v>
      </c>
      <c r="AI5" s="85"/>
      <c r="AJ5" s="85"/>
      <c r="AK5" s="85"/>
      <c r="AL5" s="85"/>
      <c r="AM5" s="85"/>
      <c r="AN5" s="87">
        <v>43475.884097222224</v>
      </c>
      <c r="AO5" s="85"/>
      <c r="AP5" s="85" t="b">
        <v>1</v>
      </c>
      <c r="AQ5" s="85" t="b">
        <v>1</v>
      </c>
      <c r="AR5" s="85" t="b">
        <v>0</v>
      </c>
      <c r="AS5" s="85" t="s">
        <v>451</v>
      </c>
      <c r="AT5" s="85">
        <v>0</v>
      </c>
      <c r="AU5" s="85"/>
      <c r="AV5" s="85" t="b">
        <v>0</v>
      </c>
      <c r="AW5" s="85" t="s">
        <v>719</v>
      </c>
      <c r="AX5" s="91" t="s">
        <v>722</v>
      </c>
      <c r="AY5" s="85" t="s">
        <v>66</v>
      </c>
      <c r="AZ5" s="85" t="str">
        <f>REPLACE(INDEX(GroupVertices[Group],MATCH(Vertices[[#This Row],[Vertex]],GroupVertices[Vertex],0)),1,1,"")</f>
        <v>15</v>
      </c>
      <c r="BA5" s="51"/>
      <c r="BB5" s="51"/>
      <c r="BC5" s="51"/>
      <c r="BD5" s="51"/>
      <c r="BE5" s="51" t="s">
        <v>307</v>
      </c>
      <c r="BF5" s="51" t="s">
        <v>307</v>
      </c>
      <c r="BG5" s="131" t="s">
        <v>1167</v>
      </c>
      <c r="BH5" s="131" t="s">
        <v>1167</v>
      </c>
      <c r="BI5" s="131" t="s">
        <v>1195</v>
      </c>
      <c r="BJ5" s="131" t="s">
        <v>1195</v>
      </c>
      <c r="BK5" s="131">
        <v>0</v>
      </c>
      <c r="BL5" s="134">
        <v>0</v>
      </c>
      <c r="BM5" s="131">
        <v>0</v>
      </c>
      <c r="BN5" s="134">
        <v>0</v>
      </c>
      <c r="BO5" s="131">
        <v>0</v>
      </c>
      <c r="BP5" s="134">
        <v>0</v>
      </c>
      <c r="BQ5" s="131">
        <v>24</v>
      </c>
      <c r="BR5" s="134">
        <v>100</v>
      </c>
      <c r="BS5" s="131">
        <v>24</v>
      </c>
      <c r="BT5" s="2"/>
      <c r="BU5" s="3"/>
      <c r="BV5" s="3"/>
      <c r="BW5" s="3"/>
      <c r="BX5" s="3"/>
    </row>
    <row r="6" spans="1:76" ht="15">
      <c r="A6" s="14" t="s">
        <v>242</v>
      </c>
      <c r="B6" s="15"/>
      <c r="C6" s="15" t="s">
        <v>64</v>
      </c>
      <c r="D6" s="93">
        <v>162.22402631234462</v>
      </c>
      <c r="E6" s="81"/>
      <c r="F6" s="112" t="s">
        <v>702</v>
      </c>
      <c r="G6" s="15"/>
      <c r="H6" s="16" t="s">
        <v>242</v>
      </c>
      <c r="I6" s="66"/>
      <c r="J6" s="66"/>
      <c r="K6" s="114" t="s">
        <v>764</v>
      </c>
      <c r="L6" s="94">
        <v>1</v>
      </c>
      <c r="M6" s="95">
        <v>5392.5732421875</v>
      </c>
      <c r="N6" s="95">
        <v>2390.937255859375</v>
      </c>
      <c r="O6" s="77"/>
      <c r="P6" s="96"/>
      <c r="Q6" s="96"/>
      <c r="R6" s="97"/>
      <c r="S6" s="51">
        <v>1</v>
      </c>
      <c r="T6" s="51">
        <v>0</v>
      </c>
      <c r="U6" s="52">
        <v>0</v>
      </c>
      <c r="V6" s="52">
        <v>1</v>
      </c>
      <c r="W6" s="52">
        <v>0</v>
      </c>
      <c r="X6" s="52">
        <v>0.999987</v>
      </c>
      <c r="Y6" s="52">
        <v>0</v>
      </c>
      <c r="Z6" s="52">
        <v>0</v>
      </c>
      <c r="AA6" s="82">
        <v>6</v>
      </c>
      <c r="AB6" s="82"/>
      <c r="AC6" s="98"/>
      <c r="AD6" s="85" t="s">
        <v>517</v>
      </c>
      <c r="AE6" s="85">
        <v>10</v>
      </c>
      <c r="AF6" s="85">
        <v>1742</v>
      </c>
      <c r="AG6" s="85">
        <v>1200</v>
      </c>
      <c r="AH6" s="85">
        <v>173</v>
      </c>
      <c r="AI6" s="85"/>
      <c r="AJ6" s="85" t="s">
        <v>556</v>
      </c>
      <c r="AK6" s="85"/>
      <c r="AL6" s="91" t="s">
        <v>623</v>
      </c>
      <c r="AM6" s="85"/>
      <c r="AN6" s="87">
        <v>41514.31858796296</v>
      </c>
      <c r="AO6" s="91" t="s">
        <v>651</v>
      </c>
      <c r="AP6" s="85" t="b">
        <v>1</v>
      </c>
      <c r="AQ6" s="85" t="b">
        <v>0</v>
      </c>
      <c r="AR6" s="85" t="b">
        <v>1</v>
      </c>
      <c r="AS6" s="85" t="s">
        <v>452</v>
      </c>
      <c r="AT6" s="85">
        <v>4</v>
      </c>
      <c r="AU6" s="91" t="s">
        <v>690</v>
      </c>
      <c r="AV6" s="85" t="b">
        <v>0</v>
      </c>
      <c r="AW6" s="85" t="s">
        <v>719</v>
      </c>
      <c r="AX6" s="91" t="s">
        <v>723</v>
      </c>
      <c r="AY6" s="85" t="s">
        <v>65</v>
      </c>
      <c r="AZ6" s="85" t="str">
        <f>REPLACE(INDEX(GroupVertices[Group],MATCH(Vertices[[#This Row],[Vertex]],GroupVertices[Vertex],0)),1,1,"")</f>
        <v>15</v>
      </c>
      <c r="BA6" s="51"/>
      <c r="BB6" s="51"/>
      <c r="BC6" s="51"/>
      <c r="BD6" s="51"/>
      <c r="BE6" s="51"/>
      <c r="BF6" s="51"/>
      <c r="BG6" s="51"/>
      <c r="BH6" s="51"/>
      <c r="BI6" s="51"/>
      <c r="BJ6" s="51"/>
      <c r="BK6" s="51"/>
      <c r="BL6" s="52"/>
      <c r="BM6" s="51"/>
      <c r="BN6" s="52"/>
      <c r="BO6" s="51"/>
      <c r="BP6" s="52"/>
      <c r="BQ6" s="51"/>
      <c r="BR6" s="52"/>
      <c r="BS6" s="51"/>
      <c r="BT6" s="2"/>
      <c r="BU6" s="3"/>
      <c r="BV6" s="3"/>
      <c r="BW6" s="3"/>
      <c r="BX6" s="3"/>
    </row>
    <row r="7" spans="1:76" ht="15">
      <c r="A7" s="14" t="s">
        <v>214</v>
      </c>
      <c r="B7" s="15"/>
      <c r="C7" s="15" t="s">
        <v>64</v>
      </c>
      <c r="D7" s="93">
        <v>162.14995102192526</v>
      </c>
      <c r="E7" s="81"/>
      <c r="F7" s="112" t="s">
        <v>334</v>
      </c>
      <c r="G7" s="15"/>
      <c r="H7" s="16" t="s">
        <v>214</v>
      </c>
      <c r="I7" s="66"/>
      <c r="J7" s="66"/>
      <c r="K7" s="114" t="s">
        <v>765</v>
      </c>
      <c r="L7" s="94">
        <v>1</v>
      </c>
      <c r="M7" s="95">
        <v>6896.64599609375</v>
      </c>
      <c r="N7" s="95">
        <v>4102.53076171875</v>
      </c>
      <c r="O7" s="77"/>
      <c r="P7" s="96"/>
      <c r="Q7" s="96"/>
      <c r="R7" s="97"/>
      <c r="S7" s="51">
        <v>0</v>
      </c>
      <c r="T7" s="51">
        <v>1</v>
      </c>
      <c r="U7" s="52">
        <v>0</v>
      </c>
      <c r="V7" s="52">
        <v>1</v>
      </c>
      <c r="W7" s="52">
        <v>0</v>
      </c>
      <c r="X7" s="52">
        <v>0.999987</v>
      </c>
      <c r="Y7" s="52">
        <v>0</v>
      </c>
      <c r="Z7" s="52">
        <v>0</v>
      </c>
      <c r="AA7" s="82">
        <v>7</v>
      </c>
      <c r="AB7" s="82"/>
      <c r="AC7" s="98"/>
      <c r="AD7" s="85" t="s">
        <v>518</v>
      </c>
      <c r="AE7" s="85">
        <v>2693</v>
      </c>
      <c r="AF7" s="85">
        <v>1166</v>
      </c>
      <c r="AG7" s="85">
        <v>1886</v>
      </c>
      <c r="AH7" s="85">
        <v>202</v>
      </c>
      <c r="AI7" s="85"/>
      <c r="AJ7" s="85" t="s">
        <v>557</v>
      </c>
      <c r="AK7" s="85"/>
      <c r="AL7" s="85"/>
      <c r="AM7" s="85"/>
      <c r="AN7" s="87">
        <v>40341.084861111114</v>
      </c>
      <c r="AO7" s="91" t="s">
        <v>652</v>
      </c>
      <c r="AP7" s="85" t="b">
        <v>0</v>
      </c>
      <c r="AQ7" s="85" t="b">
        <v>0</v>
      </c>
      <c r="AR7" s="85" t="b">
        <v>1</v>
      </c>
      <c r="AS7" s="85" t="s">
        <v>451</v>
      </c>
      <c r="AT7" s="85">
        <v>7</v>
      </c>
      <c r="AU7" s="91" t="s">
        <v>690</v>
      </c>
      <c r="AV7" s="85" t="b">
        <v>0</v>
      </c>
      <c r="AW7" s="85" t="s">
        <v>719</v>
      </c>
      <c r="AX7" s="91" t="s">
        <v>724</v>
      </c>
      <c r="AY7" s="85" t="s">
        <v>66</v>
      </c>
      <c r="AZ7" s="85" t="str">
        <f>REPLACE(INDEX(GroupVertices[Group],MATCH(Vertices[[#This Row],[Vertex]],GroupVertices[Vertex],0)),1,1,"")</f>
        <v>14</v>
      </c>
      <c r="BA7" s="51"/>
      <c r="BB7" s="51"/>
      <c r="BC7" s="51"/>
      <c r="BD7" s="51"/>
      <c r="BE7" s="51" t="s">
        <v>308</v>
      </c>
      <c r="BF7" s="51" t="s">
        <v>308</v>
      </c>
      <c r="BG7" s="131" t="s">
        <v>1168</v>
      </c>
      <c r="BH7" s="131" t="s">
        <v>1168</v>
      </c>
      <c r="BI7" s="131" t="s">
        <v>1196</v>
      </c>
      <c r="BJ7" s="131" t="s">
        <v>1196</v>
      </c>
      <c r="BK7" s="131">
        <v>1</v>
      </c>
      <c r="BL7" s="134">
        <v>2.5641025641025643</v>
      </c>
      <c r="BM7" s="131">
        <v>2</v>
      </c>
      <c r="BN7" s="134">
        <v>5.128205128205129</v>
      </c>
      <c r="BO7" s="131">
        <v>0</v>
      </c>
      <c r="BP7" s="134">
        <v>0</v>
      </c>
      <c r="BQ7" s="131">
        <v>36</v>
      </c>
      <c r="BR7" s="134">
        <v>92.3076923076923</v>
      </c>
      <c r="BS7" s="131">
        <v>39</v>
      </c>
      <c r="BT7" s="2"/>
      <c r="BU7" s="3"/>
      <c r="BV7" s="3"/>
      <c r="BW7" s="3"/>
      <c r="BX7" s="3"/>
    </row>
    <row r="8" spans="1:76" ht="15">
      <c r="A8" s="14" t="s">
        <v>243</v>
      </c>
      <c r="B8" s="15"/>
      <c r="C8" s="15" t="s">
        <v>64</v>
      </c>
      <c r="D8" s="93">
        <v>488.3336764279568</v>
      </c>
      <c r="E8" s="81"/>
      <c r="F8" s="112" t="s">
        <v>703</v>
      </c>
      <c r="G8" s="15"/>
      <c r="H8" s="16" t="s">
        <v>243</v>
      </c>
      <c r="I8" s="66"/>
      <c r="J8" s="66"/>
      <c r="K8" s="114" t="s">
        <v>766</v>
      </c>
      <c r="L8" s="94">
        <v>1</v>
      </c>
      <c r="M8" s="95">
        <v>6896.64599609375</v>
      </c>
      <c r="N8" s="95">
        <v>5461.21875</v>
      </c>
      <c r="O8" s="77"/>
      <c r="P8" s="96"/>
      <c r="Q8" s="96"/>
      <c r="R8" s="97"/>
      <c r="S8" s="51">
        <v>1</v>
      </c>
      <c r="T8" s="51">
        <v>0</v>
      </c>
      <c r="U8" s="52">
        <v>0</v>
      </c>
      <c r="V8" s="52">
        <v>1</v>
      </c>
      <c r="W8" s="52">
        <v>0</v>
      </c>
      <c r="X8" s="52">
        <v>0.999987</v>
      </c>
      <c r="Y8" s="52">
        <v>0</v>
      </c>
      <c r="Z8" s="52">
        <v>0</v>
      </c>
      <c r="AA8" s="82">
        <v>8</v>
      </c>
      <c r="AB8" s="82"/>
      <c r="AC8" s="98"/>
      <c r="AD8" s="85" t="s">
        <v>519</v>
      </c>
      <c r="AE8" s="85">
        <v>5488</v>
      </c>
      <c r="AF8" s="85">
        <v>2537529</v>
      </c>
      <c r="AG8" s="85">
        <v>24674</v>
      </c>
      <c r="AH8" s="85">
        <v>6207</v>
      </c>
      <c r="AI8" s="85"/>
      <c r="AJ8" s="85" t="s">
        <v>558</v>
      </c>
      <c r="AK8" s="85" t="s">
        <v>595</v>
      </c>
      <c r="AL8" s="91" t="s">
        <v>624</v>
      </c>
      <c r="AM8" s="85"/>
      <c r="AN8" s="87">
        <v>40113.75996527778</v>
      </c>
      <c r="AO8" s="91" t="s">
        <v>653</v>
      </c>
      <c r="AP8" s="85" t="b">
        <v>0</v>
      </c>
      <c r="AQ8" s="85" t="b">
        <v>0</v>
      </c>
      <c r="AR8" s="85" t="b">
        <v>1</v>
      </c>
      <c r="AS8" s="85" t="s">
        <v>451</v>
      </c>
      <c r="AT8" s="85">
        <v>1194</v>
      </c>
      <c r="AU8" s="91" t="s">
        <v>690</v>
      </c>
      <c r="AV8" s="85" t="b">
        <v>1</v>
      </c>
      <c r="AW8" s="85" t="s">
        <v>719</v>
      </c>
      <c r="AX8" s="91" t="s">
        <v>725</v>
      </c>
      <c r="AY8" s="85" t="s">
        <v>65</v>
      </c>
      <c r="AZ8" s="85" t="str">
        <f>REPLACE(INDEX(GroupVertices[Group],MATCH(Vertices[[#This Row],[Vertex]],GroupVertices[Vertex],0)),1,1,"")</f>
        <v>14</v>
      </c>
      <c r="BA8" s="51"/>
      <c r="BB8" s="51"/>
      <c r="BC8" s="51"/>
      <c r="BD8" s="51"/>
      <c r="BE8" s="51"/>
      <c r="BF8" s="51"/>
      <c r="BG8" s="51"/>
      <c r="BH8" s="51"/>
      <c r="BI8" s="51"/>
      <c r="BJ8" s="51"/>
      <c r="BK8" s="51"/>
      <c r="BL8" s="52"/>
      <c r="BM8" s="51"/>
      <c r="BN8" s="52"/>
      <c r="BO8" s="51"/>
      <c r="BP8" s="52"/>
      <c r="BQ8" s="51"/>
      <c r="BR8" s="52"/>
      <c r="BS8" s="51"/>
      <c r="BT8" s="2"/>
      <c r="BU8" s="3"/>
      <c r="BV8" s="3"/>
      <c r="BW8" s="3"/>
      <c r="BX8" s="3"/>
    </row>
    <row r="9" spans="1:76" ht="15">
      <c r="A9" s="14" t="s">
        <v>215</v>
      </c>
      <c r="B9" s="15"/>
      <c r="C9" s="15" t="s">
        <v>64</v>
      </c>
      <c r="D9" s="93">
        <v>162.06828815835533</v>
      </c>
      <c r="E9" s="81"/>
      <c r="F9" s="112" t="s">
        <v>704</v>
      </c>
      <c r="G9" s="15"/>
      <c r="H9" s="16" t="s">
        <v>215</v>
      </c>
      <c r="I9" s="66"/>
      <c r="J9" s="66"/>
      <c r="K9" s="114" t="s">
        <v>767</v>
      </c>
      <c r="L9" s="94">
        <v>1</v>
      </c>
      <c r="M9" s="95">
        <v>9245.3388671875</v>
      </c>
      <c r="N9" s="95">
        <v>7281.62451171875</v>
      </c>
      <c r="O9" s="77"/>
      <c r="P9" s="96"/>
      <c r="Q9" s="96"/>
      <c r="R9" s="97"/>
      <c r="S9" s="51">
        <v>0</v>
      </c>
      <c r="T9" s="51">
        <v>1</v>
      </c>
      <c r="U9" s="52">
        <v>0</v>
      </c>
      <c r="V9" s="52">
        <v>1</v>
      </c>
      <c r="W9" s="52">
        <v>0</v>
      </c>
      <c r="X9" s="52">
        <v>0.999987</v>
      </c>
      <c r="Y9" s="52">
        <v>0</v>
      </c>
      <c r="Z9" s="52">
        <v>0</v>
      </c>
      <c r="AA9" s="82">
        <v>9</v>
      </c>
      <c r="AB9" s="82"/>
      <c r="AC9" s="98"/>
      <c r="AD9" s="85" t="s">
        <v>520</v>
      </c>
      <c r="AE9" s="85">
        <v>802</v>
      </c>
      <c r="AF9" s="85">
        <v>531</v>
      </c>
      <c r="AG9" s="85">
        <v>1926</v>
      </c>
      <c r="AH9" s="85">
        <v>4197</v>
      </c>
      <c r="AI9" s="85"/>
      <c r="AJ9" s="85" t="s">
        <v>559</v>
      </c>
      <c r="AK9" s="85" t="s">
        <v>596</v>
      </c>
      <c r="AL9" s="91" t="s">
        <v>625</v>
      </c>
      <c r="AM9" s="85"/>
      <c r="AN9" s="87">
        <v>41897.543275462966</v>
      </c>
      <c r="AO9" s="91" t="s">
        <v>654</v>
      </c>
      <c r="AP9" s="85" t="b">
        <v>0</v>
      </c>
      <c r="AQ9" s="85" t="b">
        <v>0</v>
      </c>
      <c r="AR9" s="85" t="b">
        <v>1</v>
      </c>
      <c r="AS9" s="85" t="s">
        <v>451</v>
      </c>
      <c r="AT9" s="85">
        <v>16</v>
      </c>
      <c r="AU9" s="91" t="s">
        <v>690</v>
      </c>
      <c r="AV9" s="85" t="b">
        <v>0</v>
      </c>
      <c r="AW9" s="85" t="s">
        <v>719</v>
      </c>
      <c r="AX9" s="91" t="s">
        <v>726</v>
      </c>
      <c r="AY9" s="85" t="s">
        <v>66</v>
      </c>
      <c r="AZ9" s="85" t="str">
        <f>REPLACE(INDEX(GroupVertices[Group],MATCH(Vertices[[#This Row],[Vertex]],GroupVertices[Vertex],0)),1,1,"")</f>
        <v>13</v>
      </c>
      <c r="BA9" s="51"/>
      <c r="BB9" s="51"/>
      <c r="BC9" s="51"/>
      <c r="BD9" s="51"/>
      <c r="BE9" s="51" t="s">
        <v>970</v>
      </c>
      <c r="BF9" s="51" t="s">
        <v>970</v>
      </c>
      <c r="BG9" s="131" t="s">
        <v>1169</v>
      </c>
      <c r="BH9" s="131" t="s">
        <v>1169</v>
      </c>
      <c r="BI9" s="131" t="s">
        <v>1197</v>
      </c>
      <c r="BJ9" s="131" t="s">
        <v>1197</v>
      </c>
      <c r="BK9" s="131">
        <v>1</v>
      </c>
      <c r="BL9" s="134">
        <v>3.4482758620689653</v>
      </c>
      <c r="BM9" s="131">
        <v>0</v>
      </c>
      <c r="BN9" s="134">
        <v>0</v>
      </c>
      <c r="BO9" s="131">
        <v>0</v>
      </c>
      <c r="BP9" s="134">
        <v>0</v>
      </c>
      <c r="BQ9" s="131">
        <v>28</v>
      </c>
      <c r="BR9" s="134">
        <v>96.55172413793103</v>
      </c>
      <c r="BS9" s="131">
        <v>29</v>
      </c>
      <c r="BT9" s="2"/>
      <c r="BU9" s="3"/>
      <c r="BV9" s="3"/>
      <c r="BW9" s="3"/>
      <c r="BX9" s="3"/>
    </row>
    <row r="10" spans="1:76" ht="15">
      <c r="A10" s="14" t="s">
        <v>244</v>
      </c>
      <c r="B10" s="15"/>
      <c r="C10" s="15" t="s">
        <v>64</v>
      </c>
      <c r="D10" s="93">
        <v>163.31933750765978</v>
      </c>
      <c r="E10" s="81"/>
      <c r="F10" s="112" t="s">
        <v>705</v>
      </c>
      <c r="G10" s="15"/>
      <c r="H10" s="16" t="s">
        <v>244</v>
      </c>
      <c r="I10" s="66"/>
      <c r="J10" s="66"/>
      <c r="K10" s="114" t="s">
        <v>768</v>
      </c>
      <c r="L10" s="94">
        <v>1</v>
      </c>
      <c r="M10" s="95">
        <v>9245.3388671875</v>
      </c>
      <c r="N10" s="95">
        <v>8857.9375</v>
      </c>
      <c r="O10" s="77"/>
      <c r="P10" s="96"/>
      <c r="Q10" s="96"/>
      <c r="R10" s="97"/>
      <c r="S10" s="51">
        <v>1</v>
      </c>
      <c r="T10" s="51">
        <v>0</v>
      </c>
      <c r="U10" s="52">
        <v>0</v>
      </c>
      <c r="V10" s="52">
        <v>1</v>
      </c>
      <c r="W10" s="52">
        <v>0</v>
      </c>
      <c r="X10" s="52">
        <v>0.999987</v>
      </c>
      <c r="Y10" s="52">
        <v>0</v>
      </c>
      <c r="Z10" s="52">
        <v>0</v>
      </c>
      <c r="AA10" s="82">
        <v>10</v>
      </c>
      <c r="AB10" s="82"/>
      <c r="AC10" s="98"/>
      <c r="AD10" s="85" t="s">
        <v>521</v>
      </c>
      <c r="AE10" s="85">
        <v>6102</v>
      </c>
      <c r="AF10" s="85">
        <v>10259</v>
      </c>
      <c r="AG10" s="85">
        <v>22740</v>
      </c>
      <c r="AH10" s="85">
        <v>16711</v>
      </c>
      <c r="AI10" s="85"/>
      <c r="AJ10" s="85" t="s">
        <v>560</v>
      </c>
      <c r="AK10" s="85" t="s">
        <v>597</v>
      </c>
      <c r="AL10" s="91" t="s">
        <v>626</v>
      </c>
      <c r="AM10" s="85"/>
      <c r="AN10" s="87">
        <v>41588.61482638889</v>
      </c>
      <c r="AO10" s="91" t="s">
        <v>655</v>
      </c>
      <c r="AP10" s="85" t="b">
        <v>0</v>
      </c>
      <c r="AQ10" s="85" t="b">
        <v>0</v>
      </c>
      <c r="AR10" s="85" t="b">
        <v>1</v>
      </c>
      <c r="AS10" s="85" t="s">
        <v>451</v>
      </c>
      <c r="AT10" s="85">
        <v>175</v>
      </c>
      <c r="AU10" s="91" t="s">
        <v>689</v>
      </c>
      <c r="AV10" s="85" t="b">
        <v>0</v>
      </c>
      <c r="AW10" s="85" t="s">
        <v>719</v>
      </c>
      <c r="AX10" s="91" t="s">
        <v>727</v>
      </c>
      <c r="AY10" s="85" t="s">
        <v>65</v>
      </c>
      <c r="AZ10" s="85" t="str">
        <f>REPLACE(INDEX(GroupVertices[Group],MATCH(Vertices[[#This Row],[Vertex]],GroupVertices[Vertex],0)),1,1,"")</f>
        <v>13</v>
      </c>
      <c r="BA10" s="51"/>
      <c r="BB10" s="51"/>
      <c r="BC10" s="51"/>
      <c r="BD10" s="51"/>
      <c r="BE10" s="51"/>
      <c r="BF10" s="51"/>
      <c r="BG10" s="51"/>
      <c r="BH10" s="51"/>
      <c r="BI10" s="51"/>
      <c r="BJ10" s="51"/>
      <c r="BK10" s="51"/>
      <c r="BL10" s="52"/>
      <c r="BM10" s="51"/>
      <c r="BN10" s="52"/>
      <c r="BO10" s="51"/>
      <c r="BP10" s="52"/>
      <c r="BQ10" s="51"/>
      <c r="BR10" s="52"/>
      <c r="BS10" s="51"/>
      <c r="BT10" s="2"/>
      <c r="BU10" s="3"/>
      <c r="BV10" s="3"/>
      <c r="BW10" s="3"/>
      <c r="BX10" s="3"/>
    </row>
    <row r="11" spans="1:76" ht="15">
      <c r="A11" s="14" t="s">
        <v>216</v>
      </c>
      <c r="B11" s="15"/>
      <c r="C11" s="15" t="s">
        <v>64</v>
      </c>
      <c r="D11" s="93">
        <v>162.00102882347804</v>
      </c>
      <c r="E11" s="81"/>
      <c r="F11" s="112" t="s">
        <v>335</v>
      </c>
      <c r="G11" s="15"/>
      <c r="H11" s="16" t="s">
        <v>216</v>
      </c>
      <c r="I11" s="66"/>
      <c r="J11" s="66"/>
      <c r="K11" s="114" t="s">
        <v>769</v>
      </c>
      <c r="L11" s="94">
        <v>1</v>
      </c>
      <c r="M11" s="95">
        <v>3074.741455078125</v>
      </c>
      <c r="N11" s="95">
        <v>5717.0751953125</v>
      </c>
      <c r="O11" s="77"/>
      <c r="P11" s="96"/>
      <c r="Q11" s="96"/>
      <c r="R11" s="97"/>
      <c r="S11" s="51">
        <v>0</v>
      </c>
      <c r="T11" s="51">
        <v>1</v>
      </c>
      <c r="U11" s="52">
        <v>0</v>
      </c>
      <c r="V11" s="52">
        <v>0.333333</v>
      </c>
      <c r="W11" s="52">
        <v>2E-06</v>
      </c>
      <c r="X11" s="52">
        <v>0.63829</v>
      </c>
      <c r="Y11" s="52">
        <v>0</v>
      </c>
      <c r="Z11" s="52">
        <v>0</v>
      </c>
      <c r="AA11" s="82">
        <v>11</v>
      </c>
      <c r="AB11" s="82"/>
      <c r="AC11" s="98"/>
      <c r="AD11" s="85" t="s">
        <v>522</v>
      </c>
      <c r="AE11" s="85">
        <v>106</v>
      </c>
      <c r="AF11" s="85">
        <v>8</v>
      </c>
      <c r="AG11" s="85">
        <v>34</v>
      </c>
      <c r="AH11" s="85">
        <v>33</v>
      </c>
      <c r="AI11" s="85"/>
      <c r="AJ11" s="85" t="s">
        <v>561</v>
      </c>
      <c r="AK11" s="85" t="s">
        <v>598</v>
      </c>
      <c r="AL11" s="91" t="s">
        <v>627</v>
      </c>
      <c r="AM11" s="85"/>
      <c r="AN11" s="87">
        <v>43470.32782407408</v>
      </c>
      <c r="AO11" s="91" t="s">
        <v>656</v>
      </c>
      <c r="AP11" s="85" t="b">
        <v>1</v>
      </c>
      <c r="AQ11" s="85" t="b">
        <v>0</v>
      </c>
      <c r="AR11" s="85" t="b">
        <v>0</v>
      </c>
      <c r="AS11" s="85" t="s">
        <v>451</v>
      </c>
      <c r="AT11" s="85">
        <v>0</v>
      </c>
      <c r="AU11" s="85"/>
      <c r="AV11" s="85" t="b">
        <v>0</v>
      </c>
      <c r="AW11" s="85" t="s">
        <v>719</v>
      </c>
      <c r="AX11" s="91" t="s">
        <v>728</v>
      </c>
      <c r="AY11" s="85" t="s">
        <v>66</v>
      </c>
      <c r="AZ11" s="85" t="str">
        <f>REPLACE(INDEX(GroupVertices[Group],MATCH(Vertices[[#This Row],[Vertex]],GroupVertices[Vertex],0)),1,1,"")</f>
        <v>7</v>
      </c>
      <c r="BA11" s="51" t="s">
        <v>290</v>
      </c>
      <c r="BB11" s="51" t="s">
        <v>290</v>
      </c>
      <c r="BC11" s="51" t="s">
        <v>301</v>
      </c>
      <c r="BD11" s="51" t="s">
        <v>301</v>
      </c>
      <c r="BE11" s="51" t="s">
        <v>310</v>
      </c>
      <c r="BF11" s="51" t="s">
        <v>310</v>
      </c>
      <c r="BG11" s="131" t="s">
        <v>1170</v>
      </c>
      <c r="BH11" s="131" t="s">
        <v>1170</v>
      </c>
      <c r="BI11" s="131" t="s">
        <v>1198</v>
      </c>
      <c r="BJ11" s="131" t="s">
        <v>1198</v>
      </c>
      <c r="BK11" s="131">
        <v>0</v>
      </c>
      <c r="BL11" s="134">
        <v>0</v>
      </c>
      <c r="BM11" s="131">
        <v>0</v>
      </c>
      <c r="BN11" s="134">
        <v>0</v>
      </c>
      <c r="BO11" s="131">
        <v>0</v>
      </c>
      <c r="BP11" s="134">
        <v>0</v>
      </c>
      <c r="BQ11" s="131">
        <v>9</v>
      </c>
      <c r="BR11" s="134">
        <v>100</v>
      </c>
      <c r="BS11" s="131">
        <v>9</v>
      </c>
      <c r="BT11" s="2"/>
      <c r="BU11" s="3"/>
      <c r="BV11" s="3"/>
      <c r="BW11" s="3"/>
      <c r="BX11" s="3"/>
    </row>
    <row r="12" spans="1:76" ht="15">
      <c r="A12" s="14" t="s">
        <v>218</v>
      </c>
      <c r="B12" s="15"/>
      <c r="C12" s="15" t="s">
        <v>64</v>
      </c>
      <c r="D12" s="93">
        <v>162.01504654336642</v>
      </c>
      <c r="E12" s="81"/>
      <c r="F12" s="112" t="s">
        <v>337</v>
      </c>
      <c r="G12" s="15"/>
      <c r="H12" s="16" t="s">
        <v>218</v>
      </c>
      <c r="I12" s="66"/>
      <c r="J12" s="66"/>
      <c r="K12" s="114" t="s">
        <v>770</v>
      </c>
      <c r="L12" s="94">
        <v>3333.6666666666665</v>
      </c>
      <c r="M12" s="95">
        <v>3074.741455078125</v>
      </c>
      <c r="N12" s="95">
        <v>4281.9248046875</v>
      </c>
      <c r="O12" s="77"/>
      <c r="P12" s="96"/>
      <c r="Q12" s="96"/>
      <c r="R12" s="97"/>
      <c r="S12" s="51">
        <v>3</v>
      </c>
      <c r="T12" s="51">
        <v>1</v>
      </c>
      <c r="U12" s="52">
        <v>2</v>
      </c>
      <c r="V12" s="52">
        <v>0.5</v>
      </c>
      <c r="W12" s="52">
        <v>4E-06</v>
      </c>
      <c r="X12" s="52">
        <v>1.723381</v>
      </c>
      <c r="Y12" s="52">
        <v>0</v>
      </c>
      <c r="Z12" s="52">
        <v>0</v>
      </c>
      <c r="AA12" s="82">
        <v>12</v>
      </c>
      <c r="AB12" s="82"/>
      <c r="AC12" s="98"/>
      <c r="AD12" s="85" t="s">
        <v>523</v>
      </c>
      <c r="AE12" s="85">
        <v>400</v>
      </c>
      <c r="AF12" s="85">
        <v>117</v>
      </c>
      <c r="AG12" s="85">
        <v>3773</v>
      </c>
      <c r="AH12" s="85">
        <v>39</v>
      </c>
      <c r="AI12" s="85"/>
      <c r="AJ12" s="85" t="s">
        <v>562</v>
      </c>
      <c r="AK12" s="85" t="s">
        <v>599</v>
      </c>
      <c r="AL12" s="91" t="s">
        <v>628</v>
      </c>
      <c r="AM12" s="85"/>
      <c r="AN12" s="87">
        <v>40839.32655092593</v>
      </c>
      <c r="AO12" s="91" t="s">
        <v>657</v>
      </c>
      <c r="AP12" s="85" t="b">
        <v>0</v>
      </c>
      <c r="AQ12" s="85" t="b">
        <v>0</v>
      </c>
      <c r="AR12" s="85" t="b">
        <v>1</v>
      </c>
      <c r="AS12" s="85" t="s">
        <v>454</v>
      </c>
      <c r="AT12" s="85">
        <v>3</v>
      </c>
      <c r="AU12" s="91" t="s">
        <v>691</v>
      </c>
      <c r="AV12" s="85" t="b">
        <v>0</v>
      </c>
      <c r="AW12" s="85" t="s">
        <v>719</v>
      </c>
      <c r="AX12" s="91" t="s">
        <v>729</v>
      </c>
      <c r="AY12" s="85" t="s">
        <v>66</v>
      </c>
      <c r="AZ12" s="85" t="str">
        <f>REPLACE(INDEX(GroupVertices[Group],MATCH(Vertices[[#This Row],[Vertex]],GroupVertices[Vertex],0)),1,1,"")</f>
        <v>7</v>
      </c>
      <c r="BA12" s="51" t="s">
        <v>290</v>
      </c>
      <c r="BB12" s="51" t="s">
        <v>290</v>
      </c>
      <c r="BC12" s="51" t="s">
        <v>301</v>
      </c>
      <c r="BD12" s="51" t="s">
        <v>301</v>
      </c>
      <c r="BE12" s="51" t="s">
        <v>310</v>
      </c>
      <c r="BF12" s="51" t="s">
        <v>310</v>
      </c>
      <c r="BG12" s="131" t="s">
        <v>1171</v>
      </c>
      <c r="BH12" s="131" t="s">
        <v>1171</v>
      </c>
      <c r="BI12" s="131" t="s">
        <v>1199</v>
      </c>
      <c r="BJ12" s="131" t="s">
        <v>1199</v>
      </c>
      <c r="BK12" s="131">
        <v>0</v>
      </c>
      <c r="BL12" s="134">
        <v>0</v>
      </c>
      <c r="BM12" s="131">
        <v>0</v>
      </c>
      <c r="BN12" s="134">
        <v>0</v>
      </c>
      <c r="BO12" s="131">
        <v>0</v>
      </c>
      <c r="BP12" s="134">
        <v>0</v>
      </c>
      <c r="BQ12" s="131">
        <v>7</v>
      </c>
      <c r="BR12" s="134">
        <v>100</v>
      </c>
      <c r="BS12" s="131">
        <v>7</v>
      </c>
      <c r="BT12" s="2"/>
      <c r="BU12" s="3"/>
      <c r="BV12" s="3"/>
      <c r="BW12" s="3"/>
      <c r="BX12" s="3"/>
    </row>
    <row r="13" spans="1:76" ht="15">
      <c r="A13" s="14" t="s">
        <v>217</v>
      </c>
      <c r="B13" s="15"/>
      <c r="C13" s="15" t="s">
        <v>64</v>
      </c>
      <c r="D13" s="93">
        <v>162.27778233907253</v>
      </c>
      <c r="E13" s="81"/>
      <c r="F13" s="112" t="s">
        <v>336</v>
      </c>
      <c r="G13" s="15"/>
      <c r="H13" s="16" t="s">
        <v>217</v>
      </c>
      <c r="I13" s="66"/>
      <c r="J13" s="66"/>
      <c r="K13" s="114" t="s">
        <v>771</v>
      </c>
      <c r="L13" s="94">
        <v>1</v>
      </c>
      <c r="M13" s="95">
        <v>1841.9210205078125</v>
      </c>
      <c r="N13" s="95">
        <v>6928.71875</v>
      </c>
      <c r="O13" s="77"/>
      <c r="P13" s="96"/>
      <c r="Q13" s="96"/>
      <c r="R13" s="97"/>
      <c r="S13" s="51">
        <v>1</v>
      </c>
      <c r="T13" s="51">
        <v>1</v>
      </c>
      <c r="U13" s="52">
        <v>0</v>
      </c>
      <c r="V13" s="52">
        <v>0</v>
      </c>
      <c r="W13" s="52">
        <v>0</v>
      </c>
      <c r="X13" s="52">
        <v>0.999987</v>
      </c>
      <c r="Y13" s="52">
        <v>0</v>
      </c>
      <c r="Z13" s="52" t="s">
        <v>1309</v>
      </c>
      <c r="AA13" s="82">
        <v>13</v>
      </c>
      <c r="AB13" s="82"/>
      <c r="AC13" s="98"/>
      <c r="AD13" s="85" t="s">
        <v>524</v>
      </c>
      <c r="AE13" s="85">
        <v>2041</v>
      </c>
      <c r="AF13" s="85">
        <v>2160</v>
      </c>
      <c r="AG13" s="85">
        <v>34482</v>
      </c>
      <c r="AH13" s="85">
        <v>124</v>
      </c>
      <c r="AI13" s="85"/>
      <c r="AJ13" s="85" t="s">
        <v>563</v>
      </c>
      <c r="AK13" s="85" t="s">
        <v>600</v>
      </c>
      <c r="AL13" s="91" t="s">
        <v>629</v>
      </c>
      <c r="AM13" s="85"/>
      <c r="AN13" s="87">
        <v>40592.62211805556</v>
      </c>
      <c r="AO13" s="91" t="s">
        <v>658</v>
      </c>
      <c r="AP13" s="85" t="b">
        <v>0</v>
      </c>
      <c r="AQ13" s="85" t="b">
        <v>0</v>
      </c>
      <c r="AR13" s="85" t="b">
        <v>1</v>
      </c>
      <c r="AS13" s="85" t="s">
        <v>454</v>
      </c>
      <c r="AT13" s="85">
        <v>29</v>
      </c>
      <c r="AU13" s="91" t="s">
        <v>692</v>
      </c>
      <c r="AV13" s="85" t="b">
        <v>0</v>
      </c>
      <c r="AW13" s="85" t="s">
        <v>719</v>
      </c>
      <c r="AX13" s="91" t="s">
        <v>730</v>
      </c>
      <c r="AY13" s="85" t="s">
        <v>66</v>
      </c>
      <c r="AZ13" s="85" t="str">
        <f>REPLACE(INDEX(GroupVertices[Group],MATCH(Vertices[[#This Row],[Vertex]],GroupVertices[Vertex],0)),1,1,"")</f>
        <v>1</v>
      </c>
      <c r="BA13" s="51" t="s">
        <v>291</v>
      </c>
      <c r="BB13" s="51" t="s">
        <v>291</v>
      </c>
      <c r="BC13" s="51" t="s">
        <v>302</v>
      </c>
      <c r="BD13" s="51" t="s">
        <v>302</v>
      </c>
      <c r="BE13" s="51" t="s">
        <v>307</v>
      </c>
      <c r="BF13" s="51" t="s">
        <v>307</v>
      </c>
      <c r="BG13" s="131" t="s">
        <v>1172</v>
      </c>
      <c r="BH13" s="131" t="s">
        <v>1172</v>
      </c>
      <c r="BI13" s="131" t="s">
        <v>1200</v>
      </c>
      <c r="BJ13" s="131" t="s">
        <v>1200</v>
      </c>
      <c r="BK13" s="131">
        <v>0</v>
      </c>
      <c r="BL13" s="134">
        <v>0</v>
      </c>
      <c r="BM13" s="131">
        <v>0</v>
      </c>
      <c r="BN13" s="134">
        <v>0</v>
      </c>
      <c r="BO13" s="131">
        <v>0</v>
      </c>
      <c r="BP13" s="134">
        <v>0</v>
      </c>
      <c r="BQ13" s="131">
        <v>36</v>
      </c>
      <c r="BR13" s="134">
        <v>100</v>
      </c>
      <c r="BS13" s="131">
        <v>36</v>
      </c>
      <c r="BT13" s="2"/>
      <c r="BU13" s="3"/>
      <c r="BV13" s="3"/>
      <c r="BW13" s="3"/>
      <c r="BX13" s="3"/>
    </row>
    <row r="14" spans="1:76" ht="15">
      <c r="A14" s="14" t="s">
        <v>219</v>
      </c>
      <c r="B14" s="15"/>
      <c r="C14" s="15" t="s">
        <v>64</v>
      </c>
      <c r="D14" s="93">
        <v>162.01813301380056</v>
      </c>
      <c r="E14" s="81"/>
      <c r="F14" s="112" t="s">
        <v>338</v>
      </c>
      <c r="G14" s="15"/>
      <c r="H14" s="16" t="s">
        <v>219</v>
      </c>
      <c r="I14" s="66"/>
      <c r="J14" s="66"/>
      <c r="K14" s="114" t="s">
        <v>772</v>
      </c>
      <c r="L14" s="94">
        <v>1</v>
      </c>
      <c r="M14" s="95">
        <v>4052.551025390625</v>
      </c>
      <c r="N14" s="95">
        <v>5717.0751953125</v>
      </c>
      <c r="O14" s="77"/>
      <c r="P14" s="96"/>
      <c r="Q14" s="96"/>
      <c r="R14" s="97"/>
      <c r="S14" s="51">
        <v>0</v>
      </c>
      <c r="T14" s="51">
        <v>1</v>
      </c>
      <c r="U14" s="52">
        <v>0</v>
      </c>
      <c r="V14" s="52">
        <v>0.333333</v>
      </c>
      <c r="W14" s="52">
        <v>2E-06</v>
      </c>
      <c r="X14" s="52">
        <v>0.63829</v>
      </c>
      <c r="Y14" s="52">
        <v>0</v>
      </c>
      <c r="Z14" s="52">
        <v>0</v>
      </c>
      <c r="AA14" s="82">
        <v>14</v>
      </c>
      <c r="AB14" s="82"/>
      <c r="AC14" s="98"/>
      <c r="AD14" s="85" t="s">
        <v>525</v>
      </c>
      <c r="AE14" s="85">
        <v>153</v>
      </c>
      <c r="AF14" s="85">
        <v>141</v>
      </c>
      <c r="AG14" s="85">
        <v>133</v>
      </c>
      <c r="AH14" s="85">
        <v>4</v>
      </c>
      <c r="AI14" s="85"/>
      <c r="AJ14" s="85" t="s">
        <v>564</v>
      </c>
      <c r="AK14" s="85" t="s">
        <v>601</v>
      </c>
      <c r="AL14" s="91" t="s">
        <v>630</v>
      </c>
      <c r="AM14" s="85"/>
      <c r="AN14" s="87">
        <v>41794.4187962963</v>
      </c>
      <c r="AO14" s="91" t="s">
        <v>659</v>
      </c>
      <c r="AP14" s="85" t="b">
        <v>0</v>
      </c>
      <c r="AQ14" s="85" t="b">
        <v>0</v>
      </c>
      <c r="AR14" s="85" t="b">
        <v>1</v>
      </c>
      <c r="AS14" s="85" t="s">
        <v>454</v>
      </c>
      <c r="AT14" s="85">
        <v>1</v>
      </c>
      <c r="AU14" s="91" t="s">
        <v>690</v>
      </c>
      <c r="AV14" s="85" t="b">
        <v>0</v>
      </c>
      <c r="AW14" s="85" t="s">
        <v>719</v>
      </c>
      <c r="AX14" s="91" t="s">
        <v>731</v>
      </c>
      <c r="AY14" s="85" t="s">
        <v>66</v>
      </c>
      <c r="AZ14" s="85" t="str">
        <f>REPLACE(INDEX(GroupVertices[Group],MATCH(Vertices[[#This Row],[Vertex]],GroupVertices[Vertex],0)),1,1,"")</f>
        <v>7</v>
      </c>
      <c r="BA14" s="51" t="s">
        <v>290</v>
      </c>
      <c r="BB14" s="51" t="s">
        <v>290</v>
      </c>
      <c r="BC14" s="51" t="s">
        <v>301</v>
      </c>
      <c r="BD14" s="51" t="s">
        <v>301</v>
      </c>
      <c r="BE14" s="51" t="s">
        <v>310</v>
      </c>
      <c r="BF14" s="51" t="s">
        <v>310</v>
      </c>
      <c r="BG14" s="131" t="s">
        <v>1170</v>
      </c>
      <c r="BH14" s="131" t="s">
        <v>1170</v>
      </c>
      <c r="BI14" s="131" t="s">
        <v>1198</v>
      </c>
      <c r="BJ14" s="131" t="s">
        <v>1198</v>
      </c>
      <c r="BK14" s="131">
        <v>0</v>
      </c>
      <c r="BL14" s="134">
        <v>0</v>
      </c>
      <c r="BM14" s="131">
        <v>0</v>
      </c>
      <c r="BN14" s="134">
        <v>0</v>
      </c>
      <c r="BO14" s="131">
        <v>0</v>
      </c>
      <c r="BP14" s="134">
        <v>0</v>
      </c>
      <c r="BQ14" s="131">
        <v>9</v>
      </c>
      <c r="BR14" s="134">
        <v>100</v>
      </c>
      <c r="BS14" s="131">
        <v>9</v>
      </c>
      <c r="BT14" s="2"/>
      <c r="BU14" s="3"/>
      <c r="BV14" s="3"/>
      <c r="BW14" s="3"/>
      <c r="BX14" s="3"/>
    </row>
    <row r="15" spans="1:76" ht="15">
      <c r="A15" s="14" t="s">
        <v>220</v>
      </c>
      <c r="B15" s="15"/>
      <c r="C15" s="15" t="s">
        <v>64</v>
      </c>
      <c r="D15" s="93">
        <v>162.47531644685745</v>
      </c>
      <c r="E15" s="81"/>
      <c r="F15" s="112" t="s">
        <v>339</v>
      </c>
      <c r="G15" s="15"/>
      <c r="H15" s="16" t="s">
        <v>220</v>
      </c>
      <c r="I15" s="66"/>
      <c r="J15" s="66"/>
      <c r="K15" s="114" t="s">
        <v>773</v>
      </c>
      <c r="L15" s="94">
        <v>1</v>
      </c>
      <c r="M15" s="95">
        <v>743.9152221679688</v>
      </c>
      <c r="N15" s="95">
        <v>5117.13525390625</v>
      </c>
      <c r="O15" s="77"/>
      <c r="P15" s="96"/>
      <c r="Q15" s="96"/>
      <c r="R15" s="97"/>
      <c r="S15" s="51">
        <v>1</v>
      </c>
      <c r="T15" s="51">
        <v>1</v>
      </c>
      <c r="U15" s="52">
        <v>0</v>
      </c>
      <c r="V15" s="52">
        <v>0</v>
      </c>
      <c r="W15" s="52">
        <v>0</v>
      </c>
      <c r="X15" s="52">
        <v>0.999987</v>
      </c>
      <c r="Y15" s="52">
        <v>0</v>
      </c>
      <c r="Z15" s="52" t="s">
        <v>1309</v>
      </c>
      <c r="AA15" s="82">
        <v>15</v>
      </c>
      <c r="AB15" s="82"/>
      <c r="AC15" s="98"/>
      <c r="AD15" s="85" t="s">
        <v>303</v>
      </c>
      <c r="AE15" s="85">
        <v>653</v>
      </c>
      <c r="AF15" s="85">
        <v>3696</v>
      </c>
      <c r="AG15" s="85">
        <v>4743</v>
      </c>
      <c r="AH15" s="85">
        <v>490</v>
      </c>
      <c r="AI15" s="85"/>
      <c r="AJ15" s="85" t="s">
        <v>565</v>
      </c>
      <c r="AK15" s="85" t="s">
        <v>602</v>
      </c>
      <c r="AL15" s="91" t="s">
        <v>631</v>
      </c>
      <c r="AM15" s="85"/>
      <c r="AN15" s="87">
        <v>41642.48701388889</v>
      </c>
      <c r="AO15" s="91" t="s">
        <v>660</v>
      </c>
      <c r="AP15" s="85" t="b">
        <v>0</v>
      </c>
      <c r="AQ15" s="85" t="b">
        <v>0</v>
      </c>
      <c r="AR15" s="85" t="b">
        <v>1</v>
      </c>
      <c r="AS15" s="85" t="s">
        <v>455</v>
      </c>
      <c r="AT15" s="85">
        <v>95</v>
      </c>
      <c r="AU15" s="91" t="s">
        <v>690</v>
      </c>
      <c r="AV15" s="85" t="b">
        <v>0</v>
      </c>
      <c r="AW15" s="85" t="s">
        <v>719</v>
      </c>
      <c r="AX15" s="91" t="s">
        <v>732</v>
      </c>
      <c r="AY15" s="85" t="s">
        <v>66</v>
      </c>
      <c r="AZ15" s="85" t="str">
        <f>REPLACE(INDEX(GroupVertices[Group],MATCH(Vertices[[#This Row],[Vertex]],GroupVertices[Vertex],0)),1,1,"")</f>
        <v>1</v>
      </c>
      <c r="BA15" s="51" t="s">
        <v>292</v>
      </c>
      <c r="BB15" s="51" t="s">
        <v>292</v>
      </c>
      <c r="BC15" s="51" t="s">
        <v>303</v>
      </c>
      <c r="BD15" s="51" t="s">
        <v>303</v>
      </c>
      <c r="BE15" s="51" t="s">
        <v>311</v>
      </c>
      <c r="BF15" s="51" t="s">
        <v>311</v>
      </c>
      <c r="BG15" s="131" t="s">
        <v>1173</v>
      </c>
      <c r="BH15" s="131" t="s">
        <v>1173</v>
      </c>
      <c r="BI15" s="131" t="s">
        <v>1201</v>
      </c>
      <c r="BJ15" s="131" t="s">
        <v>1201</v>
      </c>
      <c r="BK15" s="131">
        <v>0</v>
      </c>
      <c r="BL15" s="134">
        <v>0</v>
      </c>
      <c r="BM15" s="131">
        <v>0</v>
      </c>
      <c r="BN15" s="134">
        <v>0</v>
      </c>
      <c r="BO15" s="131">
        <v>0</v>
      </c>
      <c r="BP15" s="134">
        <v>0</v>
      </c>
      <c r="BQ15" s="131">
        <v>20</v>
      </c>
      <c r="BR15" s="134">
        <v>100</v>
      </c>
      <c r="BS15" s="131">
        <v>20</v>
      </c>
      <c r="BT15" s="2"/>
      <c r="BU15" s="3"/>
      <c r="BV15" s="3"/>
      <c r="BW15" s="3"/>
      <c r="BX15" s="3"/>
    </row>
    <row r="16" spans="1:76" ht="15">
      <c r="A16" s="14" t="s">
        <v>221</v>
      </c>
      <c r="B16" s="15"/>
      <c r="C16" s="15" t="s">
        <v>64</v>
      </c>
      <c r="D16" s="93">
        <v>162.09516617171928</v>
      </c>
      <c r="E16" s="81"/>
      <c r="F16" s="112" t="s">
        <v>706</v>
      </c>
      <c r="G16" s="15"/>
      <c r="H16" s="16" t="s">
        <v>221</v>
      </c>
      <c r="I16" s="66"/>
      <c r="J16" s="66"/>
      <c r="K16" s="114" t="s">
        <v>774</v>
      </c>
      <c r="L16" s="94">
        <v>3333.6666666666665</v>
      </c>
      <c r="M16" s="95">
        <v>3074.741455078125</v>
      </c>
      <c r="N16" s="95">
        <v>7502.1904296875</v>
      </c>
      <c r="O16" s="77"/>
      <c r="P16" s="96"/>
      <c r="Q16" s="96"/>
      <c r="R16" s="97"/>
      <c r="S16" s="51">
        <v>0</v>
      </c>
      <c r="T16" s="51">
        <v>2</v>
      </c>
      <c r="U16" s="52">
        <v>2</v>
      </c>
      <c r="V16" s="52">
        <v>0.5</v>
      </c>
      <c r="W16" s="52">
        <v>0</v>
      </c>
      <c r="X16" s="52">
        <v>1.459439</v>
      </c>
      <c r="Y16" s="52">
        <v>0</v>
      </c>
      <c r="Z16" s="52">
        <v>0</v>
      </c>
      <c r="AA16" s="82">
        <v>16</v>
      </c>
      <c r="AB16" s="82"/>
      <c r="AC16" s="98"/>
      <c r="AD16" s="85" t="s">
        <v>526</v>
      </c>
      <c r="AE16" s="85">
        <v>512</v>
      </c>
      <c r="AF16" s="85">
        <v>740</v>
      </c>
      <c r="AG16" s="85">
        <v>44997</v>
      </c>
      <c r="AH16" s="85">
        <v>32405</v>
      </c>
      <c r="AI16" s="85"/>
      <c r="AJ16" s="85" t="s">
        <v>566</v>
      </c>
      <c r="AK16" s="85" t="s">
        <v>603</v>
      </c>
      <c r="AL16" s="91" t="s">
        <v>632</v>
      </c>
      <c r="AM16" s="85"/>
      <c r="AN16" s="87">
        <v>41126.44005787037</v>
      </c>
      <c r="AO16" s="91" t="s">
        <v>661</v>
      </c>
      <c r="AP16" s="85" t="b">
        <v>0</v>
      </c>
      <c r="AQ16" s="85" t="b">
        <v>0</v>
      </c>
      <c r="AR16" s="85" t="b">
        <v>1</v>
      </c>
      <c r="AS16" s="85" t="s">
        <v>452</v>
      </c>
      <c r="AT16" s="85">
        <v>25</v>
      </c>
      <c r="AU16" s="91" t="s">
        <v>690</v>
      </c>
      <c r="AV16" s="85" t="b">
        <v>0</v>
      </c>
      <c r="AW16" s="85" t="s">
        <v>719</v>
      </c>
      <c r="AX16" s="91" t="s">
        <v>733</v>
      </c>
      <c r="AY16" s="85" t="s">
        <v>66</v>
      </c>
      <c r="AZ16" s="85" t="str">
        <f>REPLACE(INDEX(GroupVertices[Group],MATCH(Vertices[[#This Row],[Vertex]],GroupVertices[Vertex],0)),1,1,"")</f>
        <v>6</v>
      </c>
      <c r="BA16" s="51" t="s">
        <v>293</v>
      </c>
      <c r="BB16" s="51" t="s">
        <v>293</v>
      </c>
      <c r="BC16" s="51" t="s">
        <v>304</v>
      </c>
      <c r="BD16" s="51" t="s">
        <v>304</v>
      </c>
      <c r="BE16" s="51" t="s">
        <v>969</v>
      </c>
      <c r="BF16" s="51" t="s">
        <v>969</v>
      </c>
      <c r="BG16" s="131" t="s">
        <v>1174</v>
      </c>
      <c r="BH16" s="131" t="s">
        <v>1174</v>
      </c>
      <c r="BI16" s="131" t="s">
        <v>1202</v>
      </c>
      <c r="BJ16" s="131" t="s">
        <v>1202</v>
      </c>
      <c r="BK16" s="131">
        <v>0</v>
      </c>
      <c r="BL16" s="134">
        <v>0</v>
      </c>
      <c r="BM16" s="131">
        <v>0</v>
      </c>
      <c r="BN16" s="134">
        <v>0</v>
      </c>
      <c r="BO16" s="131">
        <v>0</v>
      </c>
      <c r="BP16" s="134">
        <v>0</v>
      </c>
      <c r="BQ16" s="131">
        <v>39</v>
      </c>
      <c r="BR16" s="134">
        <v>100</v>
      </c>
      <c r="BS16" s="131">
        <v>39</v>
      </c>
      <c r="BT16" s="2"/>
      <c r="BU16" s="3"/>
      <c r="BV16" s="3"/>
      <c r="BW16" s="3"/>
      <c r="BX16" s="3"/>
    </row>
    <row r="17" spans="1:76" ht="15">
      <c r="A17" s="14" t="s">
        <v>245</v>
      </c>
      <c r="B17" s="15"/>
      <c r="C17" s="15" t="s">
        <v>64</v>
      </c>
      <c r="D17" s="93">
        <v>162.1527802864899</v>
      </c>
      <c r="E17" s="81"/>
      <c r="F17" s="112" t="s">
        <v>707</v>
      </c>
      <c r="G17" s="15"/>
      <c r="H17" s="16" t="s">
        <v>245</v>
      </c>
      <c r="I17" s="66"/>
      <c r="J17" s="66"/>
      <c r="K17" s="114" t="s">
        <v>775</v>
      </c>
      <c r="L17" s="94">
        <v>1</v>
      </c>
      <c r="M17" s="95">
        <v>3074.741455078125</v>
      </c>
      <c r="N17" s="95">
        <v>8931.4599609375</v>
      </c>
      <c r="O17" s="77"/>
      <c r="P17" s="96"/>
      <c r="Q17" s="96"/>
      <c r="R17" s="97"/>
      <c r="S17" s="51">
        <v>1</v>
      </c>
      <c r="T17" s="51">
        <v>0</v>
      </c>
      <c r="U17" s="52">
        <v>0</v>
      </c>
      <c r="V17" s="52">
        <v>0.333333</v>
      </c>
      <c r="W17" s="52">
        <v>0</v>
      </c>
      <c r="X17" s="52">
        <v>0.770261</v>
      </c>
      <c r="Y17" s="52">
        <v>0</v>
      </c>
      <c r="Z17" s="52">
        <v>0</v>
      </c>
      <c r="AA17" s="82">
        <v>17</v>
      </c>
      <c r="AB17" s="82"/>
      <c r="AC17" s="98"/>
      <c r="AD17" s="85" t="s">
        <v>527</v>
      </c>
      <c r="AE17" s="85">
        <v>164</v>
      </c>
      <c r="AF17" s="85">
        <v>1188</v>
      </c>
      <c r="AG17" s="85">
        <v>5074</v>
      </c>
      <c r="AH17" s="85">
        <v>6325</v>
      </c>
      <c r="AI17" s="85"/>
      <c r="AJ17" s="85" t="s">
        <v>567</v>
      </c>
      <c r="AK17" s="85"/>
      <c r="AL17" s="91" t="s">
        <v>633</v>
      </c>
      <c r="AM17" s="85"/>
      <c r="AN17" s="87">
        <v>41052.398622685185</v>
      </c>
      <c r="AO17" s="91" t="s">
        <v>662</v>
      </c>
      <c r="AP17" s="85" t="b">
        <v>0</v>
      </c>
      <c r="AQ17" s="85" t="b">
        <v>0</v>
      </c>
      <c r="AR17" s="85" t="b">
        <v>0</v>
      </c>
      <c r="AS17" s="85" t="s">
        <v>452</v>
      </c>
      <c r="AT17" s="85">
        <v>25</v>
      </c>
      <c r="AU17" s="91" t="s">
        <v>693</v>
      </c>
      <c r="AV17" s="85" t="b">
        <v>0</v>
      </c>
      <c r="AW17" s="85" t="s">
        <v>719</v>
      </c>
      <c r="AX17" s="91" t="s">
        <v>734</v>
      </c>
      <c r="AY17" s="85" t="s">
        <v>65</v>
      </c>
      <c r="AZ17" s="85" t="str">
        <f>REPLACE(INDEX(GroupVertices[Group],MATCH(Vertices[[#This Row],[Vertex]],GroupVertices[Vertex],0)),1,1,"")</f>
        <v>6</v>
      </c>
      <c r="BA17" s="51"/>
      <c r="BB17" s="51"/>
      <c r="BC17" s="51"/>
      <c r="BD17" s="51"/>
      <c r="BE17" s="51"/>
      <c r="BF17" s="51"/>
      <c r="BG17" s="51"/>
      <c r="BH17" s="51"/>
      <c r="BI17" s="51"/>
      <c r="BJ17" s="51"/>
      <c r="BK17" s="51"/>
      <c r="BL17" s="52"/>
      <c r="BM17" s="51"/>
      <c r="BN17" s="52"/>
      <c r="BO17" s="51"/>
      <c r="BP17" s="52"/>
      <c r="BQ17" s="51"/>
      <c r="BR17" s="52"/>
      <c r="BS17" s="51"/>
      <c r="BT17" s="2"/>
      <c r="BU17" s="3"/>
      <c r="BV17" s="3"/>
      <c r="BW17" s="3"/>
      <c r="BX17" s="3"/>
    </row>
    <row r="18" spans="1:76" ht="15">
      <c r="A18" s="14" t="s">
        <v>246</v>
      </c>
      <c r="B18" s="15"/>
      <c r="C18" s="15" t="s">
        <v>64</v>
      </c>
      <c r="D18" s="93">
        <v>162.68506783344415</v>
      </c>
      <c r="E18" s="81"/>
      <c r="F18" s="112" t="s">
        <v>708</v>
      </c>
      <c r="G18" s="15"/>
      <c r="H18" s="16" t="s">
        <v>246</v>
      </c>
      <c r="I18" s="66"/>
      <c r="J18" s="66"/>
      <c r="K18" s="114" t="s">
        <v>776</v>
      </c>
      <c r="L18" s="94">
        <v>1</v>
      </c>
      <c r="M18" s="95">
        <v>4052.551025390625</v>
      </c>
      <c r="N18" s="95">
        <v>8931.4599609375</v>
      </c>
      <c r="O18" s="77"/>
      <c r="P18" s="96"/>
      <c r="Q18" s="96"/>
      <c r="R18" s="97"/>
      <c r="S18" s="51">
        <v>1</v>
      </c>
      <c r="T18" s="51">
        <v>0</v>
      </c>
      <c r="U18" s="52">
        <v>0</v>
      </c>
      <c r="V18" s="52">
        <v>0.333333</v>
      </c>
      <c r="W18" s="52">
        <v>0</v>
      </c>
      <c r="X18" s="52">
        <v>0.770261</v>
      </c>
      <c r="Y18" s="52">
        <v>0</v>
      </c>
      <c r="Z18" s="52">
        <v>0</v>
      </c>
      <c r="AA18" s="82">
        <v>18</v>
      </c>
      <c r="AB18" s="82"/>
      <c r="AC18" s="98"/>
      <c r="AD18" s="85" t="s">
        <v>528</v>
      </c>
      <c r="AE18" s="85">
        <v>240</v>
      </c>
      <c r="AF18" s="85">
        <v>5327</v>
      </c>
      <c r="AG18" s="85">
        <v>6361</v>
      </c>
      <c r="AH18" s="85">
        <v>1761</v>
      </c>
      <c r="AI18" s="85">
        <v>7200</v>
      </c>
      <c r="AJ18" s="85" t="s">
        <v>568</v>
      </c>
      <c r="AK18" s="85" t="s">
        <v>604</v>
      </c>
      <c r="AL18" s="91" t="s">
        <v>634</v>
      </c>
      <c r="AM18" s="85" t="s">
        <v>648</v>
      </c>
      <c r="AN18" s="87">
        <v>40275.389560185184</v>
      </c>
      <c r="AO18" s="91" t="s">
        <v>663</v>
      </c>
      <c r="AP18" s="85" t="b">
        <v>0</v>
      </c>
      <c r="AQ18" s="85" t="b">
        <v>0</v>
      </c>
      <c r="AR18" s="85" t="b">
        <v>0</v>
      </c>
      <c r="AS18" s="85" t="s">
        <v>452</v>
      </c>
      <c r="AT18" s="85">
        <v>52</v>
      </c>
      <c r="AU18" s="91" t="s">
        <v>694</v>
      </c>
      <c r="AV18" s="85" t="b">
        <v>0</v>
      </c>
      <c r="AW18" s="85" t="s">
        <v>719</v>
      </c>
      <c r="AX18" s="91" t="s">
        <v>735</v>
      </c>
      <c r="AY18" s="85" t="s">
        <v>65</v>
      </c>
      <c r="AZ18" s="85" t="str">
        <f>REPLACE(INDEX(GroupVertices[Group],MATCH(Vertices[[#This Row],[Vertex]],GroupVertices[Vertex],0)),1,1,"")</f>
        <v>6</v>
      </c>
      <c r="BA18" s="51"/>
      <c r="BB18" s="51"/>
      <c r="BC18" s="51"/>
      <c r="BD18" s="51"/>
      <c r="BE18" s="51"/>
      <c r="BF18" s="51"/>
      <c r="BG18" s="51"/>
      <c r="BH18" s="51"/>
      <c r="BI18" s="51"/>
      <c r="BJ18" s="51"/>
      <c r="BK18" s="51"/>
      <c r="BL18" s="52"/>
      <c r="BM18" s="51"/>
      <c r="BN18" s="52"/>
      <c r="BO18" s="51"/>
      <c r="BP18" s="52"/>
      <c r="BQ18" s="51"/>
      <c r="BR18" s="52"/>
      <c r="BS18" s="51"/>
      <c r="BT18" s="2"/>
      <c r="BU18" s="3"/>
      <c r="BV18" s="3"/>
      <c r="BW18" s="3"/>
      <c r="BX18" s="3"/>
    </row>
    <row r="19" spans="1:76" ht="15">
      <c r="A19" s="14" t="s">
        <v>222</v>
      </c>
      <c r="B19" s="15"/>
      <c r="C19" s="15" t="s">
        <v>64</v>
      </c>
      <c r="D19" s="93">
        <v>162.44509475718982</v>
      </c>
      <c r="E19" s="81"/>
      <c r="F19" s="112" t="s">
        <v>340</v>
      </c>
      <c r="G19" s="15"/>
      <c r="H19" s="16" t="s">
        <v>222</v>
      </c>
      <c r="I19" s="66"/>
      <c r="J19" s="66"/>
      <c r="K19" s="114" t="s">
        <v>777</v>
      </c>
      <c r="L19" s="94">
        <v>1</v>
      </c>
      <c r="M19" s="95">
        <v>5392.5732421875</v>
      </c>
      <c r="N19" s="95">
        <v>5461.21875</v>
      </c>
      <c r="O19" s="77"/>
      <c r="P19" s="96"/>
      <c r="Q19" s="96"/>
      <c r="R19" s="97"/>
      <c r="S19" s="51">
        <v>2</v>
      </c>
      <c r="T19" s="51">
        <v>1</v>
      </c>
      <c r="U19" s="52">
        <v>0</v>
      </c>
      <c r="V19" s="52">
        <v>1</v>
      </c>
      <c r="W19" s="52">
        <v>0</v>
      </c>
      <c r="X19" s="52">
        <v>1.298228</v>
      </c>
      <c r="Y19" s="52">
        <v>0</v>
      </c>
      <c r="Z19" s="52">
        <v>0</v>
      </c>
      <c r="AA19" s="82">
        <v>19</v>
      </c>
      <c r="AB19" s="82"/>
      <c r="AC19" s="98"/>
      <c r="AD19" s="85" t="s">
        <v>529</v>
      </c>
      <c r="AE19" s="85">
        <v>36</v>
      </c>
      <c r="AF19" s="85">
        <v>3461</v>
      </c>
      <c r="AG19" s="85">
        <v>5053</v>
      </c>
      <c r="AH19" s="85">
        <v>72</v>
      </c>
      <c r="AI19" s="85"/>
      <c r="AJ19" s="85" t="s">
        <v>569</v>
      </c>
      <c r="AK19" s="85"/>
      <c r="AL19" s="85"/>
      <c r="AM19" s="85"/>
      <c r="AN19" s="87">
        <v>41620.51194444444</v>
      </c>
      <c r="AO19" s="91" t="s">
        <v>664</v>
      </c>
      <c r="AP19" s="85" t="b">
        <v>0</v>
      </c>
      <c r="AQ19" s="85" t="b">
        <v>0</v>
      </c>
      <c r="AR19" s="85" t="b">
        <v>0</v>
      </c>
      <c r="AS19" s="85" t="s">
        <v>455</v>
      </c>
      <c r="AT19" s="85">
        <v>61</v>
      </c>
      <c r="AU19" s="91" t="s">
        <v>695</v>
      </c>
      <c r="AV19" s="85" t="b">
        <v>0</v>
      </c>
      <c r="AW19" s="85" t="s">
        <v>719</v>
      </c>
      <c r="AX19" s="91" t="s">
        <v>736</v>
      </c>
      <c r="AY19" s="85" t="s">
        <v>66</v>
      </c>
      <c r="AZ19" s="85" t="str">
        <f>REPLACE(INDEX(GroupVertices[Group],MATCH(Vertices[[#This Row],[Vertex]],GroupVertices[Vertex],0)),1,1,"")</f>
        <v>12</v>
      </c>
      <c r="BA19" s="51"/>
      <c r="BB19" s="51"/>
      <c r="BC19" s="51"/>
      <c r="BD19" s="51"/>
      <c r="BE19" s="51" t="s">
        <v>313</v>
      </c>
      <c r="BF19" s="51" t="s">
        <v>313</v>
      </c>
      <c r="BG19" s="131" t="s">
        <v>1175</v>
      </c>
      <c r="BH19" s="131" t="s">
        <v>1175</v>
      </c>
      <c r="BI19" s="131" t="s">
        <v>1100</v>
      </c>
      <c r="BJ19" s="131" t="s">
        <v>1100</v>
      </c>
      <c r="BK19" s="131">
        <v>0</v>
      </c>
      <c r="BL19" s="134">
        <v>0</v>
      </c>
      <c r="BM19" s="131">
        <v>0</v>
      </c>
      <c r="BN19" s="134">
        <v>0</v>
      </c>
      <c r="BO19" s="131">
        <v>0</v>
      </c>
      <c r="BP19" s="134">
        <v>0</v>
      </c>
      <c r="BQ19" s="131">
        <v>38</v>
      </c>
      <c r="BR19" s="134">
        <v>100</v>
      </c>
      <c r="BS19" s="131">
        <v>38</v>
      </c>
      <c r="BT19" s="2"/>
      <c r="BU19" s="3"/>
      <c r="BV19" s="3"/>
      <c r="BW19" s="3"/>
      <c r="BX19" s="3"/>
    </row>
    <row r="20" spans="1:76" ht="15">
      <c r="A20" s="14" t="s">
        <v>223</v>
      </c>
      <c r="B20" s="15"/>
      <c r="C20" s="15" t="s">
        <v>64</v>
      </c>
      <c r="D20" s="93">
        <v>162.4003409358948</v>
      </c>
      <c r="E20" s="81"/>
      <c r="F20" s="112" t="s">
        <v>341</v>
      </c>
      <c r="G20" s="15"/>
      <c r="H20" s="16" t="s">
        <v>223</v>
      </c>
      <c r="I20" s="66"/>
      <c r="J20" s="66"/>
      <c r="K20" s="114" t="s">
        <v>778</v>
      </c>
      <c r="L20" s="94">
        <v>1</v>
      </c>
      <c r="M20" s="95">
        <v>5392.5732421875</v>
      </c>
      <c r="N20" s="95">
        <v>4102.53076171875</v>
      </c>
      <c r="O20" s="77"/>
      <c r="P20" s="96"/>
      <c r="Q20" s="96"/>
      <c r="R20" s="97"/>
      <c r="S20" s="51">
        <v>0</v>
      </c>
      <c r="T20" s="51">
        <v>1</v>
      </c>
      <c r="U20" s="52">
        <v>0</v>
      </c>
      <c r="V20" s="52">
        <v>1</v>
      </c>
      <c r="W20" s="52">
        <v>0</v>
      </c>
      <c r="X20" s="52">
        <v>0.701746</v>
      </c>
      <c r="Y20" s="52">
        <v>0</v>
      </c>
      <c r="Z20" s="52">
        <v>0</v>
      </c>
      <c r="AA20" s="82">
        <v>20</v>
      </c>
      <c r="AB20" s="82"/>
      <c r="AC20" s="98"/>
      <c r="AD20" s="85" t="s">
        <v>530</v>
      </c>
      <c r="AE20" s="85">
        <v>176</v>
      </c>
      <c r="AF20" s="85">
        <v>3113</v>
      </c>
      <c r="AG20" s="85">
        <v>3329</v>
      </c>
      <c r="AH20" s="85">
        <v>99</v>
      </c>
      <c r="AI20" s="85"/>
      <c r="AJ20" s="85" t="s">
        <v>570</v>
      </c>
      <c r="AK20" s="85" t="s">
        <v>605</v>
      </c>
      <c r="AL20" s="85"/>
      <c r="AM20" s="85"/>
      <c r="AN20" s="87">
        <v>41554.38465277778</v>
      </c>
      <c r="AO20" s="91" t="s">
        <v>665</v>
      </c>
      <c r="AP20" s="85" t="b">
        <v>0</v>
      </c>
      <c r="AQ20" s="85" t="b">
        <v>0</v>
      </c>
      <c r="AR20" s="85" t="b">
        <v>1</v>
      </c>
      <c r="AS20" s="85" t="s">
        <v>455</v>
      </c>
      <c r="AT20" s="85">
        <v>57</v>
      </c>
      <c r="AU20" s="91" t="s">
        <v>690</v>
      </c>
      <c r="AV20" s="85" t="b">
        <v>0</v>
      </c>
      <c r="AW20" s="85" t="s">
        <v>719</v>
      </c>
      <c r="AX20" s="91" t="s">
        <v>737</v>
      </c>
      <c r="AY20" s="85" t="s">
        <v>66</v>
      </c>
      <c r="AZ20" s="85" t="str">
        <f>REPLACE(INDEX(GroupVertices[Group],MATCH(Vertices[[#This Row],[Vertex]],GroupVertices[Vertex],0)),1,1,"")</f>
        <v>12</v>
      </c>
      <c r="BA20" s="51"/>
      <c r="BB20" s="51"/>
      <c r="BC20" s="51"/>
      <c r="BD20" s="51"/>
      <c r="BE20" s="51" t="s">
        <v>307</v>
      </c>
      <c r="BF20" s="51" t="s">
        <v>307</v>
      </c>
      <c r="BG20" s="131" t="s">
        <v>1176</v>
      </c>
      <c r="BH20" s="131" t="s">
        <v>1176</v>
      </c>
      <c r="BI20" s="131" t="s">
        <v>1203</v>
      </c>
      <c r="BJ20" s="131" t="s">
        <v>1203</v>
      </c>
      <c r="BK20" s="131">
        <v>0</v>
      </c>
      <c r="BL20" s="134">
        <v>0</v>
      </c>
      <c r="BM20" s="131">
        <v>0</v>
      </c>
      <c r="BN20" s="134">
        <v>0</v>
      </c>
      <c r="BO20" s="131">
        <v>0</v>
      </c>
      <c r="BP20" s="134">
        <v>0</v>
      </c>
      <c r="BQ20" s="131">
        <v>23</v>
      </c>
      <c r="BR20" s="134">
        <v>100</v>
      </c>
      <c r="BS20" s="131">
        <v>23</v>
      </c>
      <c r="BT20" s="2"/>
      <c r="BU20" s="3"/>
      <c r="BV20" s="3"/>
      <c r="BW20" s="3"/>
      <c r="BX20" s="3"/>
    </row>
    <row r="21" spans="1:76" ht="15">
      <c r="A21" s="14" t="s">
        <v>224</v>
      </c>
      <c r="B21" s="15"/>
      <c r="C21" s="15" t="s">
        <v>64</v>
      </c>
      <c r="D21" s="93">
        <v>162.4676002707721</v>
      </c>
      <c r="E21" s="81"/>
      <c r="F21" s="112" t="s">
        <v>342</v>
      </c>
      <c r="G21" s="15"/>
      <c r="H21" s="16" t="s">
        <v>224</v>
      </c>
      <c r="I21" s="66"/>
      <c r="J21" s="66"/>
      <c r="K21" s="114" t="s">
        <v>779</v>
      </c>
      <c r="L21" s="94">
        <v>1</v>
      </c>
      <c r="M21" s="95">
        <v>743.9152221679688</v>
      </c>
      <c r="N21" s="95">
        <v>2982.0546875</v>
      </c>
      <c r="O21" s="77"/>
      <c r="P21" s="96"/>
      <c r="Q21" s="96"/>
      <c r="R21" s="97"/>
      <c r="S21" s="51">
        <v>0</v>
      </c>
      <c r="T21" s="51">
        <v>1</v>
      </c>
      <c r="U21" s="52">
        <v>0</v>
      </c>
      <c r="V21" s="52">
        <v>0.2</v>
      </c>
      <c r="W21" s="52">
        <v>0.188577</v>
      </c>
      <c r="X21" s="52">
        <v>0.61068</v>
      </c>
      <c r="Y21" s="52">
        <v>0</v>
      </c>
      <c r="Z21" s="52">
        <v>0</v>
      </c>
      <c r="AA21" s="82">
        <v>21</v>
      </c>
      <c r="AB21" s="82"/>
      <c r="AC21" s="98"/>
      <c r="AD21" s="85" t="s">
        <v>531</v>
      </c>
      <c r="AE21" s="85">
        <v>4241</v>
      </c>
      <c r="AF21" s="85">
        <v>3636</v>
      </c>
      <c r="AG21" s="85">
        <v>2556</v>
      </c>
      <c r="AH21" s="85">
        <v>10262</v>
      </c>
      <c r="AI21" s="85"/>
      <c r="AJ21" s="85" t="s">
        <v>571</v>
      </c>
      <c r="AK21" s="85" t="s">
        <v>606</v>
      </c>
      <c r="AL21" s="91" t="s">
        <v>635</v>
      </c>
      <c r="AM21" s="85"/>
      <c r="AN21" s="87">
        <v>43027.660046296296</v>
      </c>
      <c r="AO21" s="91" t="s">
        <v>666</v>
      </c>
      <c r="AP21" s="85" t="b">
        <v>1</v>
      </c>
      <c r="AQ21" s="85" t="b">
        <v>0</v>
      </c>
      <c r="AR21" s="85" t="b">
        <v>0</v>
      </c>
      <c r="AS21" s="85" t="s">
        <v>687</v>
      </c>
      <c r="AT21" s="85">
        <v>27</v>
      </c>
      <c r="AU21" s="85"/>
      <c r="AV21" s="85" t="b">
        <v>0</v>
      </c>
      <c r="AW21" s="85" t="s">
        <v>719</v>
      </c>
      <c r="AX21" s="91" t="s">
        <v>738</v>
      </c>
      <c r="AY21" s="85" t="s">
        <v>66</v>
      </c>
      <c r="AZ21" s="85" t="str">
        <f>REPLACE(INDEX(GroupVertices[Group],MATCH(Vertices[[#This Row],[Vertex]],GroupVertices[Vertex],0)),1,1,"")</f>
        <v>2</v>
      </c>
      <c r="BA21" s="51"/>
      <c r="BB21" s="51"/>
      <c r="BC21" s="51"/>
      <c r="BD21" s="51"/>
      <c r="BE21" s="51"/>
      <c r="BF21" s="51"/>
      <c r="BG21" s="131" t="s">
        <v>1166</v>
      </c>
      <c r="BH21" s="131" t="s">
        <v>1166</v>
      </c>
      <c r="BI21" s="131" t="s">
        <v>1194</v>
      </c>
      <c r="BJ21" s="131" t="s">
        <v>1194</v>
      </c>
      <c r="BK21" s="131">
        <v>2</v>
      </c>
      <c r="BL21" s="134">
        <v>8.333333333333334</v>
      </c>
      <c r="BM21" s="131">
        <v>0</v>
      </c>
      <c r="BN21" s="134">
        <v>0</v>
      </c>
      <c r="BO21" s="131">
        <v>0</v>
      </c>
      <c r="BP21" s="134">
        <v>0</v>
      </c>
      <c r="BQ21" s="131">
        <v>22</v>
      </c>
      <c r="BR21" s="134">
        <v>91.66666666666667</v>
      </c>
      <c r="BS21" s="131">
        <v>24</v>
      </c>
      <c r="BT21" s="2"/>
      <c r="BU21" s="3"/>
      <c r="BV21" s="3"/>
      <c r="BW21" s="3"/>
      <c r="BX21" s="3"/>
    </row>
    <row r="22" spans="1:76" ht="15">
      <c r="A22" s="14" t="s">
        <v>225</v>
      </c>
      <c r="B22" s="15"/>
      <c r="C22" s="15" t="s">
        <v>64</v>
      </c>
      <c r="D22" s="93">
        <v>162.00154323521707</v>
      </c>
      <c r="E22" s="81"/>
      <c r="F22" s="112" t="s">
        <v>343</v>
      </c>
      <c r="G22" s="15"/>
      <c r="H22" s="16" t="s">
        <v>225</v>
      </c>
      <c r="I22" s="66"/>
      <c r="J22" s="66"/>
      <c r="K22" s="114" t="s">
        <v>780</v>
      </c>
      <c r="L22" s="94">
        <v>1</v>
      </c>
      <c r="M22" s="95">
        <v>1841.9210205078125</v>
      </c>
      <c r="N22" s="95">
        <v>5117.13525390625</v>
      </c>
      <c r="O22" s="77"/>
      <c r="P22" s="96"/>
      <c r="Q22" s="96"/>
      <c r="R22" s="97"/>
      <c r="S22" s="51">
        <v>1</v>
      </c>
      <c r="T22" s="51">
        <v>1</v>
      </c>
      <c r="U22" s="52">
        <v>0</v>
      </c>
      <c r="V22" s="52">
        <v>0</v>
      </c>
      <c r="W22" s="52">
        <v>0</v>
      </c>
      <c r="X22" s="52">
        <v>0.999987</v>
      </c>
      <c r="Y22" s="52">
        <v>0</v>
      </c>
      <c r="Z22" s="52" t="s">
        <v>1309</v>
      </c>
      <c r="AA22" s="82">
        <v>22</v>
      </c>
      <c r="AB22" s="82"/>
      <c r="AC22" s="98"/>
      <c r="AD22" s="85" t="s">
        <v>532</v>
      </c>
      <c r="AE22" s="85">
        <v>0</v>
      </c>
      <c r="AF22" s="85">
        <v>12</v>
      </c>
      <c r="AG22" s="85">
        <v>12071</v>
      </c>
      <c r="AH22" s="85">
        <v>0</v>
      </c>
      <c r="AI22" s="85"/>
      <c r="AJ22" s="85" t="s">
        <v>572</v>
      </c>
      <c r="AK22" s="85"/>
      <c r="AL22" s="85"/>
      <c r="AM22" s="85"/>
      <c r="AN22" s="87">
        <v>41260.493310185186</v>
      </c>
      <c r="AO22" s="85"/>
      <c r="AP22" s="85" t="b">
        <v>0</v>
      </c>
      <c r="AQ22" s="85" t="b">
        <v>0</v>
      </c>
      <c r="AR22" s="85" t="b">
        <v>0</v>
      </c>
      <c r="AS22" s="85" t="s">
        <v>456</v>
      </c>
      <c r="AT22" s="85">
        <v>4</v>
      </c>
      <c r="AU22" s="91" t="s">
        <v>695</v>
      </c>
      <c r="AV22" s="85" t="b">
        <v>0</v>
      </c>
      <c r="AW22" s="85" t="s">
        <v>719</v>
      </c>
      <c r="AX22" s="91" t="s">
        <v>739</v>
      </c>
      <c r="AY22" s="85" t="s">
        <v>66</v>
      </c>
      <c r="AZ22" s="85" t="str">
        <f>REPLACE(INDEX(GroupVertices[Group],MATCH(Vertices[[#This Row],[Vertex]],GroupVertices[Vertex],0)),1,1,"")</f>
        <v>1</v>
      </c>
      <c r="BA22" s="51"/>
      <c r="BB22" s="51"/>
      <c r="BC22" s="51"/>
      <c r="BD22" s="51"/>
      <c r="BE22" s="51" t="s">
        <v>307</v>
      </c>
      <c r="BF22" s="51" t="s">
        <v>307</v>
      </c>
      <c r="BG22" s="131" t="s">
        <v>1177</v>
      </c>
      <c r="BH22" s="131" t="s">
        <v>1190</v>
      </c>
      <c r="BI22" s="131" t="s">
        <v>1204</v>
      </c>
      <c r="BJ22" s="131" t="s">
        <v>1204</v>
      </c>
      <c r="BK22" s="131">
        <v>0</v>
      </c>
      <c r="BL22" s="134">
        <v>0</v>
      </c>
      <c r="BM22" s="131">
        <v>0</v>
      </c>
      <c r="BN22" s="134">
        <v>0</v>
      </c>
      <c r="BO22" s="131">
        <v>0</v>
      </c>
      <c r="BP22" s="134">
        <v>0</v>
      </c>
      <c r="BQ22" s="131">
        <v>68</v>
      </c>
      <c r="BR22" s="134">
        <v>100</v>
      </c>
      <c r="BS22" s="131">
        <v>68</v>
      </c>
      <c r="BT22" s="2"/>
      <c r="BU22" s="3"/>
      <c r="BV22" s="3"/>
      <c r="BW22" s="3"/>
      <c r="BX22" s="3"/>
    </row>
    <row r="23" spans="1:76" ht="15">
      <c r="A23" s="14" t="s">
        <v>227</v>
      </c>
      <c r="B23" s="15"/>
      <c r="C23" s="15" t="s">
        <v>64</v>
      </c>
      <c r="D23" s="93">
        <v>162.44933865403678</v>
      </c>
      <c r="E23" s="81"/>
      <c r="F23" s="112" t="s">
        <v>344</v>
      </c>
      <c r="G23" s="15"/>
      <c r="H23" s="16" t="s">
        <v>227</v>
      </c>
      <c r="I23" s="66"/>
      <c r="J23" s="66"/>
      <c r="K23" s="114" t="s">
        <v>781</v>
      </c>
      <c r="L23" s="94">
        <v>1</v>
      </c>
      <c r="M23" s="95">
        <v>743.9152221679688</v>
      </c>
      <c r="N23" s="95">
        <v>1229.288818359375</v>
      </c>
      <c r="O23" s="77"/>
      <c r="P23" s="96"/>
      <c r="Q23" s="96"/>
      <c r="R23" s="97"/>
      <c r="S23" s="51">
        <v>0</v>
      </c>
      <c r="T23" s="51">
        <v>1</v>
      </c>
      <c r="U23" s="52">
        <v>0</v>
      </c>
      <c r="V23" s="52">
        <v>0.2</v>
      </c>
      <c r="W23" s="52">
        <v>0.188577</v>
      </c>
      <c r="X23" s="52">
        <v>0.61068</v>
      </c>
      <c r="Y23" s="52">
        <v>0</v>
      </c>
      <c r="Z23" s="52">
        <v>0</v>
      </c>
      <c r="AA23" s="82">
        <v>23</v>
      </c>
      <c r="AB23" s="82"/>
      <c r="AC23" s="98"/>
      <c r="AD23" s="85" t="s">
        <v>533</v>
      </c>
      <c r="AE23" s="85">
        <v>3124</v>
      </c>
      <c r="AF23" s="85">
        <v>3494</v>
      </c>
      <c r="AG23" s="85">
        <v>20562</v>
      </c>
      <c r="AH23" s="85">
        <v>127</v>
      </c>
      <c r="AI23" s="85"/>
      <c r="AJ23" s="85" t="s">
        <v>573</v>
      </c>
      <c r="AK23" s="85" t="s">
        <v>607</v>
      </c>
      <c r="AL23" s="91" t="s">
        <v>636</v>
      </c>
      <c r="AM23" s="85"/>
      <c r="AN23" s="87">
        <v>41015.37258101852</v>
      </c>
      <c r="AO23" s="91" t="s">
        <v>667</v>
      </c>
      <c r="AP23" s="85" t="b">
        <v>0</v>
      </c>
      <c r="AQ23" s="85" t="b">
        <v>0</v>
      </c>
      <c r="AR23" s="85" t="b">
        <v>0</v>
      </c>
      <c r="AS23" s="85" t="s">
        <v>451</v>
      </c>
      <c r="AT23" s="85">
        <v>169</v>
      </c>
      <c r="AU23" s="91" t="s">
        <v>690</v>
      </c>
      <c r="AV23" s="85" t="b">
        <v>0</v>
      </c>
      <c r="AW23" s="85" t="s">
        <v>719</v>
      </c>
      <c r="AX23" s="91" t="s">
        <v>740</v>
      </c>
      <c r="AY23" s="85" t="s">
        <v>66</v>
      </c>
      <c r="AZ23" s="85" t="str">
        <f>REPLACE(INDEX(GroupVertices[Group],MATCH(Vertices[[#This Row],[Vertex]],GroupVertices[Vertex],0)),1,1,"")</f>
        <v>2</v>
      </c>
      <c r="BA23" s="51"/>
      <c r="BB23" s="51"/>
      <c r="BC23" s="51"/>
      <c r="BD23" s="51"/>
      <c r="BE23" s="51"/>
      <c r="BF23" s="51"/>
      <c r="BG23" s="131" t="s">
        <v>1166</v>
      </c>
      <c r="BH23" s="131" t="s">
        <v>1166</v>
      </c>
      <c r="BI23" s="131" t="s">
        <v>1194</v>
      </c>
      <c r="BJ23" s="131" t="s">
        <v>1194</v>
      </c>
      <c r="BK23" s="131">
        <v>2</v>
      </c>
      <c r="BL23" s="134">
        <v>8.333333333333334</v>
      </c>
      <c r="BM23" s="131">
        <v>0</v>
      </c>
      <c r="BN23" s="134">
        <v>0</v>
      </c>
      <c r="BO23" s="131">
        <v>0</v>
      </c>
      <c r="BP23" s="134">
        <v>0</v>
      </c>
      <c r="BQ23" s="131">
        <v>22</v>
      </c>
      <c r="BR23" s="134">
        <v>91.66666666666667</v>
      </c>
      <c r="BS23" s="131">
        <v>24</v>
      </c>
      <c r="BT23" s="2"/>
      <c r="BU23" s="3"/>
      <c r="BV23" s="3"/>
      <c r="BW23" s="3"/>
      <c r="BX23" s="3"/>
    </row>
    <row r="24" spans="1:76" ht="15">
      <c r="A24" s="14" t="s">
        <v>228</v>
      </c>
      <c r="B24" s="15"/>
      <c r="C24" s="15" t="s">
        <v>64</v>
      </c>
      <c r="D24" s="93">
        <v>162.01453213162742</v>
      </c>
      <c r="E24" s="81"/>
      <c r="F24" s="112" t="s">
        <v>345</v>
      </c>
      <c r="G24" s="15"/>
      <c r="H24" s="16" t="s">
        <v>228</v>
      </c>
      <c r="I24" s="66"/>
      <c r="J24" s="66"/>
      <c r="K24" s="114" t="s">
        <v>782</v>
      </c>
      <c r="L24" s="94">
        <v>1</v>
      </c>
      <c r="M24" s="95">
        <v>8259.408203125</v>
      </c>
      <c r="N24" s="95">
        <v>3246.734130859375</v>
      </c>
      <c r="O24" s="77"/>
      <c r="P24" s="96"/>
      <c r="Q24" s="96"/>
      <c r="R24" s="97"/>
      <c r="S24" s="51">
        <v>2</v>
      </c>
      <c r="T24" s="51">
        <v>1</v>
      </c>
      <c r="U24" s="52">
        <v>0</v>
      </c>
      <c r="V24" s="52">
        <v>1</v>
      </c>
      <c r="W24" s="52">
        <v>0</v>
      </c>
      <c r="X24" s="52">
        <v>1.298228</v>
      </c>
      <c r="Y24" s="52">
        <v>0</v>
      </c>
      <c r="Z24" s="52">
        <v>0</v>
      </c>
      <c r="AA24" s="82">
        <v>24</v>
      </c>
      <c r="AB24" s="82"/>
      <c r="AC24" s="98"/>
      <c r="AD24" s="85" t="s">
        <v>534</v>
      </c>
      <c r="AE24" s="85">
        <v>120</v>
      </c>
      <c r="AF24" s="85">
        <v>113</v>
      </c>
      <c r="AG24" s="85">
        <v>660</v>
      </c>
      <c r="AH24" s="85">
        <v>691</v>
      </c>
      <c r="AI24" s="85"/>
      <c r="AJ24" s="85" t="s">
        <v>574</v>
      </c>
      <c r="AK24" s="85" t="s">
        <v>608</v>
      </c>
      <c r="AL24" s="91" t="s">
        <v>637</v>
      </c>
      <c r="AM24" s="85"/>
      <c r="AN24" s="87">
        <v>43432.499444444446</v>
      </c>
      <c r="AO24" s="91" t="s">
        <v>668</v>
      </c>
      <c r="AP24" s="85" t="b">
        <v>1</v>
      </c>
      <c r="AQ24" s="85" t="b">
        <v>0</v>
      </c>
      <c r="AR24" s="85" t="b">
        <v>0</v>
      </c>
      <c r="AS24" s="85" t="s">
        <v>688</v>
      </c>
      <c r="AT24" s="85">
        <v>0</v>
      </c>
      <c r="AU24" s="85"/>
      <c r="AV24" s="85" t="b">
        <v>0</v>
      </c>
      <c r="AW24" s="85" t="s">
        <v>719</v>
      </c>
      <c r="AX24" s="91" t="s">
        <v>741</v>
      </c>
      <c r="AY24" s="85" t="s">
        <v>66</v>
      </c>
      <c r="AZ24" s="85" t="str">
        <f>REPLACE(INDEX(GroupVertices[Group],MATCH(Vertices[[#This Row],[Vertex]],GroupVertices[Vertex],0)),1,1,"")</f>
        <v>11</v>
      </c>
      <c r="BA24" s="51" t="s">
        <v>294</v>
      </c>
      <c r="BB24" s="51" t="s">
        <v>294</v>
      </c>
      <c r="BC24" s="51" t="s">
        <v>305</v>
      </c>
      <c r="BD24" s="51" t="s">
        <v>305</v>
      </c>
      <c r="BE24" s="51" t="s">
        <v>307</v>
      </c>
      <c r="BF24" s="51" t="s">
        <v>307</v>
      </c>
      <c r="BG24" s="131" t="s">
        <v>307</v>
      </c>
      <c r="BH24" s="131" t="s">
        <v>307</v>
      </c>
      <c r="BI24" s="131" t="s">
        <v>443</v>
      </c>
      <c r="BJ24" s="131" t="s">
        <v>443</v>
      </c>
      <c r="BK24" s="131">
        <v>0</v>
      </c>
      <c r="BL24" s="134">
        <v>0</v>
      </c>
      <c r="BM24" s="131">
        <v>0</v>
      </c>
      <c r="BN24" s="134">
        <v>0</v>
      </c>
      <c r="BO24" s="131">
        <v>0</v>
      </c>
      <c r="BP24" s="134">
        <v>0</v>
      </c>
      <c r="BQ24" s="131">
        <v>1</v>
      </c>
      <c r="BR24" s="134">
        <v>100</v>
      </c>
      <c r="BS24" s="131">
        <v>1</v>
      </c>
      <c r="BT24" s="2"/>
      <c r="BU24" s="3"/>
      <c r="BV24" s="3"/>
      <c r="BW24" s="3"/>
      <c r="BX24" s="3"/>
    </row>
    <row r="25" spans="1:76" ht="15">
      <c r="A25" s="14" t="s">
        <v>229</v>
      </c>
      <c r="B25" s="15"/>
      <c r="C25" s="15" t="s">
        <v>64</v>
      </c>
      <c r="D25" s="93">
        <v>162.3200927046072</v>
      </c>
      <c r="E25" s="81"/>
      <c r="F25" s="112" t="s">
        <v>346</v>
      </c>
      <c r="G25" s="15"/>
      <c r="H25" s="16" t="s">
        <v>229</v>
      </c>
      <c r="I25" s="66"/>
      <c r="J25" s="66"/>
      <c r="K25" s="114" t="s">
        <v>783</v>
      </c>
      <c r="L25" s="94">
        <v>1</v>
      </c>
      <c r="M25" s="95">
        <v>9289.1943359375</v>
      </c>
      <c r="N25" s="95">
        <v>3246.734130859375</v>
      </c>
      <c r="O25" s="77"/>
      <c r="P25" s="96"/>
      <c r="Q25" s="96"/>
      <c r="R25" s="97"/>
      <c r="S25" s="51">
        <v>0</v>
      </c>
      <c r="T25" s="51">
        <v>1</v>
      </c>
      <c r="U25" s="52">
        <v>0</v>
      </c>
      <c r="V25" s="52">
        <v>1</v>
      </c>
      <c r="W25" s="52">
        <v>0</v>
      </c>
      <c r="X25" s="52">
        <v>0.701746</v>
      </c>
      <c r="Y25" s="52">
        <v>0</v>
      </c>
      <c r="Z25" s="52">
        <v>0</v>
      </c>
      <c r="AA25" s="82">
        <v>25</v>
      </c>
      <c r="AB25" s="82"/>
      <c r="AC25" s="98"/>
      <c r="AD25" s="85" t="s">
        <v>535</v>
      </c>
      <c r="AE25" s="85">
        <v>988</v>
      </c>
      <c r="AF25" s="85">
        <v>2489</v>
      </c>
      <c r="AG25" s="85">
        <v>13378</v>
      </c>
      <c r="AH25" s="85">
        <v>17659</v>
      </c>
      <c r="AI25" s="85"/>
      <c r="AJ25" s="85" t="s">
        <v>575</v>
      </c>
      <c r="AK25" s="85" t="s">
        <v>609</v>
      </c>
      <c r="AL25" s="85"/>
      <c r="AM25" s="85"/>
      <c r="AN25" s="87">
        <v>42879.89792824074</v>
      </c>
      <c r="AO25" s="91" t="s">
        <v>669</v>
      </c>
      <c r="AP25" s="85" t="b">
        <v>1</v>
      </c>
      <c r="AQ25" s="85" t="b">
        <v>0</v>
      </c>
      <c r="AR25" s="85" t="b">
        <v>1</v>
      </c>
      <c r="AS25" s="85" t="s">
        <v>688</v>
      </c>
      <c r="AT25" s="85">
        <v>4</v>
      </c>
      <c r="AU25" s="85"/>
      <c r="AV25" s="85" t="b">
        <v>0</v>
      </c>
      <c r="AW25" s="85" t="s">
        <v>719</v>
      </c>
      <c r="AX25" s="91" t="s">
        <v>742</v>
      </c>
      <c r="AY25" s="85" t="s">
        <v>66</v>
      </c>
      <c r="AZ25" s="85" t="str">
        <f>REPLACE(INDEX(GroupVertices[Group],MATCH(Vertices[[#This Row],[Vertex]],GroupVertices[Vertex],0)),1,1,"")</f>
        <v>11</v>
      </c>
      <c r="BA25" s="51" t="s">
        <v>294</v>
      </c>
      <c r="BB25" s="51" t="s">
        <v>294</v>
      </c>
      <c r="BC25" s="51" t="s">
        <v>305</v>
      </c>
      <c r="BD25" s="51" t="s">
        <v>305</v>
      </c>
      <c r="BE25" s="51" t="s">
        <v>307</v>
      </c>
      <c r="BF25" s="51" t="s">
        <v>307</v>
      </c>
      <c r="BG25" s="131" t="s">
        <v>1178</v>
      </c>
      <c r="BH25" s="131" t="s">
        <v>1178</v>
      </c>
      <c r="BI25" s="131" t="s">
        <v>1205</v>
      </c>
      <c r="BJ25" s="131" t="s">
        <v>1205</v>
      </c>
      <c r="BK25" s="131">
        <v>0</v>
      </c>
      <c r="BL25" s="134">
        <v>0</v>
      </c>
      <c r="BM25" s="131">
        <v>0</v>
      </c>
      <c r="BN25" s="134">
        <v>0</v>
      </c>
      <c r="BO25" s="131">
        <v>0</v>
      </c>
      <c r="BP25" s="134">
        <v>0</v>
      </c>
      <c r="BQ25" s="131">
        <v>3</v>
      </c>
      <c r="BR25" s="134">
        <v>100</v>
      </c>
      <c r="BS25" s="131">
        <v>3</v>
      </c>
      <c r="BT25" s="2"/>
      <c r="BU25" s="3"/>
      <c r="BV25" s="3"/>
      <c r="BW25" s="3"/>
      <c r="BX25" s="3"/>
    </row>
    <row r="26" spans="1:76" ht="15">
      <c r="A26" s="14" t="s">
        <v>230</v>
      </c>
      <c r="B26" s="15"/>
      <c r="C26" s="15" t="s">
        <v>64</v>
      </c>
      <c r="D26" s="93">
        <v>162.26530785440121</v>
      </c>
      <c r="E26" s="81"/>
      <c r="F26" s="112" t="s">
        <v>347</v>
      </c>
      <c r="G26" s="15"/>
      <c r="H26" s="16" t="s">
        <v>230</v>
      </c>
      <c r="I26" s="66"/>
      <c r="J26" s="66"/>
      <c r="K26" s="114" t="s">
        <v>784</v>
      </c>
      <c r="L26" s="94">
        <v>1</v>
      </c>
      <c r="M26" s="95">
        <v>3074.741455078125</v>
      </c>
      <c r="N26" s="95">
        <v>2496.80908203125</v>
      </c>
      <c r="O26" s="77"/>
      <c r="P26" s="96"/>
      <c r="Q26" s="96"/>
      <c r="R26" s="97"/>
      <c r="S26" s="51">
        <v>0</v>
      </c>
      <c r="T26" s="51">
        <v>1</v>
      </c>
      <c r="U26" s="52">
        <v>0</v>
      </c>
      <c r="V26" s="52">
        <v>0.333333</v>
      </c>
      <c r="W26" s="52">
        <v>2E-06</v>
      </c>
      <c r="X26" s="52">
        <v>0.63829</v>
      </c>
      <c r="Y26" s="52">
        <v>0</v>
      </c>
      <c r="Z26" s="52">
        <v>0</v>
      </c>
      <c r="AA26" s="82">
        <v>26</v>
      </c>
      <c r="AB26" s="82"/>
      <c r="AC26" s="98"/>
      <c r="AD26" s="85" t="s">
        <v>536</v>
      </c>
      <c r="AE26" s="85">
        <v>1796</v>
      </c>
      <c r="AF26" s="85">
        <v>2063</v>
      </c>
      <c r="AG26" s="85">
        <v>41206</v>
      </c>
      <c r="AH26" s="85">
        <v>4364</v>
      </c>
      <c r="AI26" s="85"/>
      <c r="AJ26" s="85" t="s">
        <v>576</v>
      </c>
      <c r="AK26" s="85" t="s">
        <v>610</v>
      </c>
      <c r="AL26" s="85"/>
      <c r="AM26" s="85"/>
      <c r="AN26" s="87">
        <v>41536.76193287037</v>
      </c>
      <c r="AO26" s="91" t="s">
        <v>670</v>
      </c>
      <c r="AP26" s="85" t="b">
        <v>1</v>
      </c>
      <c r="AQ26" s="85" t="b">
        <v>0</v>
      </c>
      <c r="AR26" s="85" t="b">
        <v>1</v>
      </c>
      <c r="AS26" s="85" t="s">
        <v>453</v>
      </c>
      <c r="AT26" s="85">
        <v>11</v>
      </c>
      <c r="AU26" s="91" t="s">
        <v>690</v>
      </c>
      <c r="AV26" s="85" t="b">
        <v>0</v>
      </c>
      <c r="AW26" s="85" t="s">
        <v>719</v>
      </c>
      <c r="AX26" s="91" t="s">
        <v>743</v>
      </c>
      <c r="AY26" s="85" t="s">
        <v>66</v>
      </c>
      <c r="AZ26" s="85" t="str">
        <f>REPLACE(INDEX(GroupVertices[Group],MATCH(Vertices[[#This Row],[Vertex]],GroupVertices[Vertex],0)),1,1,"")</f>
        <v>5</v>
      </c>
      <c r="BA26" s="51"/>
      <c r="BB26" s="51"/>
      <c r="BC26" s="51"/>
      <c r="BD26" s="51"/>
      <c r="BE26" s="51" t="s">
        <v>307</v>
      </c>
      <c r="BF26" s="51" t="s">
        <v>307</v>
      </c>
      <c r="BG26" s="131" t="s">
        <v>1179</v>
      </c>
      <c r="BH26" s="131" t="s">
        <v>1179</v>
      </c>
      <c r="BI26" s="131" t="s">
        <v>1206</v>
      </c>
      <c r="BJ26" s="131" t="s">
        <v>1206</v>
      </c>
      <c r="BK26" s="131">
        <v>0</v>
      </c>
      <c r="BL26" s="134">
        <v>0</v>
      </c>
      <c r="BM26" s="131">
        <v>0</v>
      </c>
      <c r="BN26" s="134">
        <v>0</v>
      </c>
      <c r="BO26" s="131">
        <v>0</v>
      </c>
      <c r="BP26" s="134">
        <v>0</v>
      </c>
      <c r="BQ26" s="131">
        <v>16</v>
      </c>
      <c r="BR26" s="134">
        <v>100</v>
      </c>
      <c r="BS26" s="131">
        <v>16</v>
      </c>
      <c r="BT26" s="2"/>
      <c r="BU26" s="3"/>
      <c r="BV26" s="3"/>
      <c r="BW26" s="3"/>
      <c r="BX26" s="3"/>
    </row>
    <row r="27" spans="1:76" ht="15">
      <c r="A27" s="14" t="s">
        <v>231</v>
      </c>
      <c r="B27" s="15"/>
      <c r="C27" s="15" t="s">
        <v>64</v>
      </c>
      <c r="D27" s="93">
        <v>162.73985268365013</v>
      </c>
      <c r="E27" s="81"/>
      <c r="F27" s="112" t="s">
        <v>348</v>
      </c>
      <c r="G27" s="15"/>
      <c r="H27" s="16" t="s">
        <v>231</v>
      </c>
      <c r="I27" s="66"/>
      <c r="J27" s="66"/>
      <c r="K27" s="114" t="s">
        <v>785</v>
      </c>
      <c r="L27" s="94">
        <v>3333.6666666666665</v>
      </c>
      <c r="M27" s="95">
        <v>3074.741455078125</v>
      </c>
      <c r="N27" s="95">
        <v>1067.540283203125</v>
      </c>
      <c r="O27" s="77"/>
      <c r="P27" s="96"/>
      <c r="Q27" s="96"/>
      <c r="R27" s="97"/>
      <c r="S27" s="51">
        <v>3</v>
      </c>
      <c r="T27" s="51">
        <v>1</v>
      </c>
      <c r="U27" s="52">
        <v>2</v>
      </c>
      <c r="V27" s="52">
        <v>0.5</v>
      </c>
      <c r="W27" s="52">
        <v>4E-06</v>
      </c>
      <c r="X27" s="52">
        <v>1.723381</v>
      </c>
      <c r="Y27" s="52">
        <v>0</v>
      </c>
      <c r="Z27" s="52">
        <v>0</v>
      </c>
      <c r="AA27" s="82">
        <v>27</v>
      </c>
      <c r="AB27" s="82"/>
      <c r="AC27" s="98"/>
      <c r="AD27" s="85" t="s">
        <v>537</v>
      </c>
      <c r="AE27" s="85">
        <v>1237</v>
      </c>
      <c r="AF27" s="85">
        <v>5753</v>
      </c>
      <c r="AG27" s="85">
        <v>30159</v>
      </c>
      <c r="AH27" s="85">
        <v>3385</v>
      </c>
      <c r="AI27" s="85"/>
      <c r="AJ27" s="85" t="s">
        <v>577</v>
      </c>
      <c r="AK27" s="85"/>
      <c r="AL27" s="85"/>
      <c r="AM27" s="85"/>
      <c r="AN27" s="87">
        <v>40450.64271990741</v>
      </c>
      <c r="AO27" s="91" t="s">
        <v>671</v>
      </c>
      <c r="AP27" s="85" t="b">
        <v>0</v>
      </c>
      <c r="AQ27" s="85" t="b">
        <v>0</v>
      </c>
      <c r="AR27" s="85" t="b">
        <v>1</v>
      </c>
      <c r="AS27" s="85" t="s">
        <v>453</v>
      </c>
      <c r="AT27" s="85">
        <v>32</v>
      </c>
      <c r="AU27" s="91" t="s">
        <v>695</v>
      </c>
      <c r="AV27" s="85" t="b">
        <v>0</v>
      </c>
      <c r="AW27" s="85" t="s">
        <v>719</v>
      </c>
      <c r="AX27" s="91" t="s">
        <v>744</v>
      </c>
      <c r="AY27" s="85" t="s">
        <v>66</v>
      </c>
      <c r="AZ27" s="85" t="str">
        <f>REPLACE(INDEX(GroupVertices[Group],MATCH(Vertices[[#This Row],[Vertex]],GroupVertices[Vertex],0)),1,1,"")</f>
        <v>5</v>
      </c>
      <c r="BA27" s="51"/>
      <c r="BB27" s="51"/>
      <c r="BC27" s="51"/>
      <c r="BD27" s="51"/>
      <c r="BE27" s="51" t="s">
        <v>307</v>
      </c>
      <c r="BF27" s="51" t="s">
        <v>307</v>
      </c>
      <c r="BG27" s="131" t="s">
        <v>1180</v>
      </c>
      <c r="BH27" s="131" t="s">
        <v>1180</v>
      </c>
      <c r="BI27" s="131" t="s">
        <v>1207</v>
      </c>
      <c r="BJ27" s="131" t="s">
        <v>1207</v>
      </c>
      <c r="BK27" s="131">
        <v>0</v>
      </c>
      <c r="BL27" s="134">
        <v>0</v>
      </c>
      <c r="BM27" s="131">
        <v>0</v>
      </c>
      <c r="BN27" s="134">
        <v>0</v>
      </c>
      <c r="BO27" s="131">
        <v>0</v>
      </c>
      <c r="BP27" s="134">
        <v>0</v>
      </c>
      <c r="BQ27" s="131">
        <v>14</v>
      </c>
      <c r="BR27" s="134">
        <v>100</v>
      </c>
      <c r="BS27" s="131">
        <v>14</v>
      </c>
      <c r="BT27" s="2"/>
      <c r="BU27" s="3"/>
      <c r="BV27" s="3"/>
      <c r="BW27" s="3"/>
      <c r="BX27" s="3"/>
    </row>
    <row r="28" spans="1:76" ht="15">
      <c r="A28" s="14" t="s">
        <v>232</v>
      </c>
      <c r="B28" s="15"/>
      <c r="C28" s="15" t="s">
        <v>64</v>
      </c>
      <c r="D28" s="93">
        <v>162.0590287470529</v>
      </c>
      <c r="E28" s="81"/>
      <c r="F28" s="112" t="s">
        <v>349</v>
      </c>
      <c r="G28" s="15"/>
      <c r="H28" s="16" t="s">
        <v>232</v>
      </c>
      <c r="I28" s="66"/>
      <c r="J28" s="66"/>
      <c r="K28" s="114" t="s">
        <v>786</v>
      </c>
      <c r="L28" s="94">
        <v>1</v>
      </c>
      <c r="M28" s="95">
        <v>4052.551025390625</v>
      </c>
      <c r="N28" s="95">
        <v>2496.80908203125</v>
      </c>
      <c r="O28" s="77"/>
      <c r="P28" s="96"/>
      <c r="Q28" s="96"/>
      <c r="R28" s="97"/>
      <c r="S28" s="51">
        <v>0</v>
      </c>
      <c r="T28" s="51">
        <v>1</v>
      </c>
      <c r="U28" s="52">
        <v>0</v>
      </c>
      <c r="V28" s="52">
        <v>0.333333</v>
      </c>
      <c r="W28" s="52">
        <v>2E-06</v>
      </c>
      <c r="X28" s="52">
        <v>0.63829</v>
      </c>
      <c r="Y28" s="52">
        <v>0</v>
      </c>
      <c r="Z28" s="52">
        <v>0</v>
      </c>
      <c r="AA28" s="82">
        <v>28</v>
      </c>
      <c r="AB28" s="82"/>
      <c r="AC28" s="98"/>
      <c r="AD28" s="85" t="s">
        <v>538</v>
      </c>
      <c r="AE28" s="85">
        <v>500</v>
      </c>
      <c r="AF28" s="85">
        <v>459</v>
      </c>
      <c r="AG28" s="85">
        <v>3006</v>
      </c>
      <c r="AH28" s="85">
        <v>2383</v>
      </c>
      <c r="AI28" s="85"/>
      <c r="AJ28" s="85" t="s">
        <v>578</v>
      </c>
      <c r="AK28" s="85"/>
      <c r="AL28" s="85"/>
      <c r="AM28" s="85"/>
      <c r="AN28" s="87">
        <v>41022.023125</v>
      </c>
      <c r="AO28" s="91" t="s">
        <v>672</v>
      </c>
      <c r="AP28" s="85" t="b">
        <v>1</v>
      </c>
      <c r="AQ28" s="85" t="b">
        <v>0</v>
      </c>
      <c r="AR28" s="85" t="b">
        <v>0</v>
      </c>
      <c r="AS28" s="85" t="s">
        <v>453</v>
      </c>
      <c r="AT28" s="85">
        <v>3</v>
      </c>
      <c r="AU28" s="91" t="s">
        <v>690</v>
      </c>
      <c r="AV28" s="85" t="b">
        <v>0</v>
      </c>
      <c r="AW28" s="85" t="s">
        <v>719</v>
      </c>
      <c r="AX28" s="91" t="s">
        <v>745</v>
      </c>
      <c r="AY28" s="85" t="s">
        <v>66</v>
      </c>
      <c r="AZ28" s="85" t="str">
        <f>REPLACE(INDEX(GroupVertices[Group],MATCH(Vertices[[#This Row],[Vertex]],GroupVertices[Vertex],0)),1,1,"")</f>
        <v>5</v>
      </c>
      <c r="BA28" s="51"/>
      <c r="BB28" s="51"/>
      <c r="BC28" s="51"/>
      <c r="BD28" s="51"/>
      <c r="BE28" s="51" t="s">
        <v>307</v>
      </c>
      <c r="BF28" s="51" t="s">
        <v>307</v>
      </c>
      <c r="BG28" s="131" t="s">
        <v>1179</v>
      </c>
      <c r="BH28" s="131" t="s">
        <v>1179</v>
      </c>
      <c r="BI28" s="131" t="s">
        <v>1206</v>
      </c>
      <c r="BJ28" s="131" t="s">
        <v>1206</v>
      </c>
      <c r="BK28" s="131">
        <v>0</v>
      </c>
      <c r="BL28" s="134">
        <v>0</v>
      </c>
      <c r="BM28" s="131">
        <v>0</v>
      </c>
      <c r="BN28" s="134">
        <v>0</v>
      </c>
      <c r="BO28" s="131">
        <v>0</v>
      </c>
      <c r="BP28" s="134">
        <v>0</v>
      </c>
      <c r="BQ28" s="131">
        <v>16</v>
      </c>
      <c r="BR28" s="134">
        <v>100</v>
      </c>
      <c r="BS28" s="131">
        <v>16</v>
      </c>
      <c r="BT28" s="2"/>
      <c r="BU28" s="3"/>
      <c r="BV28" s="3"/>
      <c r="BW28" s="3"/>
      <c r="BX28" s="3"/>
    </row>
    <row r="29" spans="1:76" ht="15">
      <c r="A29" s="14" t="s">
        <v>233</v>
      </c>
      <c r="B29" s="15"/>
      <c r="C29" s="15" t="s">
        <v>64</v>
      </c>
      <c r="D29" s="93">
        <v>162.18544543191786</v>
      </c>
      <c r="E29" s="81"/>
      <c r="F29" s="112" t="s">
        <v>350</v>
      </c>
      <c r="G29" s="15"/>
      <c r="H29" s="16" t="s">
        <v>233</v>
      </c>
      <c r="I29" s="66"/>
      <c r="J29" s="66"/>
      <c r="K29" s="114" t="s">
        <v>787</v>
      </c>
      <c r="L29" s="94">
        <v>3333.6666666666665</v>
      </c>
      <c r="M29" s="95">
        <v>7156.52880859375</v>
      </c>
      <c r="N29" s="95">
        <v>7281.62451171875</v>
      </c>
      <c r="O29" s="77"/>
      <c r="P29" s="96"/>
      <c r="Q29" s="96"/>
      <c r="R29" s="97"/>
      <c r="S29" s="51">
        <v>0</v>
      </c>
      <c r="T29" s="51">
        <v>2</v>
      </c>
      <c r="U29" s="52">
        <v>2</v>
      </c>
      <c r="V29" s="52">
        <v>0.5</v>
      </c>
      <c r="W29" s="52">
        <v>0</v>
      </c>
      <c r="X29" s="52">
        <v>1.459439</v>
      </c>
      <c r="Y29" s="52">
        <v>0</v>
      </c>
      <c r="Z29" s="52">
        <v>0</v>
      </c>
      <c r="AA29" s="82">
        <v>29</v>
      </c>
      <c r="AB29" s="82"/>
      <c r="AC29" s="98"/>
      <c r="AD29" s="85" t="s">
        <v>539</v>
      </c>
      <c r="AE29" s="85">
        <v>1051</v>
      </c>
      <c r="AF29" s="85">
        <v>1442</v>
      </c>
      <c r="AG29" s="85">
        <v>43014</v>
      </c>
      <c r="AH29" s="85">
        <v>31652</v>
      </c>
      <c r="AI29" s="85"/>
      <c r="AJ29" s="85" t="s">
        <v>579</v>
      </c>
      <c r="AK29" s="85"/>
      <c r="AL29" s="91" t="s">
        <v>638</v>
      </c>
      <c r="AM29" s="85"/>
      <c r="AN29" s="87">
        <v>41362.950740740744</v>
      </c>
      <c r="AO29" s="91" t="s">
        <v>673</v>
      </c>
      <c r="AP29" s="85" t="b">
        <v>0</v>
      </c>
      <c r="AQ29" s="85" t="b">
        <v>0</v>
      </c>
      <c r="AR29" s="85" t="b">
        <v>0</v>
      </c>
      <c r="AS29" s="85" t="s">
        <v>453</v>
      </c>
      <c r="AT29" s="85">
        <v>14</v>
      </c>
      <c r="AU29" s="91" t="s">
        <v>690</v>
      </c>
      <c r="AV29" s="85" t="b">
        <v>0</v>
      </c>
      <c r="AW29" s="85" t="s">
        <v>719</v>
      </c>
      <c r="AX29" s="91" t="s">
        <v>746</v>
      </c>
      <c r="AY29" s="85" t="s">
        <v>66</v>
      </c>
      <c r="AZ29" s="85" t="str">
        <f>REPLACE(INDEX(GroupVertices[Group],MATCH(Vertices[[#This Row],[Vertex]],GroupVertices[Vertex],0)),1,1,"")</f>
        <v>4</v>
      </c>
      <c r="BA29" s="51"/>
      <c r="BB29" s="51"/>
      <c r="BC29" s="51"/>
      <c r="BD29" s="51"/>
      <c r="BE29" s="51" t="s">
        <v>968</v>
      </c>
      <c r="BF29" s="51" t="s">
        <v>1163</v>
      </c>
      <c r="BG29" s="131" t="s">
        <v>1181</v>
      </c>
      <c r="BH29" s="131" t="s">
        <v>1191</v>
      </c>
      <c r="BI29" s="131" t="s">
        <v>1208</v>
      </c>
      <c r="BJ29" s="131" t="s">
        <v>1217</v>
      </c>
      <c r="BK29" s="131">
        <v>0</v>
      </c>
      <c r="BL29" s="134">
        <v>0</v>
      </c>
      <c r="BM29" s="131">
        <v>0</v>
      </c>
      <c r="BN29" s="134">
        <v>0</v>
      </c>
      <c r="BO29" s="131">
        <v>0</v>
      </c>
      <c r="BP29" s="134">
        <v>0</v>
      </c>
      <c r="BQ29" s="131">
        <v>74</v>
      </c>
      <c r="BR29" s="134">
        <v>100</v>
      </c>
      <c r="BS29" s="131">
        <v>74</v>
      </c>
      <c r="BT29" s="2"/>
      <c r="BU29" s="3"/>
      <c r="BV29" s="3"/>
      <c r="BW29" s="3"/>
      <c r="BX29" s="3"/>
    </row>
    <row r="30" spans="1:76" ht="15">
      <c r="A30" s="14" t="s">
        <v>247</v>
      </c>
      <c r="B30" s="15"/>
      <c r="C30" s="15" t="s">
        <v>64</v>
      </c>
      <c r="D30" s="93">
        <v>166.96420188450873</v>
      </c>
      <c r="E30" s="81"/>
      <c r="F30" s="112" t="s">
        <v>709</v>
      </c>
      <c r="G30" s="15"/>
      <c r="H30" s="16" t="s">
        <v>247</v>
      </c>
      <c r="I30" s="66"/>
      <c r="J30" s="66"/>
      <c r="K30" s="114" t="s">
        <v>788</v>
      </c>
      <c r="L30" s="94">
        <v>1</v>
      </c>
      <c r="M30" s="95">
        <v>7156.52880859375</v>
      </c>
      <c r="N30" s="95">
        <v>8857.9375</v>
      </c>
      <c r="O30" s="77"/>
      <c r="P30" s="96"/>
      <c r="Q30" s="96"/>
      <c r="R30" s="97"/>
      <c r="S30" s="51">
        <v>1</v>
      </c>
      <c r="T30" s="51">
        <v>0</v>
      </c>
      <c r="U30" s="52">
        <v>0</v>
      </c>
      <c r="V30" s="52">
        <v>0.333333</v>
      </c>
      <c r="W30" s="52">
        <v>0</v>
      </c>
      <c r="X30" s="52">
        <v>0.770261</v>
      </c>
      <c r="Y30" s="52">
        <v>0</v>
      </c>
      <c r="Z30" s="52">
        <v>0</v>
      </c>
      <c r="AA30" s="82">
        <v>30</v>
      </c>
      <c r="AB30" s="82"/>
      <c r="AC30" s="98"/>
      <c r="AD30" s="85" t="s">
        <v>540</v>
      </c>
      <c r="AE30" s="85">
        <v>799</v>
      </c>
      <c r="AF30" s="85">
        <v>38601</v>
      </c>
      <c r="AG30" s="85">
        <v>143117</v>
      </c>
      <c r="AH30" s="85">
        <v>13965</v>
      </c>
      <c r="AI30" s="85"/>
      <c r="AJ30" s="85" t="s">
        <v>580</v>
      </c>
      <c r="AK30" s="85" t="s">
        <v>611</v>
      </c>
      <c r="AL30" s="91" t="s">
        <v>639</v>
      </c>
      <c r="AM30" s="85"/>
      <c r="AN30" s="87">
        <v>40407.99905092592</v>
      </c>
      <c r="AO30" s="91" t="s">
        <v>674</v>
      </c>
      <c r="AP30" s="85" t="b">
        <v>0</v>
      </c>
      <c r="AQ30" s="85" t="b">
        <v>0</v>
      </c>
      <c r="AR30" s="85" t="b">
        <v>1</v>
      </c>
      <c r="AS30" s="85" t="s">
        <v>451</v>
      </c>
      <c r="AT30" s="85">
        <v>520</v>
      </c>
      <c r="AU30" s="91" t="s">
        <v>696</v>
      </c>
      <c r="AV30" s="85" t="b">
        <v>1</v>
      </c>
      <c r="AW30" s="85" t="s">
        <v>719</v>
      </c>
      <c r="AX30" s="91" t="s">
        <v>747</v>
      </c>
      <c r="AY30" s="85" t="s">
        <v>65</v>
      </c>
      <c r="AZ30" s="85" t="str">
        <f>REPLACE(INDEX(GroupVertices[Group],MATCH(Vertices[[#This Row],[Vertex]],GroupVertices[Vertex],0)),1,1,"")</f>
        <v>4</v>
      </c>
      <c r="BA30" s="51"/>
      <c r="BB30" s="51"/>
      <c r="BC30" s="51"/>
      <c r="BD30" s="51"/>
      <c r="BE30" s="51"/>
      <c r="BF30" s="51"/>
      <c r="BG30" s="51"/>
      <c r="BH30" s="51"/>
      <c r="BI30" s="51"/>
      <c r="BJ30" s="51"/>
      <c r="BK30" s="51"/>
      <c r="BL30" s="52"/>
      <c r="BM30" s="51"/>
      <c r="BN30" s="52"/>
      <c r="BO30" s="51"/>
      <c r="BP30" s="52"/>
      <c r="BQ30" s="51"/>
      <c r="BR30" s="52"/>
      <c r="BS30" s="51"/>
      <c r="BT30" s="2"/>
      <c r="BU30" s="3"/>
      <c r="BV30" s="3"/>
      <c r="BW30" s="3"/>
      <c r="BX30" s="3"/>
    </row>
    <row r="31" spans="1:76" ht="15">
      <c r="A31" s="14" t="s">
        <v>248</v>
      </c>
      <c r="B31" s="15"/>
      <c r="C31" s="15" t="s">
        <v>64</v>
      </c>
      <c r="D31" s="93">
        <v>1000</v>
      </c>
      <c r="E31" s="81"/>
      <c r="F31" s="112" t="s">
        <v>710</v>
      </c>
      <c r="G31" s="15"/>
      <c r="H31" s="16" t="s">
        <v>248</v>
      </c>
      <c r="I31" s="66"/>
      <c r="J31" s="66"/>
      <c r="K31" s="114" t="s">
        <v>789</v>
      </c>
      <c r="L31" s="94">
        <v>1</v>
      </c>
      <c r="M31" s="95">
        <v>8046.62890625</v>
      </c>
      <c r="N31" s="95">
        <v>8857.9375</v>
      </c>
      <c r="O31" s="77"/>
      <c r="P31" s="96"/>
      <c r="Q31" s="96"/>
      <c r="R31" s="97"/>
      <c r="S31" s="51">
        <v>1</v>
      </c>
      <c r="T31" s="51">
        <v>0</v>
      </c>
      <c r="U31" s="52">
        <v>0</v>
      </c>
      <c r="V31" s="52">
        <v>0.333333</v>
      </c>
      <c r="W31" s="52">
        <v>0</v>
      </c>
      <c r="X31" s="52">
        <v>0.770261</v>
      </c>
      <c r="Y31" s="52">
        <v>0</v>
      </c>
      <c r="Z31" s="52">
        <v>0</v>
      </c>
      <c r="AA31" s="82">
        <v>31</v>
      </c>
      <c r="AB31" s="82"/>
      <c r="AC31" s="98"/>
      <c r="AD31" s="85" t="s">
        <v>541</v>
      </c>
      <c r="AE31" s="85">
        <v>26210</v>
      </c>
      <c r="AF31" s="85">
        <v>6516181</v>
      </c>
      <c r="AG31" s="85">
        <v>476394</v>
      </c>
      <c r="AH31" s="85">
        <v>6277</v>
      </c>
      <c r="AI31" s="85"/>
      <c r="AJ31" s="85" t="s">
        <v>581</v>
      </c>
      <c r="AK31" s="85" t="s">
        <v>612</v>
      </c>
      <c r="AL31" s="91" t="s">
        <v>640</v>
      </c>
      <c r="AM31" s="85"/>
      <c r="AN31" s="87">
        <v>39378.835694444446</v>
      </c>
      <c r="AO31" s="91" t="s">
        <v>675</v>
      </c>
      <c r="AP31" s="85" t="b">
        <v>0</v>
      </c>
      <c r="AQ31" s="85" t="b">
        <v>0</v>
      </c>
      <c r="AR31" s="85" t="b">
        <v>1</v>
      </c>
      <c r="AS31" s="85" t="s">
        <v>453</v>
      </c>
      <c r="AT31" s="85">
        <v>15544</v>
      </c>
      <c r="AU31" s="91" t="s">
        <v>690</v>
      </c>
      <c r="AV31" s="85" t="b">
        <v>1</v>
      </c>
      <c r="AW31" s="85" t="s">
        <v>719</v>
      </c>
      <c r="AX31" s="91" t="s">
        <v>748</v>
      </c>
      <c r="AY31" s="85" t="s">
        <v>65</v>
      </c>
      <c r="AZ31" s="85" t="str">
        <f>REPLACE(INDEX(GroupVertices[Group],MATCH(Vertices[[#This Row],[Vertex]],GroupVertices[Vertex],0)),1,1,"")</f>
        <v>4</v>
      </c>
      <c r="BA31" s="51"/>
      <c r="BB31" s="51"/>
      <c r="BC31" s="51"/>
      <c r="BD31" s="51"/>
      <c r="BE31" s="51"/>
      <c r="BF31" s="51"/>
      <c r="BG31" s="51"/>
      <c r="BH31" s="51"/>
      <c r="BI31" s="51"/>
      <c r="BJ31" s="51"/>
      <c r="BK31" s="51"/>
      <c r="BL31" s="52"/>
      <c r="BM31" s="51"/>
      <c r="BN31" s="52"/>
      <c r="BO31" s="51"/>
      <c r="BP31" s="52"/>
      <c r="BQ31" s="51"/>
      <c r="BR31" s="52"/>
      <c r="BS31" s="51"/>
      <c r="BT31" s="2"/>
      <c r="BU31" s="3"/>
      <c r="BV31" s="3"/>
      <c r="BW31" s="3"/>
      <c r="BX31" s="3"/>
    </row>
    <row r="32" spans="1:76" ht="15">
      <c r="A32" s="14" t="s">
        <v>234</v>
      </c>
      <c r="B32" s="15"/>
      <c r="C32" s="15" t="s">
        <v>64</v>
      </c>
      <c r="D32" s="93">
        <v>162.00180044108657</v>
      </c>
      <c r="E32" s="81"/>
      <c r="F32" s="112" t="s">
        <v>351</v>
      </c>
      <c r="G32" s="15"/>
      <c r="H32" s="16" t="s">
        <v>234</v>
      </c>
      <c r="I32" s="66"/>
      <c r="J32" s="66"/>
      <c r="K32" s="114" t="s">
        <v>790</v>
      </c>
      <c r="L32" s="94">
        <v>1</v>
      </c>
      <c r="M32" s="95">
        <v>9289.1943359375</v>
      </c>
      <c r="N32" s="95">
        <v>1199.8800048828125</v>
      </c>
      <c r="O32" s="77"/>
      <c r="P32" s="96"/>
      <c r="Q32" s="96"/>
      <c r="R32" s="97"/>
      <c r="S32" s="51">
        <v>0</v>
      </c>
      <c r="T32" s="51">
        <v>1</v>
      </c>
      <c r="U32" s="52">
        <v>0</v>
      </c>
      <c r="V32" s="52">
        <v>1</v>
      </c>
      <c r="W32" s="52">
        <v>0</v>
      </c>
      <c r="X32" s="52">
        <v>0.999987</v>
      </c>
      <c r="Y32" s="52">
        <v>0</v>
      </c>
      <c r="Z32" s="52">
        <v>0</v>
      </c>
      <c r="AA32" s="82">
        <v>32</v>
      </c>
      <c r="AB32" s="82"/>
      <c r="AC32" s="98"/>
      <c r="AD32" s="85" t="s">
        <v>542</v>
      </c>
      <c r="AE32" s="85">
        <v>91</v>
      </c>
      <c r="AF32" s="85">
        <v>14</v>
      </c>
      <c r="AG32" s="85">
        <v>187</v>
      </c>
      <c r="AH32" s="85">
        <v>71</v>
      </c>
      <c r="AI32" s="85"/>
      <c r="AJ32" s="85" t="s">
        <v>582</v>
      </c>
      <c r="AK32" s="85"/>
      <c r="AL32" s="85"/>
      <c r="AM32" s="85"/>
      <c r="AN32" s="87">
        <v>40491.3628125</v>
      </c>
      <c r="AO32" s="91" t="s">
        <v>676</v>
      </c>
      <c r="AP32" s="85" t="b">
        <v>1</v>
      </c>
      <c r="AQ32" s="85" t="b">
        <v>0</v>
      </c>
      <c r="AR32" s="85" t="b">
        <v>1</v>
      </c>
      <c r="AS32" s="85" t="s">
        <v>451</v>
      </c>
      <c r="AT32" s="85">
        <v>0</v>
      </c>
      <c r="AU32" s="91" t="s">
        <v>690</v>
      </c>
      <c r="AV32" s="85" t="b">
        <v>0</v>
      </c>
      <c r="AW32" s="85" t="s">
        <v>719</v>
      </c>
      <c r="AX32" s="91" t="s">
        <v>749</v>
      </c>
      <c r="AY32" s="85" t="s">
        <v>66</v>
      </c>
      <c r="AZ32" s="85" t="str">
        <f>REPLACE(INDEX(GroupVertices[Group],MATCH(Vertices[[#This Row],[Vertex]],GroupVertices[Vertex],0)),1,1,"")</f>
        <v>10</v>
      </c>
      <c r="BA32" s="51" t="s">
        <v>295</v>
      </c>
      <c r="BB32" s="51" t="s">
        <v>295</v>
      </c>
      <c r="BC32" s="51" t="s">
        <v>306</v>
      </c>
      <c r="BD32" s="51" t="s">
        <v>306</v>
      </c>
      <c r="BE32" s="51" t="s">
        <v>307</v>
      </c>
      <c r="BF32" s="51" t="s">
        <v>307</v>
      </c>
      <c r="BG32" s="131" t="s">
        <v>1182</v>
      </c>
      <c r="BH32" s="131" t="s">
        <v>1182</v>
      </c>
      <c r="BI32" s="131" t="s">
        <v>1209</v>
      </c>
      <c r="BJ32" s="131" t="s">
        <v>1209</v>
      </c>
      <c r="BK32" s="131">
        <v>0</v>
      </c>
      <c r="BL32" s="134">
        <v>0</v>
      </c>
      <c r="BM32" s="131">
        <v>0</v>
      </c>
      <c r="BN32" s="134">
        <v>0</v>
      </c>
      <c r="BO32" s="131">
        <v>0</v>
      </c>
      <c r="BP32" s="134">
        <v>0</v>
      </c>
      <c r="BQ32" s="131">
        <v>8</v>
      </c>
      <c r="BR32" s="134">
        <v>100</v>
      </c>
      <c r="BS32" s="131">
        <v>8</v>
      </c>
      <c r="BT32" s="2"/>
      <c r="BU32" s="3"/>
      <c r="BV32" s="3"/>
      <c r="BW32" s="3"/>
      <c r="BX32" s="3"/>
    </row>
    <row r="33" spans="1:76" ht="15">
      <c r="A33" s="14" t="s">
        <v>249</v>
      </c>
      <c r="B33" s="15"/>
      <c r="C33" s="15" t="s">
        <v>64</v>
      </c>
      <c r="D33" s="93">
        <v>1000</v>
      </c>
      <c r="E33" s="81"/>
      <c r="F33" s="112" t="s">
        <v>711</v>
      </c>
      <c r="G33" s="15"/>
      <c r="H33" s="16" t="s">
        <v>249</v>
      </c>
      <c r="I33" s="66"/>
      <c r="J33" s="66"/>
      <c r="K33" s="114" t="s">
        <v>791</v>
      </c>
      <c r="L33" s="94">
        <v>1</v>
      </c>
      <c r="M33" s="95">
        <v>8259.408203125</v>
      </c>
      <c r="N33" s="95">
        <v>1199.8800048828125</v>
      </c>
      <c r="O33" s="77"/>
      <c r="P33" s="96"/>
      <c r="Q33" s="96"/>
      <c r="R33" s="97"/>
      <c r="S33" s="51">
        <v>1</v>
      </c>
      <c r="T33" s="51">
        <v>0</v>
      </c>
      <c r="U33" s="52">
        <v>0</v>
      </c>
      <c r="V33" s="52">
        <v>1</v>
      </c>
      <c r="W33" s="52">
        <v>0</v>
      </c>
      <c r="X33" s="52">
        <v>0.999987</v>
      </c>
      <c r="Y33" s="52">
        <v>0</v>
      </c>
      <c r="Z33" s="52">
        <v>0</v>
      </c>
      <c r="AA33" s="82">
        <v>33</v>
      </c>
      <c r="AB33" s="82"/>
      <c r="AC33" s="98"/>
      <c r="AD33" s="85" t="s">
        <v>543</v>
      </c>
      <c r="AE33" s="85">
        <v>1014</v>
      </c>
      <c r="AF33" s="85">
        <v>71157508</v>
      </c>
      <c r="AG33" s="85">
        <v>23083</v>
      </c>
      <c r="AH33" s="85">
        <v>2328</v>
      </c>
      <c r="AI33" s="85"/>
      <c r="AJ33" s="85" t="s">
        <v>583</v>
      </c>
      <c r="AK33" s="85" t="s">
        <v>613</v>
      </c>
      <c r="AL33" s="91" t="s">
        <v>641</v>
      </c>
      <c r="AM33" s="85"/>
      <c r="AN33" s="87">
        <v>39399.90539351852</v>
      </c>
      <c r="AO33" s="91" t="s">
        <v>677</v>
      </c>
      <c r="AP33" s="85" t="b">
        <v>0</v>
      </c>
      <c r="AQ33" s="85" t="b">
        <v>0</v>
      </c>
      <c r="AR33" s="85" t="b">
        <v>0</v>
      </c>
      <c r="AS33" s="85" t="s">
        <v>451</v>
      </c>
      <c r="AT33" s="85">
        <v>82363</v>
      </c>
      <c r="AU33" s="91" t="s">
        <v>695</v>
      </c>
      <c r="AV33" s="85" t="b">
        <v>1</v>
      </c>
      <c r="AW33" s="85" t="s">
        <v>719</v>
      </c>
      <c r="AX33" s="91" t="s">
        <v>750</v>
      </c>
      <c r="AY33" s="85" t="s">
        <v>65</v>
      </c>
      <c r="AZ33" s="85" t="str">
        <f>REPLACE(INDEX(GroupVertices[Group],MATCH(Vertices[[#This Row],[Vertex]],GroupVertices[Vertex],0)),1,1,"")</f>
        <v>10</v>
      </c>
      <c r="BA33" s="51"/>
      <c r="BB33" s="51"/>
      <c r="BC33" s="51"/>
      <c r="BD33" s="51"/>
      <c r="BE33" s="51"/>
      <c r="BF33" s="51"/>
      <c r="BG33" s="51"/>
      <c r="BH33" s="51"/>
      <c r="BI33" s="51"/>
      <c r="BJ33" s="51"/>
      <c r="BK33" s="51"/>
      <c r="BL33" s="52"/>
      <c r="BM33" s="51"/>
      <c r="BN33" s="52"/>
      <c r="BO33" s="51"/>
      <c r="BP33" s="52"/>
      <c r="BQ33" s="51"/>
      <c r="BR33" s="52"/>
      <c r="BS33" s="51"/>
      <c r="BT33" s="2"/>
      <c r="BU33" s="3"/>
      <c r="BV33" s="3"/>
      <c r="BW33" s="3"/>
      <c r="BX33" s="3"/>
    </row>
    <row r="34" spans="1:76" ht="15">
      <c r="A34" s="14" t="s">
        <v>235</v>
      </c>
      <c r="B34" s="15"/>
      <c r="C34" s="15" t="s">
        <v>64</v>
      </c>
      <c r="D34" s="93">
        <v>162.0002572058695</v>
      </c>
      <c r="E34" s="81"/>
      <c r="F34" s="112" t="s">
        <v>352</v>
      </c>
      <c r="G34" s="15"/>
      <c r="H34" s="16" t="s">
        <v>235</v>
      </c>
      <c r="I34" s="66"/>
      <c r="J34" s="66"/>
      <c r="K34" s="114" t="s">
        <v>792</v>
      </c>
      <c r="L34" s="94">
        <v>1</v>
      </c>
      <c r="M34" s="95">
        <v>743.9152221679688</v>
      </c>
      <c r="N34" s="95">
        <v>8740.302734375</v>
      </c>
      <c r="O34" s="77"/>
      <c r="P34" s="96"/>
      <c r="Q34" s="96"/>
      <c r="R34" s="97"/>
      <c r="S34" s="51">
        <v>1</v>
      </c>
      <c r="T34" s="51">
        <v>1</v>
      </c>
      <c r="U34" s="52">
        <v>0</v>
      </c>
      <c r="V34" s="52">
        <v>0</v>
      </c>
      <c r="W34" s="52">
        <v>0</v>
      </c>
      <c r="X34" s="52">
        <v>0.999987</v>
      </c>
      <c r="Y34" s="52">
        <v>0</v>
      </c>
      <c r="Z34" s="52" t="s">
        <v>1309</v>
      </c>
      <c r="AA34" s="82">
        <v>34</v>
      </c>
      <c r="AB34" s="82"/>
      <c r="AC34" s="98"/>
      <c r="AD34" s="85" t="s">
        <v>544</v>
      </c>
      <c r="AE34" s="85">
        <v>11</v>
      </c>
      <c r="AF34" s="85">
        <v>2</v>
      </c>
      <c r="AG34" s="85">
        <v>267</v>
      </c>
      <c r="AH34" s="85">
        <v>36</v>
      </c>
      <c r="AI34" s="85"/>
      <c r="AJ34" s="85" t="s">
        <v>584</v>
      </c>
      <c r="AK34" s="85" t="s">
        <v>614</v>
      </c>
      <c r="AL34" s="85"/>
      <c r="AM34" s="85"/>
      <c r="AN34" s="87">
        <v>43150.12265046296</v>
      </c>
      <c r="AO34" s="91" t="s">
        <v>678</v>
      </c>
      <c r="AP34" s="85" t="b">
        <v>1</v>
      </c>
      <c r="AQ34" s="85" t="b">
        <v>0</v>
      </c>
      <c r="AR34" s="85" t="b">
        <v>0</v>
      </c>
      <c r="AS34" s="85" t="s">
        <v>454</v>
      </c>
      <c r="AT34" s="85">
        <v>0</v>
      </c>
      <c r="AU34" s="85"/>
      <c r="AV34" s="85" t="b">
        <v>0</v>
      </c>
      <c r="AW34" s="85" t="s">
        <v>719</v>
      </c>
      <c r="AX34" s="91" t="s">
        <v>751</v>
      </c>
      <c r="AY34" s="85" t="s">
        <v>66</v>
      </c>
      <c r="AZ34" s="85" t="str">
        <f>REPLACE(INDEX(GroupVertices[Group],MATCH(Vertices[[#This Row],[Vertex]],GroupVertices[Vertex],0)),1,1,"")</f>
        <v>1</v>
      </c>
      <c r="BA34" s="51" t="s">
        <v>1156</v>
      </c>
      <c r="BB34" s="51" t="s">
        <v>1156</v>
      </c>
      <c r="BC34" s="51" t="s">
        <v>301</v>
      </c>
      <c r="BD34" s="51" t="s">
        <v>301</v>
      </c>
      <c r="BE34" s="51" t="s">
        <v>1161</v>
      </c>
      <c r="BF34" s="51" t="s">
        <v>1164</v>
      </c>
      <c r="BG34" s="131" t="s">
        <v>1183</v>
      </c>
      <c r="BH34" s="131" t="s">
        <v>1192</v>
      </c>
      <c r="BI34" s="131" t="s">
        <v>1210</v>
      </c>
      <c r="BJ34" s="131" t="s">
        <v>1218</v>
      </c>
      <c r="BK34" s="131">
        <v>0</v>
      </c>
      <c r="BL34" s="134">
        <v>0</v>
      </c>
      <c r="BM34" s="131">
        <v>0</v>
      </c>
      <c r="BN34" s="134">
        <v>0</v>
      </c>
      <c r="BO34" s="131">
        <v>0</v>
      </c>
      <c r="BP34" s="134">
        <v>0</v>
      </c>
      <c r="BQ34" s="131">
        <v>62</v>
      </c>
      <c r="BR34" s="134">
        <v>100</v>
      </c>
      <c r="BS34" s="131">
        <v>62</v>
      </c>
      <c r="BT34" s="2"/>
      <c r="BU34" s="3"/>
      <c r="BV34" s="3"/>
      <c r="BW34" s="3"/>
      <c r="BX34" s="3"/>
    </row>
    <row r="35" spans="1:76" ht="15">
      <c r="A35" s="14" t="s">
        <v>236</v>
      </c>
      <c r="B35" s="15"/>
      <c r="C35" s="15" t="s">
        <v>64</v>
      </c>
      <c r="D35" s="93">
        <v>162.01517514630117</v>
      </c>
      <c r="E35" s="81"/>
      <c r="F35" s="112" t="s">
        <v>712</v>
      </c>
      <c r="G35" s="15"/>
      <c r="H35" s="16" t="s">
        <v>236</v>
      </c>
      <c r="I35" s="66"/>
      <c r="J35" s="66"/>
      <c r="K35" s="114" t="s">
        <v>793</v>
      </c>
      <c r="L35" s="94">
        <v>3333.6666666666665</v>
      </c>
      <c r="M35" s="95">
        <v>5181.41796875</v>
      </c>
      <c r="N35" s="95">
        <v>7281.62451171875</v>
      </c>
      <c r="O35" s="77"/>
      <c r="P35" s="96"/>
      <c r="Q35" s="96"/>
      <c r="R35" s="97"/>
      <c r="S35" s="51">
        <v>0</v>
      </c>
      <c r="T35" s="51">
        <v>2</v>
      </c>
      <c r="U35" s="52">
        <v>2</v>
      </c>
      <c r="V35" s="52">
        <v>0.5</v>
      </c>
      <c r="W35" s="52">
        <v>0</v>
      </c>
      <c r="X35" s="52">
        <v>1.459439</v>
      </c>
      <c r="Y35" s="52">
        <v>0</v>
      </c>
      <c r="Z35" s="52">
        <v>0</v>
      </c>
      <c r="AA35" s="82">
        <v>35</v>
      </c>
      <c r="AB35" s="82"/>
      <c r="AC35" s="98"/>
      <c r="AD35" s="85" t="s">
        <v>545</v>
      </c>
      <c r="AE35" s="85">
        <v>545</v>
      </c>
      <c r="AF35" s="85">
        <v>118</v>
      </c>
      <c r="AG35" s="85">
        <v>735</v>
      </c>
      <c r="AH35" s="85">
        <v>722</v>
      </c>
      <c r="AI35" s="85"/>
      <c r="AJ35" s="85" t="s">
        <v>585</v>
      </c>
      <c r="AK35" s="85" t="s">
        <v>615</v>
      </c>
      <c r="AL35" s="85"/>
      <c r="AM35" s="85"/>
      <c r="AN35" s="87">
        <v>39958.045949074076</v>
      </c>
      <c r="AO35" s="91" t="s">
        <v>679</v>
      </c>
      <c r="AP35" s="85" t="b">
        <v>0</v>
      </c>
      <c r="AQ35" s="85" t="b">
        <v>0</v>
      </c>
      <c r="AR35" s="85" t="b">
        <v>1</v>
      </c>
      <c r="AS35" s="85" t="s">
        <v>451</v>
      </c>
      <c r="AT35" s="85">
        <v>3</v>
      </c>
      <c r="AU35" s="91" t="s">
        <v>697</v>
      </c>
      <c r="AV35" s="85" t="b">
        <v>0</v>
      </c>
      <c r="AW35" s="85" t="s">
        <v>719</v>
      </c>
      <c r="AX35" s="91" t="s">
        <v>752</v>
      </c>
      <c r="AY35" s="85" t="s">
        <v>66</v>
      </c>
      <c r="AZ35" s="85" t="str">
        <f>REPLACE(INDEX(GroupVertices[Group],MATCH(Vertices[[#This Row],[Vertex]],GroupVertices[Vertex],0)),1,1,"")</f>
        <v>3</v>
      </c>
      <c r="BA35" s="51"/>
      <c r="BB35" s="51"/>
      <c r="BC35" s="51"/>
      <c r="BD35" s="51"/>
      <c r="BE35" s="51" t="s">
        <v>321</v>
      </c>
      <c r="BF35" s="51" t="s">
        <v>321</v>
      </c>
      <c r="BG35" s="131" t="s">
        <v>1184</v>
      </c>
      <c r="BH35" s="131" t="s">
        <v>1184</v>
      </c>
      <c r="BI35" s="131" t="s">
        <v>1211</v>
      </c>
      <c r="BJ35" s="131" t="s">
        <v>1211</v>
      </c>
      <c r="BK35" s="131">
        <v>3</v>
      </c>
      <c r="BL35" s="134">
        <v>8.571428571428571</v>
      </c>
      <c r="BM35" s="131">
        <v>1</v>
      </c>
      <c r="BN35" s="134">
        <v>2.857142857142857</v>
      </c>
      <c r="BO35" s="131">
        <v>0</v>
      </c>
      <c r="BP35" s="134">
        <v>0</v>
      </c>
      <c r="BQ35" s="131">
        <v>31</v>
      </c>
      <c r="BR35" s="134">
        <v>88.57142857142857</v>
      </c>
      <c r="BS35" s="131">
        <v>35</v>
      </c>
      <c r="BT35" s="2"/>
      <c r="BU35" s="3"/>
      <c r="BV35" s="3"/>
      <c r="BW35" s="3"/>
      <c r="BX35" s="3"/>
    </row>
    <row r="36" spans="1:76" ht="15">
      <c r="A36" s="14" t="s">
        <v>250</v>
      </c>
      <c r="B36" s="15"/>
      <c r="C36" s="15" t="s">
        <v>64</v>
      </c>
      <c r="D36" s="93">
        <v>162.244345576036</v>
      </c>
      <c r="E36" s="81"/>
      <c r="F36" s="112" t="s">
        <v>713</v>
      </c>
      <c r="G36" s="15"/>
      <c r="H36" s="16" t="s">
        <v>250</v>
      </c>
      <c r="I36" s="66"/>
      <c r="J36" s="66"/>
      <c r="K36" s="114" t="s">
        <v>794</v>
      </c>
      <c r="L36" s="94">
        <v>1</v>
      </c>
      <c r="M36" s="95">
        <v>5181.41796875</v>
      </c>
      <c r="N36" s="95">
        <v>8857.9375</v>
      </c>
      <c r="O36" s="77"/>
      <c r="P36" s="96"/>
      <c r="Q36" s="96"/>
      <c r="R36" s="97"/>
      <c r="S36" s="51">
        <v>1</v>
      </c>
      <c r="T36" s="51">
        <v>0</v>
      </c>
      <c r="U36" s="52">
        <v>0</v>
      </c>
      <c r="V36" s="52">
        <v>0.333333</v>
      </c>
      <c r="W36" s="52">
        <v>0</v>
      </c>
      <c r="X36" s="52">
        <v>0.770261</v>
      </c>
      <c r="Y36" s="52">
        <v>0</v>
      </c>
      <c r="Z36" s="52">
        <v>0</v>
      </c>
      <c r="AA36" s="82">
        <v>36</v>
      </c>
      <c r="AB36" s="82"/>
      <c r="AC36" s="98"/>
      <c r="AD36" s="85" t="s">
        <v>546</v>
      </c>
      <c r="AE36" s="85">
        <v>2171</v>
      </c>
      <c r="AF36" s="85">
        <v>1900</v>
      </c>
      <c r="AG36" s="85">
        <v>4330</v>
      </c>
      <c r="AH36" s="85">
        <v>2347</v>
      </c>
      <c r="AI36" s="85"/>
      <c r="AJ36" s="85" t="s">
        <v>586</v>
      </c>
      <c r="AK36" s="85" t="s">
        <v>616</v>
      </c>
      <c r="AL36" s="91" t="s">
        <v>642</v>
      </c>
      <c r="AM36" s="85"/>
      <c r="AN36" s="87">
        <v>40027.938055555554</v>
      </c>
      <c r="AO36" s="91" t="s">
        <v>680</v>
      </c>
      <c r="AP36" s="85" t="b">
        <v>0</v>
      </c>
      <c r="AQ36" s="85" t="b">
        <v>0</v>
      </c>
      <c r="AR36" s="85" t="b">
        <v>1</v>
      </c>
      <c r="AS36" s="85" t="s">
        <v>451</v>
      </c>
      <c r="AT36" s="85">
        <v>78</v>
      </c>
      <c r="AU36" s="91" t="s">
        <v>690</v>
      </c>
      <c r="AV36" s="85" t="b">
        <v>0</v>
      </c>
      <c r="AW36" s="85" t="s">
        <v>719</v>
      </c>
      <c r="AX36" s="91" t="s">
        <v>753</v>
      </c>
      <c r="AY36" s="85" t="s">
        <v>65</v>
      </c>
      <c r="AZ36" s="85" t="str">
        <f>REPLACE(INDEX(GroupVertices[Group],MATCH(Vertices[[#This Row],[Vertex]],GroupVertices[Vertex],0)),1,1,"")</f>
        <v>3</v>
      </c>
      <c r="BA36" s="51"/>
      <c r="BB36" s="51"/>
      <c r="BC36" s="51"/>
      <c r="BD36" s="51"/>
      <c r="BE36" s="51"/>
      <c r="BF36" s="51"/>
      <c r="BG36" s="51"/>
      <c r="BH36" s="51"/>
      <c r="BI36" s="51"/>
      <c r="BJ36" s="51"/>
      <c r="BK36" s="51"/>
      <c r="BL36" s="52"/>
      <c r="BM36" s="51"/>
      <c r="BN36" s="52"/>
      <c r="BO36" s="51"/>
      <c r="BP36" s="52"/>
      <c r="BQ36" s="51"/>
      <c r="BR36" s="52"/>
      <c r="BS36" s="51"/>
      <c r="BT36" s="2"/>
      <c r="BU36" s="3"/>
      <c r="BV36" s="3"/>
      <c r="BW36" s="3"/>
      <c r="BX36" s="3"/>
    </row>
    <row r="37" spans="1:76" ht="15">
      <c r="A37" s="14" t="s">
        <v>251</v>
      </c>
      <c r="B37" s="15"/>
      <c r="C37" s="15" t="s">
        <v>64</v>
      </c>
      <c r="D37" s="93">
        <v>194.65035609047692</v>
      </c>
      <c r="E37" s="81"/>
      <c r="F37" s="112" t="s">
        <v>714</v>
      </c>
      <c r="G37" s="15"/>
      <c r="H37" s="16" t="s">
        <v>251</v>
      </c>
      <c r="I37" s="66"/>
      <c r="J37" s="66"/>
      <c r="K37" s="114" t="s">
        <v>795</v>
      </c>
      <c r="L37" s="94">
        <v>1</v>
      </c>
      <c r="M37" s="95">
        <v>6071.51806640625</v>
      </c>
      <c r="N37" s="95">
        <v>8857.9375</v>
      </c>
      <c r="O37" s="77"/>
      <c r="P37" s="96"/>
      <c r="Q37" s="96"/>
      <c r="R37" s="97"/>
      <c r="S37" s="51">
        <v>1</v>
      </c>
      <c r="T37" s="51">
        <v>0</v>
      </c>
      <c r="U37" s="52">
        <v>0</v>
      </c>
      <c r="V37" s="52">
        <v>0.333333</v>
      </c>
      <c r="W37" s="52">
        <v>0</v>
      </c>
      <c r="X37" s="52">
        <v>0.770261</v>
      </c>
      <c r="Y37" s="52">
        <v>0</v>
      </c>
      <c r="Z37" s="52">
        <v>0</v>
      </c>
      <c r="AA37" s="82">
        <v>37</v>
      </c>
      <c r="AB37" s="82"/>
      <c r="AC37" s="98"/>
      <c r="AD37" s="85" t="s">
        <v>547</v>
      </c>
      <c r="AE37" s="85">
        <v>518</v>
      </c>
      <c r="AF37" s="85">
        <v>253885</v>
      </c>
      <c r="AG37" s="85">
        <v>16028</v>
      </c>
      <c r="AH37" s="85">
        <v>10773</v>
      </c>
      <c r="AI37" s="85"/>
      <c r="AJ37" s="85" t="s">
        <v>587</v>
      </c>
      <c r="AK37" s="85" t="s">
        <v>617</v>
      </c>
      <c r="AL37" s="91" t="s">
        <v>643</v>
      </c>
      <c r="AM37" s="85"/>
      <c r="AN37" s="87">
        <v>39765.71674768518</v>
      </c>
      <c r="AO37" s="91" t="s">
        <v>681</v>
      </c>
      <c r="AP37" s="85" t="b">
        <v>0</v>
      </c>
      <c r="AQ37" s="85" t="b">
        <v>0</v>
      </c>
      <c r="AR37" s="85" t="b">
        <v>1</v>
      </c>
      <c r="AS37" s="85" t="s">
        <v>451</v>
      </c>
      <c r="AT37" s="85">
        <v>2394</v>
      </c>
      <c r="AU37" s="91" t="s">
        <v>698</v>
      </c>
      <c r="AV37" s="85" t="b">
        <v>1</v>
      </c>
      <c r="AW37" s="85" t="s">
        <v>719</v>
      </c>
      <c r="AX37" s="91" t="s">
        <v>754</v>
      </c>
      <c r="AY37" s="85" t="s">
        <v>65</v>
      </c>
      <c r="AZ37" s="85" t="str">
        <f>REPLACE(INDEX(GroupVertices[Group],MATCH(Vertices[[#This Row],[Vertex]],GroupVertices[Vertex],0)),1,1,"")</f>
        <v>3</v>
      </c>
      <c r="BA37" s="51"/>
      <c r="BB37" s="51"/>
      <c r="BC37" s="51"/>
      <c r="BD37" s="51"/>
      <c r="BE37" s="51"/>
      <c r="BF37" s="51"/>
      <c r="BG37" s="51"/>
      <c r="BH37" s="51"/>
      <c r="BI37" s="51"/>
      <c r="BJ37" s="51"/>
      <c r="BK37" s="51"/>
      <c r="BL37" s="52"/>
      <c r="BM37" s="51"/>
      <c r="BN37" s="52"/>
      <c r="BO37" s="51"/>
      <c r="BP37" s="52"/>
      <c r="BQ37" s="51"/>
      <c r="BR37" s="52"/>
      <c r="BS37" s="51"/>
      <c r="BT37" s="2"/>
      <c r="BU37" s="3"/>
      <c r="BV37" s="3"/>
      <c r="BW37" s="3"/>
      <c r="BX37" s="3"/>
    </row>
    <row r="38" spans="1:76" ht="15">
      <c r="A38" s="14" t="s">
        <v>237</v>
      </c>
      <c r="B38" s="15"/>
      <c r="C38" s="15" t="s">
        <v>64</v>
      </c>
      <c r="D38" s="93">
        <v>162.02134808716946</v>
      </c>
      <c r="E38" s="81"/>
      <c r="F38" s="112" t="s">
        <v>353</v>
      </c>
      <c r="G38" s="15"/>
      <c r="H38" s="16" t="s">
        <v>237</v>
      </c>
      <c r="I38" s="66"/>
      <c r="J38" s="66"/>
      <c r="K38" s="114" t="s">
        <v>796</v>
      </c>
      <c r="L38" s="94">
        <v>1</v>
      </c>
      <c r="M38" s="95">
        <v>1841.9210205078125</v>
      </c>
      <c r="N38" s="95">
        <v>8740.302734375</v>
      </c>
      <c r="O38" s="77"/>
      <c r="P38" s="96"/>
      <c r="Q38" s="96"/>
      <c r="R38" s="97"/>
      <c r="S38" s="51">
        <v>1</v>
      </c>
      <c r="T38" s="51">
        <v>1</v>
      </c>
      <c r="U38" s="52">
        <v>0</v>
      </c>
      <c r="V38" s="52">
        <v>0</v>
      </c>
      <c r="W38" s="52">
        <v>0</v>
      </c>
      <c r="X38" s="52">
        <v>0.999987</v>
      </c>
      <c r="Y38" s="52">
        <v>0</v>
      </c>
      <c r="Z38" s="52" t="s">
        <v>1309</v>
      </c>
      <c r="AA38" s="82">
        <v>38</v>
      </c>
      <c r="AB38" s="82"/>
      <c r="AC38" s="98"/>
      <c r="AD38" s="85" t="s">
        <v>548</v>
      </c>
      <c r="AE38" s="85">
        <v>422</v>
      </c>
      <c r="AF38" s="85">
        <v>166</v>
      </c>
      <c r="AG38" s="85">
        <v>40980</v>
      </c>
      <c r="AH38" s="85">
        <v>5</v>
      </c>
      <c r="AI38" s="85"/>
      <c r="AJ38" s="85" t="s">
        <v>588</v>
      </c>
      <c r="AK38" s="85"/>
      <c r="AL38" s="85"/>
      <c r="AM38" s="85"/>
      <c r="AN38" s="87">
        <v>41373.70296296296</v>
      </c>
      <c r="AO38" s="85"/>
      <c r="AP38" s="85" t="b">
        <v>1</v>
      </c>
      <c r="AQ38" s="85" t="b">
        <v>0</v>
      </c>
      <c r="AR38" s="85" t="b">
        <v>1</v>
      </c>
      <c r="AS38" s="85" t="s">
        <v>454</v>
      </c>
      <c r="AT38" s="85">
        <v>10</v>
      </c>
      <c r="AU38" s="91" t="s">
        <v>690</v>
      </c>
      <c r="AV38" s="85" t="b">
        <v>0</v>
      </c>
      <c r="AW38" s="85" t="s">
        <v>719</v>
      </c>
      <c r="AX38" s="91" t="s">
        <v>755</v>
      </c>
      <c r="AY38" s="85" t="s">
        <v>66</v>
      </c>
      <c r="AZ38" s="85" t="str">
        <f>REPLACE(INDEX(GroupVertices[Group],MATCH(Vertices[[#This Row],[Vertex]],GroupVertices[Vertex],0)),1,1,"")</f>
        <v>1</v>
      </c>
      <c r="BA38" s="51" t="s">
        <v>300</v>
      </c>
      <c r="BB38" s="51" t="s">
        <v>300</v>
      </c>
      <c r="BC38" s="51" t="s">
        <v>302</v>
      </c>
      <c r="BD38" s="51" t="s">
        <v>302</v>
      </c>
      <c r="BE38" s="51" t="s">
        <v>322</v>
      </c>
      <c r="BF38" s="51" t="s">
        <v>322</v>
      </c>
      <c r="BG38" s="131" t="s">
        <v>1185</v>
      </c>
      <c r="BH38" s="131" t="s">
        <v>1185</v>
      </c>
      <c r="BI38" s="131" t="s">
        <v>1212</v>
      </c>
      <c r="BJ38" s="131" t="s">
        <v>1212</v>
      </c>
      <c r="BK38" s="131">
        <v>0</v>
      </c>
      <c r="BL38" s="134">
        <v>0</v>
      </c>
      <c r="BM38" s="131">
        <v>0</v>
      </c>
      <c r="BN38" s="134">
        <v>0</v>
      </c>
      <c r="BO38" s="131">
        <v>0</v>
      </c>
      <c r="BP38" s="134">
        <v>0</v>
      </c>
      <c r="BQ38" s="131">
        <v>26</v>
      </c>
      <c r="BR38" s="134">
        <v>100</v>
      </c>
      <c r="BS38" s="131">
        <v>26</v>
      </c>
      <c r="BT38" s="2"/>
      <c r="BU38" s="3"/>
      <c r="BV38" s="3"/>
      <c r="BW38" s="3"/>
      <c r="BX38" s="3"/>
    </row>
    <row r="39" spans="1:76" ht="15">
      <c r="A39" s="14" t="s">
        <v>238</v>
      </c>
      <c r="B39" s="15"/>
      <c r="C39" s="15" t="s">
        <v>64</v>
      </c>
      <c r="D39" s="93">
        <v>162.00102882347804</v>
      </c>
      <c r="E39" s="81"/>
      <c r="F39" s="112" t="s">
        <v>701</v>
      </c>
      <c r="G39" s="15"/>
      <c r="H39" s="16" t="s">
        <v>238</v>
      </c>
      <c r="I39" s="66"/>
      <c r="J39" s="66"/>
      <c r="K39" s="114" t="s">
        <v>797</v>
      </c>
      <c r="L39" s="94">
        <v>1</v>
      </c>
      <c r="M39" s="95">
        <v>6896.64599609375</v>
      </c>
      <c r="N39" s="95">
        <v>1032.249755859375</v>
      </c>
      <c r="O39" s="77"/>
      <c r="P39" s="96"/>
      <c r="Q39" s="96"/>
      <c r="R39" s="97"/>
      <c r="S39" s="51">
        <v>0</v>
      </c>
      <c r="T39" s="51">
        <v>1</v>
      </c>
      <c r="U39" s="52">
        <v>0</v>
      </c>
      <c r="V39" s="52">
        <v>1</v>
      </c>
      <c r="W39" s="52">
        <v>0</v>
      </c>
      <c r="X39" s="52">
        <v>0.999987</v>
      </c>
      <c r="Y39" s="52">
        <v>0</v>
      </c>
      <c r="Z39" s="52">
        <v>0</v>
      </c>
      <c r="AA39" s="82">
        <v>39</v>
      </c>
      <c r="AB39" s="82"/>
      <c r="AC39" s="98"/>
      <c r="AD39" s="85" t="s">
        <v>549</v>
      </c>
      <c r="AE39" s="85">
        <v>96</v>
      </c>
      <c r="AF39" s="85">
        <v>8</v>
      </c>
      <c r="AG39" s="85">
        <v>72</v>
      </c>
      <c r="AH39" s="85">
        <v>21</v>
      </c>
      <c r="AI39" s="85"/>
      <c r="AJ39" s="85"/>
      <c r="AK39" s="85"/>
      <c r="AL39" s="85"/>
      <c r="AM39" s="85"/>
      <c r="AN39" s="87">
        <v>41880.489803240744</v>
      </c>
      <c r="AO39" s="91" t="s">
        <v>682</v>
      </c>
      <c r="AP39" s="85" t="b">
        <v>1</v>
      </c>
      <c r="AQ39" s="85" t="b">
        <v>1</v>
      </c>
      <c r="AR39" s="85" t="b">
        <v>0</v>
      </c>
      <c r="AS39" s="85" t="s">
        <v>451</v>
      </c>
      <c r="AT39" s="85">
        <v>0</v>
      </c>
      <c r="AU39" s="91" t="s">
        <v>690</v>
      </c>
      <c r="AV39" s="85" t="b">
        <v>0</v>
      </c>
      <c r="AW39" s="85" t="s">
        <v>719</v>
      </c>
      <c r="AX39" s="91" t="s">
        <v>756</v>
      </c>
      <c r="AY39" s="85" t="s">
        <v>66</v>
      </c>
      <c r="AZ39" s="85" t="str">
        <f>REPLACE(INDEX(GroupVertices[Group],MATCH(Vertices[[#This Row],[Vertex]],GroupVertices[Vertex],0)),1,1,"")</f>
        <v>9</v>
      </c>
      <c r="BA39" s="51"/>
      <c r="BB39" s="51"/>
      <c r="BC39" s="51"/>
      <c r="BD39" s="51"/>
      <c r="BE39" s="51" t="s">
        <v>307</v>
      </c>
      <c r="BF39" s="51" t="s">
        <v>307</v>
      </c>
      <c r="BG39" s="131" t="s">
        <v>1186</v>
      </c>
      <c r="BH39" s="131" t="s">
        <v>1186</v>
      </c>
      <c r="BI39" s="131" t="s">
        <v>1213</v>
      </c>
      <c r="BJ39" s="131" t="s">
        <v>1213</v>
      </c>
      <c r="BK39" s="131">
        <v>3</v>
      </c>
      <c r="BL39" s="134">
        <v>18.75</v>
      </c>
      <c r="BM39" s="131">
        <v>0</v>
      </c>
      <c r="BN39" s="134">
        <v>0</v>
      </c>
      <c r="BO39" s="131">
        <v>0</v>
      </c>
      <c r="BP39" s="134">
        <v>0</v>
      </c>
      <c r="BQ39" s="131">
        <v>13</v>
      </c>
      <c r="BR39" s="134">
        <v>81.25</v>
      </c>
      <c r="BS39" s="131">
        <v>16</v>
      </c>
      <c r="BT39" s="2"/>
      <c r="BU39" s="3"/>
      <c r="BV39" s="3"/>
      <c r="BW39" s="3"/>
      <c r="BX39" s="3"/>
    </row>
    <row r="40" spans="1:76" ht="15">
      <c r="A40" s="14" t="s">
        <v>252</v>
      </c>
      <c r="B40" s="15"/>
      <c r="C40" s="15" t="s">
        <v>64</v>
      </c>
      <c r="D40" s="93">
        <v>162.50180865141715</v>
      </c>
      <c r="E40" s="81"/>
      <c r="F40" s="112" t="s">
        <v>715</v>
      </c>
      <c r="G40" s="15"/>
      <c r="H40" s="16" t="s">
        <v>252</v>
      </c>
      <c r="I40" s="66"/>
      <c r="J40" s="66"/>
      <c r="K40" s="114" t="s">
        <v>798</v>
      </c>
      <c r="L40" s="94">
        <v>1</v>
      </c>
      <c r="M40" s="95">
        <v>6896.64599609375</v>
      </c>
      <c r="N40" s="95">
        <v>2390.937255859375</v>
      </c>
      <c r="O40" s="77"/>
      <c r="P40" s="96"/>
      <c r="Q40" s="96"/>
      <c r="R40" s="97"/>
      <c r="S40" s="51">
        <v>1</v>
      </c>
      <c r="T40" s="51">
        <v>0</v>
      </c>
      <c r="U40" s="52">
        <v>0</v>
      </c>
      <c r="V40" s="52">
        <v>1</v>
      </c>
      <c r="W40" s="52">
        <v>0</v>
      </c>
      <c r="X40" s="52">
        <v>0.999987</v>
      </c>
      <c r="Y40" s="52">
        <v>0</v>
      </c>
      <c r="Z40" s="52">
        <v>0</v>
      </c>
      <c r="AA40" s="82">
        <v>40</v>
      </c>
      <c r="AB40" s="82"/>
      <c r="AC40" s="98"/>
      <c r="AD40" s="85" t="s">
        <v>550</v>
      </c>
      <c r="AE40" s="85">
        <v>21</v>
      </c>
      <c r="AF40" s="85">
        <v>3902</v>
      </c>
      <c r="AG40" s="85">
        <v>8062</v>
      </c>
      <c r="AH40" s="85">
        <v>646</v>
      </c>
      <c r="AI40" s="85"/>
      <c r="AJ40" s="85" t="s">
        <v>589</v>
      </c>
      <c r="AK40" s="85"/>
      <c r="AL40" s="91" t="s">
        <v>644</v>
      </c>
      <c r="AM40" s="85"/>
      <c r="AN40" s="87">
        <v>42445.74255787037</v>
      </c>
      <c r="AO40" s="91" t="s">
        <v>683</v>
      </c>
      <c r="AP40" s="85" t="b">
        <v>1</v>
      </c>
      <c r="AQ40" s="85" t="b">
        <v>0</v>
      </c>
      <c r="AR40" s="85" t="b">
        <v>0</v>
      </c>
      <c r="AS40" s="85" t="s">
        <v>451</v>
      </c>
      <c r="AT40" s="85">
        <v>9</v>
      </c>
      <c r="AU40" s="85"/>
      <c r="AV40" s="85" t="b">
        <v>0</v>
      </c>
      <c r="AW40" s="85" t="s">
        <v>719</v>
      </c>
      <c r="AX40" s="91" t="s">
        <v>757</v>
      </c>
      <c r="AY40" s="85" t="s">
        <v>65</v>
      </c>
      <c r="AZ40" s="85" t="str">
        <f>REPLACE(INDEX(GroupVertices[Group],MATCH(Vertices[[#This Row],[Vertex]],GroupVertices[Vertex],0)),1,1,"")</f>
        <v>9</v>
      </c>
      <c r="BA40" s="51"/>
      <c r="BB40" s="51"/>
      <c r="BC40" s="51"/>
      <c r="BD40" s="51"/>
      <c r="BE40" s="51"/>
      <c r="BF40" s="51"/>
      <c r="BG40" s="51"/>
      <c r="BH40" s="51"/>
      <c r="BI40" s="51"/>
      <c r="BJ40" s="51"/>
      <c r="BK40" s="51"/>
      <c r="BL40" s="52"/>
      <c r="BM40" s="51"/>
      <c r="BN40" s="52"/>
      <c r="BO40" s="51"/>
      <c r="BP40" s="52"/>
      <c r="BQ40" s="51"/>
      <c r="BR40" s="52"/>
      <c r="BS40" s="51"/>
      <c r="BT40" s="2"/>
      <c r="BU40" s="3"/>
      <c r="BV40" s="3"/>
      <c r="BW40" s="3"/>
      <c r="BX40" s="3"/>
    </row>
    <row r="41" spans="1:76" ht="15">
      <c r="A41" s="14" t="s">
        <v>239</v>
      </c>
      <c r="B41" s="15"/>
      <c r="C41" s="15" t="s">
        <v>64</v>
      </c>
      <c r="D41" s="93">
        <v>168.1171271945945</v>
      </c>
      <c r="E41" s="81"/>
      <c r="F41" s="112" t="s">
        <v>716</v>
      </c>
      <c r="G41" s="15"/>
      <c r="H41" s="16" t="s">
        <v>239</v>
      </c>
      <c r="I41" s="66"/>
      <c r="J41" s="66"/>
      <c r="K41" s="114" t="s">
        <v>799</v>
      </c>
      <c r="L41" s="94">
        <v>1</v>
      </c>
      <c r="M41" s="95">
        <v>8259.408203125</v>
      </c>
      <c r="N41" s="95">
        <v>5293.58837890625</v>
      </c>
      <c r="O41" s="77"/>
      <c r="P41" s="96"/>
      <c r="Q41" s="96"/>
      <c r="R41" s="97"/>
      <c r="S41" s="51">
        <v>2</v>
      </c>
      <c r="T41" s="51">
        <v>1</v>
      </c>
      <c r="U41" s="52">
        <v>0</v>
      </c>
      <c r="V41" s="52">
        <v>1</v>
      </c>
      <c r="W41" s="52">
        <v>0</v>
      </c>
      <c r="X41" s="52">
        <v>1.298228</v>
      </c>
      <c r="Y41" s="52">
        <v>0</v>
      </c>
      <c r="Z41" s="52">
        <v>0</v>
      </c>
      <c r="AA41" s="82">
        <v>41</v>
      </c>
      <c r="AB41" s="82"/>
      <c r="AC41" s="98"/>
      <c r="AD41" s="85" t="s">
        <v>551</v>
      </c>
      <c r="AE41" s="85">
        <v>1379</v>
      </c>
      <c r="AF41" s="85">
        <v>47566</v>
      </c>
      <c r="AG41" s="85">
        <v>67346</v>
      </c>
      <c r="AH41" s="85">
        <v>8817</v>
      </c>
      <c r="AI41" s="85"/>
      <c r="AJ41" s="85" t="s">
        <v>590</v>
      </c>
      <c r="AK41" s="85" t="s">
        <v>618</v>
      </c>
      <c r="AL41" s="91" t="s">
        <v>645</v>
      </c>
      <c r="AM41" s="85"/>
      <c r="AN41" s="87">
        <v>39847.46994212963</v>
      </c>
      <c r="AO41" s="91" t="s">
        <v>684</v>
      </c>
      <c r="AP41" s="85" t="b">
        <v>0</v>
      </c>
      <c r="AQ41" s="85" t="b">
        <v>0</v>
      </c>
      <c r="AR41" s="85" t="b">
        <v>1</v>
      </c>
      <c r="AS41" s="85" t="s">
        <v>451</v>
      </c>
      <c r="AT41" s="85">
        <v>431</v>
      </c>
      <c r="AU41" s="91" t="s">
        <v>699</v>
      </c>
      <c r="AV41" s="85" t="b">
        <v>1</v>
      </c>
      <c r="AW41" s="85" t="s">
        <v>719</v>
      </c>
      <c r="AX41" s="91" t="s">
        <v>758</v>
      </c>
      <c r="AY41" s="85" t="s">
        <v>66</v>
      </c>
      <c r="AZ41" s="85" t="str">
        <f>REPLACE(INDEX(GroupVertices[Group],MATCH(Vertices[[#This Row],[Vertex]],GroupVertices[Vertex],0)),1,1,"")</f>
        <v>8</v>
      </c>
      <c r="BA41" s="51"/>
      <c r="BB41" s="51"/>
      <c r="BC41" s="51"/>
      <c r="BD41" s="51"/>
      <c r="BE41" s="51" t="s">
        <v>323</v>
      </c>
      <c r="BF41" s="51" t="s">
        <v>323</v>
      </c>
      <c r="BG41" s="131" t="s">
        <v>1030</v>
      </c>
      <c r="BH41" s="131" t="s">
        <v>1030</v>
      </c>
      <c r="BI41" s="131" t="s">
        <v>1099</v>
      </c>
      <c r="BJ41" s="131" t="s">
        <v>1099</v>
      </c>
      <c r="BK41" s="131">
        <v>0</v>
      </c>
      <c r="BL41" s="134">
        <v>0</v>
      </c>
      <c r="BM41" s="131">
        <v>0</v>
      </c>
      <c r="BN41" s="134">
        <v>0</v>
      </c>
      <c r="BO41" s="131">
        <v>0</v>
      </c>
      <c r="BP41" s="134">
        <v>0</v>
      </c>
      <c r="BQ41" s="131">
        <v>13</v>
      </c>
      <c r="BR41" s="134">
        <v>100</v>
      </c>
      <c r="BS41" s="131">
        <v>13</v>
      </c>
      <c r="BT41" s="2"/>
      <c r="BU41" s="3"/>
      <c r="BV41" s="3"/>
      <c r="BW41" s="3"/>
      <c r="BX41" s="3"/>
    </row>
    <row r="42" spans="1:76" ht="15">
      <c r="A42" s="14" t="s">
        <v>240</v>
      </c>
      <c r="B42" s="15"/>
      <c r="C42" s="15" t="s">
        <v>64</v>
      </c>
      <c r="D42" s="93">
        <v>162.29732998515541</v>
      </c>
      <c r="E42" s="81"/>
      <c r="F42" s="112" t="s">
        <v>717</v>
      </c>
      <c r="G42" s="15"/>
      <c r="H42" s="16" t="s">
        <v>240</v>
      </c>
      <c r="I42" s="66"/>
      <c r="J42" s="66"/>
      <c r="K42" s="114" t="s">
        <v>800</v>
      </c>
      <c r="L42" s="94">
        <v>1</v>
      </c>
      <c r="M42" s="95">
        <v>9289.1943359375</v>
      </c>
      <c r="N42" s="95">
        <v>5293.58837890625</v>
      </c>
      <c r="O42" s="77"/>
      <c r="P42" s="96"/>
      <c r="Q42" s="96"/>
      <c r="R42" s="97"/>
      <c r="S42" s="51">
        <v>0</v>
      </c>
      <c r="T42" s="51">
        <v>1</v>
      </c>
      <c r="U42" s="52">
        <v>0</v>
      </c>
      <c r="V42" s="52">
        <v>1</v>
      </c>
      <c r="W42" s="52">
        <v>0</v>
      </c>
      <c r="X42" s="52">
        <v>0.701746</v>
      </c>
      <c r="Y42" s="52">
        <v>0</v>
      </c>
      <c r="Z42" s="52">
        <v>0</v>
      </c>
      <c r="AA42" s="82">
        <v>42</v>
      </c>
      <c r="AB42" s="82"/>
      <c r="AC42" s="98"/>
      <c r="AD42" s="85" t="s">
        <v>552</v>
      </c>
      <c r="AE42" s="85">
        <v>1274</v>
      </c>
      <c r="AF42" s="85">
        <v>2312</v>
      </c>
      <c r="AG42" s="85">
        <v>7036</v>
      </c>
      <c r="AH42" s="85">
        <v>1378</v>
      </c>
      <c r="AI42" s="85"/>
      <c r="AJ42" s="85" t="s">
        <v>591</v>
      </c>
      <c r="AK42" s="85" t="s">
        <v>619</v>
      </c>
      <c r="AL42" s="91" t="s">
        <v>646</v>
      </c>
      <c r="AM42" s="85"/>
      <c r="AN42" s="87">
        <v>39766.377430555556</v>
      </c>
      <c r="AO42" s="91" t="s">
        <v>685</v>
      </c>
      <c r="AP42" s="85" t="b">
        <v>1</v>
      </c>
      <c r="AQ42" s="85" t="b">
        <v>0</v>
      </c>
      <c r="AR42" s="85" t="b">
        <v>1</v>
      </c>
      <c r="AS42" s="85" t="s">
        <v>451</v>
      </c>
      <c r="AT42" s="85">
        <v>94</v>
      </c>
      <c r="AU42" s="91" t="s">
        <v>690</v>
      </c>
      <c r="AV42" s="85" t="b">
        <v>0</v>
      </c>
      <c r="AW42" s="85" t="s">
        <v>719</v>
      </c>
      <c r="AX42" s="91" t="s">
        <v>759</v>
      </c>
      <c r="AY42" s="85" t="s">
        <v>66</v>
      </c>
      <c r="AZ42" s="85" t="str">
        <f>REPLACE(INDEX(GroupVertices[Group],MATCH(Vertices[[#This Row],[Vertex]],GroupVertices[Vertex],0)),1,1,"")</f>
        <v>8</v>
      </c>
      <c r="BA42" s="51"/>
      <c r="BB42" s="51"/>
      <c r="BC42" s="51"/>
      <c r="BD42" s="51"/>
      <c r="BE42" s="51" t="s">
        <v>323</v>
      </c>
      <c r="BF42" s="51" t="s">
        <v>323</v>
      </c>
      <c r="BG42" s="131" t="s">
        <v>1187</v>
      </c>
      <c r="BH42" s="131" t="s">
        <v>1187</v>
      </c>
      <c r="BI42" s="131" t="s">
        <v>1214</v>
      </c>
      <c r="BJ42" s="131" t="s">
        <v>1214</v>
      </c>
      <c r="BK42" s="131">
        <v>0</v>
      </c>
      <c r="BL42" s="134">
        <v>0</v>
      </c>
      <c r="BM42" s="131">
        <v>0</v>
      </c>
      <c r="BN42" s="134">
        <v>0</v>
      </c>
      <c r="BO42" s="131">
        <v>0</v>
      </c>
      <c r="BP42" s="134">
        <v>0</v>
      </c>
      <c r="BQ42" s="131">
        <v>15</v>
      </c>
      <c r="BR42" s="134">
        <v>100</v>
      </c>
      <c r="BS42" s="131">
        <v>15</v>
      </c>
      <c r="BT42" s="2"/>
      <c r="BU42" s="3"/>
      <c r="BV42" s="3"/>
      <c r="BW42" s="3"/>
      <c r="BX42" s="3"/>
    </row>
    <row r="43" spans="1:76" ht="15">
      <c r="A43" s="99" t="s">
        <v>241</v>
      </c>
      <c r="B43" s="100"/>
      <c r="C43" s="100" t="s">
        <v>64</v>
      </c>
      <c r="D43" s="101">
        <v>162.1198579351924</v>
      </c>
      <c r="E43" s="102"/>
      <c r="F43" s="113" t="s">
        <v>718</v>
      </c>
      <c r="G43" s="100"/>
      <c r="H43" s="103" t="s">
        <v>241</v>
      </c>
      <c r="I43" s="104"/>
      <c r="J43" s="104"/>
      <c r="K43" s="115" t="s">
        <v>801</v>
      </c>
      <c r="L43" s="105">
        <v>1</v>
      </c>
      <c r="M43" s="106">
        <v>743.9152221679688</v>
      </c>
      <c r="N43" s="106">
        <v>6928.71875</v>
      </c>
      <c r="O43" s="107"/>
      <c r="P43" s="108"/>
      <c r="Q43" s="108"/>
      <c r="R43" s="109"/>
      <c r="S43" s="51">
        <v>1</v>
      </c>
      <c r="T43" s="51">
        <v>1</v>
      </c>
      <c r="U43" s="52">
        <v>0</v>
      </c>
      <c r="V43" s="52">
        <v>0</v>
      </c>
      <c r="W43" s="52">
        <v>0</v>
      </c>
      <c r="X43" s="52">
        <v>0.999987</v>
      </c>
      <c r="Y43" s="52">
        <v>0</v>
      </c>
      <c r="Z43" s="52" t="s">
        <v>1309</v>
      </c>
      <c r="AA43" s="110">
        <v>43</v>
      </c>
      <c r="AB43" s="110"/>
      <c r="AC43" s="111"/>
      <c r="AD43" s="85" t="s">
        <v>553</v>
      </c>
      <c r="AE43" s="85">
        <v>112</v>
      </c>
      <c r="AF43" s="85">
        <v>932</v>
      </c>
      <c r="AG43" s="85">
        <v>4202</v>
      </c>
      <c r="AH43" s="85">
        <v>4429</v>
      </c>
      <c r="AI43" s="85"/>
      <c r="AJ43" s="85" t="s">
        <v>592</v>
      </c>
      <c r="AK43" s="85" t="s">
        <v>620</v>
      </c>
      <c r="AL43" s="91" t="s">
        <v>647</v>
      </c>
      <c r="AM43" s="85"/>
      <c r="AN43" s="87">
        <v>41423.6234837963</v>
      </c>
      <c r="AO43" s="91" t="s">
        <v>686</v>
      </c>
      <c r="AP43" s="85" t="b">
        <v>0</v>
      </c>
      <c r="AQ43" s="85" t="b">
        <v>0</v>
      </c>
      <c r="AR43" s="85" t="b">
        <v>0</v>
      </c>
      <c r="AS43" s="85" t="s">
        <v>453</v>
      </c>
      <c r="AT43" s="85">
        <v>3</v>
      </c>
      <c r="AU43" s="91" t="s">
        <v>696</v>
      </c>
      <c r="AV43" s="85" t="b">
        <v>0</v>
      </c>
      <c r="AW43" s="85" t="s">
        <v>719</v>
      </c>
      <c r="AX43" s="91" t="s">
        <v>760</v>
      </c>
      <c r="AY43" s="85" t="s">
        <v>66</v>
      </c>
      <c r="AZ43" s="85" t="str">
        <f>REPLACE(INDEX(GroupVertices[Group],MATCH(Vertices[[#This Row],[Vertex]],GroupVertices[Vertex],0)),1,1,"")</f>
        <v>1</v>
      </c>
      <c r="BA43" s="51"/>
      <c r="BB43" s="51"/>
      <c r="BC43" s="51"/>
      <c r="BD43" s="51"/>
      <c r="BE43" s="51" t="s">
        <v>307</v>
      </c>
      <c r="BF43" s="51" t="s">
        <v>307</v>
      </c>
      <c r="BG43" s="131" t="s">
        <v>1188</v>
      </c>
      <c r="BH43" s="131" t="s">
        <v>1188</v>
      </c>
      <c r="BI43" s="131" t="s">
        <v>1215</v>
      </c>
      <c r="BJ43" s="131" t="s">
        <v>1215</v>
      </c>
      <c r="BK43" s="131">
        <v>0</v>
      </c>
      <c r="BL43" s="134">
        <v>0</v>
      </c>
      <c r="BM43" s="131">
        <v>0</v>
      </c>
      <c r="BN43" s="134">
        <v>0</v>
      </c>
      <c r="BO43" s="131">
        <v>0</v>
      </c>
      <c r="BP43" s="134">
        <v>0</v>
      </c>
      <c r="BQ43" s="131">
        <v>6</v>
      </c>
      <c r="BR43" s="134">
        <v>100</v>
      </c>
      <c r="BS43" s="131">
        <v>6</v>
      </c>
      <c r="BT43" s="2"/>
      <c r="BU43" s="3"/>
      <c r="BV43" s="3"/>
      <c r="BW43" s="3"/>
      <c r="BX4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3"/>
    <dataValidation allowBlank="1" showInputMessage="1" promptTitle="Vertex Tooltip" prompt="Enter optional text that will pop up when the mouse is hovered over the vertex." errorTitle="Invalid Vertex Image Key" sqref="K3:K4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3"/>
    <dataValidation allowBlank="1" showInputMessage="1" promptTitle="Vertex Label Fill Color" prompt="To select an optional fill color for the Label shape, right-click and select Select Color on the right-click menu." sqref="I3:I43"/>
    <dataValidation allowBlank="1" showInputMessage="1" promptTitle="Vertex Image File" prompt="Enter the path to an image file.  Hover over the column header for examples." errorTitle="Invalid Vertex Image Key" sqref="F3:F43"/>
    <dataValidation allowBlank="1" showInputMessage="1" promptTitle="Vertex Color" prompt="To select an optional vertex color, right-click and select Select Color on the right-click menu." sqref="B3:B43"/>
    <dataValidation allowBlank="1" showInputMessage="1" promptTitle="Vertex Opacity" prompt="Enter an optional vertex opacity between 0 (transparent) and 100 (opaque)." errorTitle="Invalid Vertex Opacity" error="The optional vertex opacity must be a whole number between 0 and 10." sqref="E3:E43"/>
    <dataValidation type="list" allowBlank="1" showInputMessage="1" showErrorMessage="1" promptTitle="Vertex Shape" prompt="Select an optional vertex shape." errorTitle="Invalid Vertex Shape" error="You have entered an invalid vertex shape.  Try selecting from the drop-down list instead." sqref="C3:C4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3">
      <formula1>ValidVertexLabelPositions</formula1>
    </dataValidation>
    <dataValidation allowBlank="1" showInputMessage="1" showErrorMessage="1" promptTitle="Vertex Name" prompt="Enter the name of the vertex." sqref="A3:A43"/>
  </dataValidations>
  <hyperlinks>
    <hyperlink ref="AL3" r:id="rId1" display="http://gauteg.blogspot.com/"/>
    <hyperlink ref="AL4" r:id="rId2" display="http://www.alanlepofsky.net/"/>
    <hyperlink ref="AL6" r:id="rId3" display="http://t.co/QESE2RSXdc"/>
    <hyperlink ref="AL8" r:id="rId4" display="https://t.co/jFdEg2xz0j"/>
    <hyperlink ref="AL9" r:id="rId5" display="https://t.co/Dcn7gFqpLZ"/>
    <hyperlink ref="AL10" r:id="rId6" display="https://t.co/YUkmj2XV8E"/>
    <hyperlink ref="AL11" r:id="rId7" display="https://t.co/jFyV5wIcLq"/>
    <hyperlink ref="AL12" r:id="rId8" display="https://t.co/9K7h9XwCJs"/>
    <hyperlink ref="AL13" r:id="rId9" display="https://t.co/0LlDd5vKl3"/>
    <hyperlink ref="AL14" r:id="rId10" display="https://t.co/Hgqap0mwzN"/>
    <hyperlink ref="AL15" r:id="rId11" display="http://t.co/ajaEsbxzZc"/>
    <hyperlink ref="AL16" r:id="rId12" display="https://t.co/JVPefeFkaw"/>
    <hyperlink ref="AL17" r:id="rId13" display="http://leszno.pl/"/>
    <hyperlink ref="AL18" r:id="rId14" display="http://t.co/YGN6LC8AgZ"/>
    <hyperlink ref="AL21" r:id="rId15" display="http://www.rec-social.com/"/>
    <hyperlink ref="AL23" r:id="rId16" display="http://www.sellingsuccess.co.uk/"/>
    <hyperlink ref="AL24" r:id="rId17" display="https://t.co/Faopan4Lo7"/>
    <hyperlink ref="AL29" r:id="rId18" display="http://www.teatrovreve.org/"/>
    <hyperlink ref="AL30" r:id="rId19" display="https://t.co/BHbujwRPJS"/>
    <hyperlink ref="AL31" r:id="rId20" display="http://www.eltiempo.com/"/>
    <hyperlink ref="AL33" r:id="rId21" display="https://t.co/F3fLcfn45H"/>
    <hyperlink ref="AL36" r:id="rId22" display="http://www.johnson.cornell.edu/Emerging-Markets-Institute"/>
    <hyperlink ref="AL37" r:id="rId23" display="https://t.co/eMmB7cAoNC"/>
    <hyperlink ref="AL40" r:id="rId24" display="https://t.co/hafeiIU8vt"/>
    <hyperlink ref="AL41" r:id="rId25" display="https://t.co/vvzD63WrgH"/>
    <hyperlink ref="AL42" r:id="rId26" display="https://t.co/1f0bPwXTTN"/>
    <hyperlink ref="AL43" r:id="rId27" display="https://t.co/VZb5D1yUD0"/>
    <hyperlink ref="AO3" r:id="rId28" display="https://pbs.twimg.com/profile_banners/8622162/1548020012"/>
    <hyperlink ref="AO4" r:id="rId29" display="https://pbs.twimg.com/profile_banners/10458822/1541010877"/>
    <hyperlink ref="AO6" r:id="rId30" display="https://pbs.twimg.com/profile_banners/1706627773/1377677138"/>
    <hyperlink ref="AO7" r:id="rId31" display="https://pbs.twimg.com/profile_banners/154732222/1478212457"/>
    <hyperlink ref="AO8" r:id="rId32" display="https://pbs.twimg.com/profile_banners/85626267/1546011646"/>
    <hyperlink ref="AO9" r:id="rId33" display="https://pbs.twimg.com/profile_banners/2811324643/1462147458"/>
    <hyperlink ref="AO10" r:id="rId34" display="https://pbs.twimg.com/profile_banners/2186506957/1431991734"/>
    <hyperlink ref="AO11" r:id="rId35" display="https://pbs.twimg.com/profile_banners/1081458294068256768/1546675079"/>
    <hyperlink ref="AO12" r:id="rId36" display="https://pbs.twimg.com/profile_banners/396425525/1492450073"/>
    <hyperlink ref="AO13" r:id="rId37" display="https://pbs.twimg.com/profile_banners/254072946/1539772474"/>
    <hyperlink ref="AO14" r:id="rId38" display="https://pbs.twimg.com/profile_banners/2582023102/1401885651"/>
    <hyperlink ref="AO15" r:id="rId39" display="https://pbs.twimg.com/profile_banners/2259897358/1481274562"/>
    <hyperlink ref="AO16" r:id="rId40" display="https://pbs.twimg.com/profile_banners/738375620/1547669182"/>
    <hyperlink ref="AO17" r:id="rId41" display="https://pbs.twimg.com/profile_banners/588152519/1389187661"/>
    <hyperlink ref="AO18" r:id="rId42" display="https://pbs.twimg.com/profile_banners/130445088/1515508617"/>
    <hyperlink ref="AO19" r:id="rId43" display="https://pbs.twimg.com/profile_banners/2221412836/1386945376"/>
    <hyperlink ref="AO20" r:id="rId44" display="https://pbs.twimg.com/profile_banners/1943542796/1389703816"/>
    <hyperlink ref="AO21" r:id="rId45" display="https://pbs.twimg.com/profile_banners/921040863001792512/1536406883"/>
    <hyperlink ref="AO23" r:id="rId46" display="https://pbs.twimg.com/profile_banners/554979616/1515328850"/>
    <hyperlink ref="AO24" r:id="rId47" display="https://pbs.twimg.com/profile_banners/1067749749346963456/1547555735"/>
    <hyperlink ref="AO25" r:id="rId48" display="https://pbs.twimg.com/profile_banners/867493662061715457/1544246174"/>
    <hyperlink ref="AO26" r:id="rId49" display="https://pbs.twimg.com/profile_banners/1883920812/1529436276"/>
    <hyperlink ref="AO27" r:id="rId50" display="https://pbs.twimg.com/profile_banners/196633248/1524892433"/>
    <hyperlink ref="AO28" r:id="rId51" display="https://pbs.twimg.com/profile_banners/560707723/1516274792"/>
    <hyperlink ref="AO29" r:id="rId52" display="https://pbs.twimg.com/profile_banners/1315371296/1544547179"/>
    <hyperlink ref="AO30" r:id="rId53" display="https://pbs.twimg.com/profile_banners/179722950/1525054938"/>
    <hyperlink ref="AO31" r:id="rId54" display="https://pbs.twimg.com/profile_banners/9633802/1548099760"/>
    <hyperlink ref="AO32" r:id="rId55" display="https://pbs.twimg.com/profile_banners/213583348/1540715077"/>
    <hyperlink ref="AO33" r:id="rId56" display="https://pbs.twimg.com/profile_banners/10228272/1544543885"/>
    <hyperlink ref="AO34" r:id="rId57" display="https://pbs.twimg.com/profile_banners/965419823302959104/1523216616"/>
    <hyperlink ref="AO35" r:id="rId58" display="https://pbs.twimg.com/profile_banners/42318493/1508855808"/>
    <hyperlink ref="AO36" r:id="rId59" display="https://pbs.twimg.com/profile_banners/62366803/1499768645"/>
    <hyperlink ref="AO37" r:id="rId60" display="https://pbs.twimg.com/profile_banners/17369110/1547502085"/>
    <hyperlink ref="AO39" r:id="rId61" display="https://pbs.twimg.com/profile_banners/2778288342/1409738324"/>
    <hyperlink ref="AO40" r:id="rId62" display="https://pbs.twimg.com/profile_banners/710161026226851840/1528440441"/>
    <hyperlink ref="AO41" r:id="rId63" display="https://pbs.twimg.com/profile_banners/19964983/1466887234"/>
    <hyperlink ref="AO42" r:id="rId64" display="https://pbs.twimg.com/profile_banners/17384154/1446845970"/>
    <hyperlink ref="AO43" r:id="rId65" display="https://pbs.twimg.com/profile_banners/1467460218/1541186910"/>
    <hyperlink ref="AU3" r:id="rId66" display="http://abs.twimg.com/images/themes/theme16/bg.gif"/>
    <hyperlink ref="AU4" r:id="rId67" display="http://abs.twimg.com/images/themes/theme1/bg.png"/>
    <hyperlink ref="AU6" r:id="rId68" display="http://abs.twimg.com/images/themes/theme1/bg.png"/>
    <hyperlink ref="AU7" r:id="rId69" display="http://abs.twimg.com/images/themes/theme1/bg.png"/>
    <hyperlink ref="AU8" r:id="rId70" display="http://abs.twimg.com/images/themes/theme1/bg.png"/>
    <hyperlink ref="AU9" r:id="rId71" display="http://abs.twimg.com/images/themes/theme1/bg.png"/>
    <hyperlink ref="AU10" r:id="rId72" display="http://abs.twimg.com/images/themes/theme16/bg.gif"/>
    <hyperlink ref="AU12" r:id="rId73" display="http://abs.twimg.com/images/themes/theme9/bg.gif"/>
    <hyperlink ref="AU13" r:id="rId74" display="http://abs.twimg.com/images/themes/theme19/bg.gif"/>
    <hyperlink ref="AU14" r:id="rId75" display="http://abs.twimg.com/images/themes/theme1/bg.png"/>
    <hyperlink ref="AU15" r:id="rId76" display="http://abs.twimg.com/images/themes/theme1/bg.png"/>
    <hyperlink ref="AU16" r:id="rId77" display="http://abs.twimg.com/images/themes/theme1/bg.png"/>
    <hyperlink ref="AU17" r:id="rId78" display="http://pbs.twimg.com/profile_background_images/451683548525633536/2r5CBOVL.jpeg"/>
    <hyperlink ref="AU18" r:id="rId79" display="http://pbs.twimg.com/profile_background_images/114779879/IMG_8964.jpg"/>
    <hyperlink ref="AU19" r:id="rId80" display="http://abs.twimg.com/images/themes/theme14/bg.gif"/>
    <hyperlink ref="AU20" r:id="rId81" display="http://abs.twimg.com/images/themes/theme1/bg.png"/>
    <hyperlink ref="AU22" r:id="rId82" display="http://abs.twimg.com/images/themes/theme14/bg.gif"/>
    <hyperlink ref="AU23" r:id="rId83" display="http://abs.twimg.com/images/themes/theme1/bg.png"/>
    <hyperlink ref="AU26" r:id="rId84" display="http://abs.twimg.com/images/themes/theme1/bg.png"/>
    <hyperlink ref="AU27" r:id="rId85" display="http://abs.twimg.com/images/themes/theme14/bg.gif"/>
    <hyperlink ref="AU28" r:id="rId86" display="http://abs.twimg.com/images/themes/theme1/bg.png"/>
    <hyperlink ref="AU29" r:id="rId87" display="http://abs.twimg.com/images/themes/theme1/bg.png"/>
    <hyperlink ref="AU30" r:id="rId88" display="http://abs.twimg.com/images/themes/theme15/bg.png"/>
    <hyperlink ref="AU31" r:id="rId89" display="http://abs.twimg.com/images/themes/theme1/bg.png"/>
    <hyperlink ref="AU32" r:id="rId90" display="http://abs.twimg.com/images/themes/theme1/bg.png"/>
    <hyperlink ref="AU33" r:id="rId91" display="http://abs.twimg.com/images/themes/theme14/bg.gif"/>
    <hyperlink ref="AU35" r:id="rId92" display="http://abs.twimg.com/images/themes/theme10/bg.gif"/>
    <hyperlink ref="AU36" r:id="rId93" display="http://abs.twimg.com/images/themes/theme1/bg.png"/>
    <hyperlink ref="AU37" r:id="rId94" display="http://abs.twimg.com/images/themes/theme13/bg.gif"/>
    <hyperlink ref="AU38" r:id="rId95" display="http://abs.twimg.com/images/themes/theme1/bg.png"/>
    <hyperlink ref="AU39" r:id="rId96" display="http://abs.twimg.com/images/themes/theme1/bg.png"/>
    <hyperlink ref="AU41" r:id="rId97" display="http://abs.twimg.com/images/themes/theme3/bg.gif"/>
    <hyperlink ref="AU42" r:id="rId98" display="http://abs.twimg.com/images/themes/theme1/bg.png"/>
    <hyperlink ref="AU43" r:id="rId99" display="http://abs.twimg.com/images/themes/theme15/bg.png"/>
    <hyperlink ref="F3" r:id="rId100" display="http://pbs.twimg.com/profile_images/1087100690751733766/piSivUNL_normal.jpg"/>
    <hyperlink ref="F4" r:id="rId101" display="http://pbs.twimg.com/profile_images/1058419961641746433/cAmyMqnT_normal.jpg"/>
    <hyperlink ref="F5" r:id="rId102" display="http://abs.twimg.com/sticky/default_profile_images/default_profile_normal.png"/>
    <hyperlink ref="F6" r:id="rId103" display="http://pbs.twimg.com/profile_images/378800000373547408/03f7af702a55b2043ec1d11321a51f3f_normal.jpeg"/>
    <hyperlink ref="F7" r:id="rId104" display="http://pbs.twimg.com/profile_images/1060325521928736768/anjGPdOa_normal.jpg"/>
    <hyperlink ref="F8" r:id="rId105" display="http://pbs.twimg.com/profile_images/661141805258403840/hyRofeb-_normal.jpg"/>
    <hyperlink ref="F9" r:id="rId106" display="http://pbs.twimg.com/profile_images/922496076480950274/glOiODo7_normal.jpg"/>
    <hyperlink ref="F10" r:id="rId107" display="http://pbs.twimg.com/profile_images/833585780794781696/My_2j1af_normal.jpg"/>
    <hyperlink ref="F11" r:id="rId108" display="http://pbs.twimg.com/profile_images/1081459043120623616/_LWwyeyE_normal.jpg"/>
    <hyperlink ref="F12" r:id="rId109" display="http://pbs.twimg.com/profile_images/767118850236248064/sWchaO-j_normal.jpg"/>
    <hyperlink ref="F13" r:id="rId110" display="http://pbs.twimg.com/profile_images/946666642439835648/KlMadhcE_normal.jpg"/>
    <hyperlink ref="F14" r:id="rId111" display="http://pbs.twimg.com/profile_images/474140178966384641/QS4fkP5m_normal.jpeg"/>
    <hyperlink ref="F15" r:id="rId112" display="http://pbs.twimg.com/profile_images/611099400983695360/u6geQp46_normal.png"/>
    <hyperlink ref="F16" r:id="rId113" display="http://pbs.twimg.com/profile_images/1084940242866585600/cjON0acy_normal.jpg"/>
    <hyperlink ref="F17" r:id="rId114" display="http://pbs.twimg.com/profile_images/822083151321243649/6NhxuJQK_normal.jpg"/>
    <hyperlink ref="F18" r:id="rId115" display="http://pbs.twimg.com/profile_images/767685597473435648/sH3JSZto_normal.jpg"/>
    <hyperlink ref="F19" r:id="rId116" display="http://pbs.twimg.com/profile_images/378800000866605356/vQQTMYjl_normal.jpeg"/>
    <hyperlink ref="F20" r:id="rId117" display="http://pbs.twimg.com/profile_images/877155264478269446/eUud0ZVL_normal.jpg"/>
    <hyperlink ref="F21" r:id="rId118" display="http://pbs.twimg.com/profile_images/926457676917121024/fmwM2aXt_normal.jpg"/>
    <hyperlink ref="F22" r:id="rId119" display="http://pbs.twimg.com/profile_images/430257039072190464/yVzmegHl_normal.png"/>
    <hyperlink ref="F23" r:id="rId120" display="http://pbs.twimg.com/profile_images/949985101890359297/txktT8WT_normal.jpg"/>
    <hyperlink ref="F24" r:id="rId121" display="http://pbs.twimg.com/profile_images/1085153484482191360/xT92-MPJ_normal.jpg"/>
    <hyperlink ref="F25" r:id="rId122" display="http://pbs.twimg.com/profile_images/1083520729293963264/T3_GqLqy_normal.jpg"/>
    <hyperlink ref="F26" r:id="rId123" display="http://pbs.twimg.com/profile_images/1085942285676744705/RfWTX9xi_normal.jpg"/>
    <hyperlink ref="F27" r:id="rId124" display="http://pbs.twimg.com/profile_images/1075003886350548995/AI4lvV-0_normal.jpg"/>
    <hyperlink ref="F28" r:id="rId125" display="http://pbs.twimg.com/profile_images/378800000620573813/406ac5496b2fa75f574da84f4b86ccc4_normal.jpeg"/>
    <hyperlink ref="F29" r:id="rId126" display="http://pbs.twimg.com/profile_images/761725278045499392/nVTolj3W_normal.jpg"/>
    <hyperlink ref="F30" r:id="rId127" display="http://pbs.twimg.com/profile_images/1073015107221942277/BYcIdhBG_normal.jpg"/>
    <hyperlink ref="F31" r:id="rId128" display="http://pbs.twimg.com/profile_images/1053511496972541953/Po6LEiC5_normal.jpg"/>
    <hyperlink ref="F32" r:id="rId129" display="http://pbs.twimg.com/profile_images/1063307549359964160/1D1VSzDk_normal.jpg"/>
    <hyperlink ref="F33" r:id="rId130" display="http://pbs.twimg.com/profile_images/1013436760859299847/aQltRN9T_normal.jpg"/>
    <hyperlink ref="F34" r:id="rId131" display="http://pbs.twimg.com/profile_images/1081274962957291520/aE7m-Tw4_normal.jpg"/>
    <hyperlink ref="F35" r:id="rId132" display="http://pbs.twimg.com/profile_images/922833865055588353/HS4zlYiS_normal.jpg"/>
    <hyperlink ref="F36" r:id="rId133" display="http://pbs.twimg.com/profile_images/614766504505053185/2tFJsxpP_normal.jpg"/>
    <hyperlink ref="F37" r:id="rId134" display="http://pbs.twimg.com/profile_images/979430337557204993/bfvigBfC_normal.jpg"/>
    <hyperlink ref="F38" r:id="rId135" display="http://pbs.twimg.com/profile_images/563350099518955520/usXiYsGJ_normal.jpeg"/>
    <hyperlink ref="F39" r:id="rId136" display="http://abs.twimg.com/sticky/default_profile_images/default_profile_normal.png"/>
    <hyperlink ref="F40" r:id="rId137" display="http://pbs.twimg.com/profile_images/961582268622938112/N9pSwZ4l_normal.jpg"/>
    <hyperlink ref="F41" r:id="rId138" display="http://pbs.twimg.com/profile_images/1064100745421705217/JTGsDQCp_normal.jpg"/>
    <hyperlink ref="F42" r:id="rId139" display="http://pbs.twimg.com/profile_images/1024209937377972225/uunwDaL0_normal.jpg"/>
    <hyperlink ref="F43" r:id="rId140" display="http://pbs.twimg.com/profile_images/1058438177927643142/NVrDHQun_normal.jpg"/>
    <hyperlink ref="AX3" r:id="rId141" display="https://twitter.com/gautamghosh"/>
    <hyperlink ref="AX4" r:id="rId142" display="https://twitter.com/alanlepo"/>
    <hyperlink ref="AX5" r:id="rId143" display="https://twitter.com/marcin26077998"/>
    <hyperlink ref="AX6" r:id="rId144" display="https://twitter.com/cke_pl"/>
    <hyperlink ref="AX7" r:id="rId145" display="https://twitter.com/rocky250397"/>
    <hyperlink ref="AX8" r:id="rId146" display="https://twitter.com/bbceastenders"/>
    <hyperlink ref="AX9" r:id="rId147" display="https://twitter.com/everbettersport"/>
    <hyperlink ref="AX10" r:id="rId148" display="https://twitter.com/ourparksuk"/>
    <hyperlink ref="AX11" r:id="rId149" display="https://twitter.com/fotodilucera"/>
    <hyperlink ref="AX12" r:id="rId150" display="https://twitter.com/brnsergio"/>
    <hyperlink ref="AX13" r:id="rId151" display="https://twitter.com/nostalgia_fm"/>
    <hyperlink ref="AX14" r:id="rId152" display="https://twitter.com/4cstudio"/>
    <hyperlink ref="AX15" r:id="rId153" display="https://twitter.com/fyensdk"/>
    <hyperlink ref="AX16" r:id="rId154" display="https://twitter.com/luca_ok"/>
    <hyperlink ref="AX17" r:id="rId155" display="https://twitter.com/miastoleszno"/>
    <hyperlink ref="AX18" r:id="rId156" display="https://twitter.com/pkp_plk_sa"/>
    <hyperlink ref="AX19" r:id="rId157" display="https://twitter.com/p4trafiksyd"/>
    <hyperlink ref="AX20" r:id="rId158" display="https://twitter.com/syddr"/>
    <hyperlink ref="AX21" r:id="rId159" display="https://twitter.com/rec__social"/>
    <hyperlink ref="AX22" r:id="rId160" display="https://twitter.com/yourgod_bot"/>
    <hyperlink ref="AX23" r:id="rId161" display="https://twitter.com/sellingsuccess1"/>
    <hyperlink ref="AX24" r:id="rId162" display="https://twitter.com/khauannxz"/>
    <hyperlink ref="AX25" r:id="rId163" display="https://twitter.com/enniosanntos07"/>
    <hyperlink ref="AX26" r:id="rId164" display="https://twitter.com/unsenadofirme"/>
    <hyperlink ref="AX27" r:id="rId165" display="https://twitter.com/jaimeraulst"/>
    <hyperlink ref="AX28" r:id="rId166" display="https://twitter.com/nata_nuez"/>
    <hyperlink ref="AX29" r:id="rId167" display="https://twitter.com/victorviviescas"/>
    <hyperlink ref="AX30" r:id="rId168" display="https://twitter.com/albertobernalle"/>
    <hyperlink ref="AX31" r:id="rId169" display="https://twitter.com/eltiempo"/>
    <hyperlink ref="AX32" r:id="rId170" display="https://twitter.com/bondapouel"/>
    <hyperlink ref="AX33" r:id="rId171" display="https://twitter.com/youtube"/>
    <hyperlink ref="AX34" r:id="rId172" display="https://twitter.com/marcellinodj"/>
    <hyperlink ref="AX35" r:id="rId173" display="https://twitter.com/graciedun"/>
    <hyperlink ref="AX36" r:id="rId174" display="https://twitter.com/lourdescasanova"/>
    <hyperlink ref="AX37" r:id="rId175" display="https://twitter.com/cornell"/>
    <hyperlink ref="AX38" r:id="rId176" display="https://twitter.com/buffa_andrea_s"/>
    <hyperlink ref="AX39" r:id="rId177" display="https://twitter.com/sharma9695mansi"/>
    <hyperlink ref="AX40" r:id="rId178" display="https://twitter.com/ajiolife"/>
    <hyperlink ref="AX41" r:id="rId179" display="https://twitter.com/honestfrank"/>
    <hyperlink ref="AX42" r:id="rId180" display="https://twitter.com/jamesemmett"/>
    <hyperlink ref="AX43" r:id="rId181" display="https://twitter.com/esponart"/>
  </hyperlinks>
  <printOptions/>
  <pageMargins left="0.7" right="0.7" top="0.75" bottom="0.75" header="0.3" footer="0.3"/>
  <pageSetup horizontalDpi="600" verticalDpi="600" orientation="portrait" r:id="rId185"/>
  <legacyDrawing r:id="rId183"/>
  <tableParts>
    <tablePart r:id="rId18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901</v>
      </c>
      <c r="Z2" s="13" t="s">
        <v>914</v>
      </c>
      <c r="AA2" s="13" t="s">
        <v>966</v>
      </c>
      <c r="AB2" s="13" t="s">
        <v>1023</v>
      </c>
      <c r="AC2" s="13" t="s">
        <v>1093</v>
      </c>
      <c r="AD2" s="13" t="s">
        <v>1123</v>
      </c>
      <c r="AE2" s="13" t="s">
        <v>1125</v>
      </c>
      <c r="AF2" s="13" t="s">
        <v>1139</v>
      </c>
      <c r="AG2" s="67" t="s">
        <v>1298</v>
      </c>
      <c r="AH2" s="67" t="s">
        <v>1299</v>
      </c>
      <c r="AI2" s="67" t="s">
        <v>1300</v>
      </c>
      <c r="AJ2" s="67" t="s">
        <v>1301</v>
      </c>
      <c r="AK2" s="67" t="s">
        <v>1302</v>
      </c>
      <c r="AL2" s="67" t="s">
        <v>1303</v>
      </c>
      <c r="AM2" s="67" t="s">
        <v>1304</v>
      </c>
      <c r="AN2" s="67" t="s">
        <v>1305</v>
      </c>
      <c r="AO2" s="67" t="s">
        <v>1308</v>
      </c>
    </row>
    <row r="3" spans="1:41" ht="15">
      <c r="A3" s="125" t="s">
        <v>841</v>
      </c>
      <c r="B3" s="126" t="s">
        <v>856</v>
      </c>
      <c r="C3" s="126" t="s">
        <v>56</v>
      </c>
      <c r="D3" s="117"/>
      <c r="E3" s="116"/>
      <c r="F3" s="118" t="s">
        <v>1349</v>
      </c>
      <c r="G3" s="119"/>
      <c r="H3" s="119"/>
      <c r="I3" s="120">
        <v>3</v>
      </c>
      <c r="J3" s="121"/>
      <c r="K3" s="51">
        <v>6</v>
      </c>
      <c r="L3" s="51">
        <v>4</v>
      </c>
      <c r="M3" s="51">
        <v>12</v>
      </c>
      <c r="N3" s="51">
        <v>16</v>
      </c>
      <c r="O3" s="51">
        <v>16</v>
      </c>
      <c r="P3" s="52" t="s">
        <v>1309</v>
      </c>
      <c r="Q3" s="52" t="s">
        <v>1309</v>
      </c>
      <c r="R3" s="51">
        <v>6</v>
      </c>
      <c r="S3" s="51">
        <v>6</v>
      </c>
      <c r="T3" s="51">
        <v>1</v>
      </c>
      <c r="U3" s="51">
        <v>8</v>
      </c>
      <c r="V3" s="51">
        <v>0</v>
      </c>
      <c r="W3" s="52">
        <v>0</v>
      </c>
      <c r="X3" s="52">
        <v>0</v>
      </c>
      <c r="Y3" s="85" t="s">
        <v>902</v>
      </c>
      <c r="Z3" s="85" t="s">
        <v>915</v>
      </c>
      <c r="AA3" s="85" t="s">
        <v>967</v>
      </c>
      <c r="AB3" s="92" t="s">
        <v>1024</v>
      </c>
      <c r="AC3" s="92" t="s">
        <v>1094</v>
      </c>
      <c r="AD3" s="92"/>
      <c r="AE3" s="92"/>
      <c r="AF3" s="92" t="s">
        <v>1140</v>
      </c>
      <c r="AG3" s="131">
        <v>0</v>
      </c>
      <c r="AH3" s="134">
        <v>0</v>
      </c>
      <c r="AI3" s="131">
        <v>0</v>
      </c>
      <c r="AJ3" s="134">
        <v>0</v>
      </c>
      <c r="AK3" s="131">
        <v>0</v>
      </c>
      <c r="AL3" s="134">
        <v>0</v>
      </c>
      <c r="AM3" s="131">
        <v>218</v>
      </c>
      <c r="AN3" s="134">
        <v>100</v>
      </c>
      <c r="AO3" s="131">
        <v>218</v>
      </c>
    </row>
    <row r="4" spans="1:41" ht="15">
      <c r="A4" s="125" t="s">
        <v>842</v>
      </c>
      <c r="B4" s="126" t="s">
        <v>857</v>
      </c>
      <c r="C4" s="126" t="s">
        <v>56</v>
      </c>
      <c r="D4" s="122"/>
      <c r="E4" s="100"/>
      <c r="F4" s="103" t="s">
        <v>1350</v>
      </c>
      <c r="G4" s="107"/>
      <c r="H4" s="107"/>
      <c r="I4" s="123">
        <v>4</v>
      </c>
      <c r="J4" s="110"/>
      <c r="K4" s="51">
        <v>4</v>
      </c>
      <c r="L4" s="51">
        <v>3</v>
      </c>
      <c r="M4" s="51">
        <v>2</v>
      </c>
      <c r="N4" s="51">
        <v>5</v>
      </c>
      <c r="O4" s="51">
        <v>2</v>
      </c>
      <c r="P4" s="52">
        <v>0</v>
      </c>
      <c r="Q4" s="52">
        <v>0</v>
      </c>
      <c r="R4" s="51">
        <v>1</v>
      </c>
      <c r="S4" s="51">
        <v>0</v>
      </c>
      <c r="T4" s="51">
        <v>4</v>
      </c>
      <c r="U4" s="51">
        <v>5</v>
      </c>
      <c r="V4" s="51">
        <v>2</v>
      </c>
      <c r="W4" s="52">
        <v>1.125</v>
      </c>
      <c r="X4" s="52">
        <v>0.25</v>
      </c>
      <c r="Y4" s="85"/>
      <c r="Z4" s="85"/>
      <c r="AA4" s="85" t="s">
        <v>314</v>
      </c>
      <c r="AB4" s="92" t="s">
        <v>1025</v>
      </c>
      <c r="AC4" s="92" t="s">
        <v>1095</v>
      </c>
      <c r="AD4" s="92"/>
      <c r="AE4" s="92" t="s">
        <v>226</v>
      </c>
      <c r="AF4" s="92" t="s">
        <v>1141</v>
      </c>
      <c r="AG4" s="131">
        <v>10</v>
      </c>
      <c r="AH4" s="134">
        <v>6.666666666666667</v>
      </c>
      <c r="AI4" s="131">
        <v>0</v>
      </c>
      <c r="AJ4" s="134">
        <v>0</v>
      </c>
      <c r="AK4" s="131">
        <v>0</v>
      </c>
      <c r="AL4" s="134">
        <v>0</v>
      </c>
      <c r="AM4" s="131">
        <v>140</v>
      </c>
      <c r="AN4" s="134">
        <v>93.33333333333333</v>
      </c>
      <c r="AO4" s="131">
        <v>150</v>
      </c>
    </row>
    <row r="5" spans="1:41" ht="15">
      <c r="A5" s="125" t="s">
        <v>843</v>
      </c>
      <c r="B5" s="126" t="s">
        <v>858</v>
      </c>
      <c r="C5" s="126" t="s">
        <v>56</v>
      </c>
      <c r="D5" s="122"/>
      <c r="E5" s="100"/>
      <c r="F5" s="103" t="s">
        <v>843</v>
      </c>
      <c r="G5" s="107"/>
      <c r="H5" s="107"/>
      <c r="I5" s="123">
        <v>5</v>
      </c>
      <c r="J5" s="110"/>
      <c r="K5" s="51">
        <v>3</v>
      </c>
      <c r="L5" s="51">
        <v>2</v>
      </c>
      <c r="M5" s="51">
        <v>0</v>
      </c>
      <c r="N5" s="51">
        <v>2</v>
      </c>
      <c r="O5" s="51">
        <v>0</v>
      </c>
      <c r="P5" s="52">
        <v>0</v>
      </c>
      <c r="Q5" s="52">
        <v>0</v>
      </c>
      <c r="R5" s="51">
        <v>1</v>
      </c>
      <c r="S5" s="51">
        <v>0</v>
      </c>
      <c r="T5" s="51">
        <v>3</v>
      </c>
      <c r="U5" s="51">
        <v>2</v>
      </c>
      <c r="V5" s="51">
        <v>2</v>
      </c>
      <c r="W5" s="52">
        <v>0.888889</v>
      </c>
      <c r="X5" s="52">
        <v>0.3333333333333333</v>
      </c>
      <c r="Y5" s="85"/>
      <c r="Z5" s="85"/>
      <c r="AA5" s="85" t="s">
        <v>321</v>
      </c>
      <c r="AB5" s="92" t="s">
        <v>443</v>
      </c>
      <c r="AC5" s="92" t="s">
        <v>443</v>
      </c>
      <c r="AD5" s="92"/>
      <c r="AE5" s="92" t="s">
        <v>1126</v>
      </c>
      <c r="AF5" s="92" t="s">
        <v>1142</v>
      </c>
      <c r="AG5" s="131">
        <v>3</v>
      </c>
      <c r="AH5" s="134">
        <v>8.571428571428571</v>
      </c>
      <c r="AI5" s="131">
        <v>1</v>
      </c>
      <c r="AJ5" s="134">
        <v>2.857142857142857</v>
      </c>
      <c r="AK5" s="131">
        <v>0</v>
      </c>
      <c r="AL5" s="134">
        <v>0</v>
      </c>
      <c r="AM5" s="131">
        <v>31</v>
      </c>
      <c r="AN5" s="134">
        <v>88.57142857142857</v>
      </c>
      <c r="AO5" s="131">
        <v>35</v>
      </c>
    </row>
    <row r="6" spans="1:41" ht="15">
      <c r="A6" s="125" t="s">
        <v>844</v>
      </c>
      <c r="B6" s="126" t="s">
        <v>859</v>
      </c>
      <c r="C6" s="126" t="s">
        <v>56</v>
      </c>
      <c r="D6" s="122"/>
      <c r="E6" s="100"/>
      <c r="F6" s="103" t="s">
        <v>1351</v>
      </c>
      <c r="G6" s="107"/>
      <c r="H6" s="107"/>
      <c r="I6" s="123">
        <v>6</v>
      </c>
      <c r="J6" s="110"/>
      <c r="K6" s="51">
        <v>3</v>
      </c>
      <c r="L6" s="51">
        <v>2</v>
      </c>
      <c r="M6" s="51">
        <v>0</v>
      </c>
      <c r="N6" s="51">
        <v>2</v>
      </c>
      <c r="O6" s="51">
        <v>0</v>
      </c>
      <c r="P6" s="52">
        <v>0</v>
      </c>
      <c r="Q6" s="52">
        <v>0</v>
      </c>
      <c r="R6" s="51">
        <v>1</v>
      </c>
      <c r="S6" s="51">
        <v>0</v>
      </c>
      <c r="T6" s="51">
        <v>3</v>
      </c>
      <c r="U6" s="51">
        <v>2</v>
      </c>
      <c r="V6" s="51">
        <v>2</v>
      </c>
      <c r="W6" s="52">
        <v>0.888889</v>
      </c>
      <c r="X6" s="52">
        <v>0.3333333333333333</v>
      </c>
      <c r="Y6" s="85"/>
      <c r="Z6" s="85"/>
      <c r="AA6" s="85" t="s">
        <v>968</v>
      </c>
      <c r="AB6" s="92" t="s">
        <v>1026</v>
      </c>
      <c r="AC6" s="92" t="s">
        <v>1096</v>
      </c>
      <c r="AD6" s="92" t="s">
        <v>1124</v>
      </c>
      <c r="AE6" s="92"/>
      <c r="AF6" s="92" t="s">
        <v>1143</v>
      </c>
      <c r="AG6" s="131">
        <v>0</v>
      </c>
      <c r="AH6" s="134">
        <v>0</v>
      </c>
      <c r="AI6" s="131">
        <v>0</v>
      </c>
      <c r="AJ6" s="134">
        <v>0</v>
      </c>
      <c r="AK6" s="131">
        <v>0</v>
      </c>
      <c r="AL6" s="134">
        <v>0</v>
      </c>
      <c r="AM6" s="131">
        <v>74</v>
      </c>
      <c r="AN6" s="134">
        <v>100</v>
      </c>
      <c r="AO6" s="131">
        <v>74</v>
      </c>
    </row>
    <row r="7" spans="1:41" ht="15">
      <c r="A7" s="125" t="s">
        <v>845</v>
      </c>
      <c r="B7" s="126" t="s">
        <v>860</v>
      </c>
      <c r="C7" s="126" t="s">
        <v>56</v>
      </c>
      <c r="D7" s="122"/>
      <c r="E7" s="100"/>
      <c r="F7" s="103" t="s">
        <v>1352</v>
      </c>
      <c r="G7" s="107"/>
      <c r="H7" s="107"/>
      <c r="I7" s="123">
        <v>7</v>
      </c>
      <c r="J7" s="110"/>
      <c r="K7" s="51">
        <v>3</v>
      </c>
      <c r="L7" s="51">
        <v>3</v>
      </c>
      <c r="M7" s="51">
        <v>0</v>
      </c>
      <c r="N7" s="51">
        <v>3</v>
      </c>
      <c r="O7" s="51">
        <v>1</v>
      </c>
      <c r="P7" s="52">
        <v>0</v>
      </c>
      <c r="Q7" s="52">
        <v>0</v>
      </c>
      <c r="R7" s="51">
        <v>1</v>
      </c>
      <c r="S7" s="51">
        <v>0</v>
      </c>
      <c r="T7" s="51">
        <v>3</v>
      </c>
      <c r="U7" s="51">
        <v>3</v>
      </c>
      <c r="V7" s="51">
        <v>2</v>
      </c>
      <c r="W7" s="52">
        <v>0.888889</v>
      </c>
      <c r="X7" s="52">
        <v>0.3333333333333333</v>
      </c>
      <c r="Y7" s="85"/>
      <c r="Z7" s="85"/>
      <c r="AA7" s="85" t="s">
        <v>307</v>
      </c>
      <c r="AB7" s="92" t="s">
        <v>1027</v>
      </c>
      <c r="AC7" s="92" t="s">
        <v>1097</v>
      </c>
      <c r="AD7" s="92"/>
      <c r="AE7" s="92" t="s">
        <v>231</v>
      </c>
      <c r="AF7" s="92" t="s">
        <v>1144</v>
      </c>
      <c r="AG7" s="131">
        <v>0</v>
      </c>
      <c r="AH7" s="134">
        <v>0</v>
      </c>
      <c r="AI7" s="131">
        <v>0</v>
      </c>
      <c r="AJ7" s="134">
        <v>0</v>
      </c>
      <c r="AK7" s="131">
        <v>0</v>
      </c>
      <c r="AL7" s="134">
        <v>0</v>
      </c>
      <c r="AM7" s="131">
        <v>46</v>
      </c>
      <c r="AN7" s="134">
        <v>100</v>
      </c>
      <c r="AO7" s="131">
        <v>46</v>
      </c>
    </row>
    <row r="8" spans="1:41" ht="15">
      <c r="A8" s="125" t="s">
        <v>846</v>
      </c>
      <c r="B8" s="126" t="s">
        <v>861</v>
      </c>
      <c r="C8" s="126" t="s">
        <v>56</v>
      </c>
      <c r="D8" s="122"/>
      <c r="E8" s="100"/>
      <c r="F8" s="103" t="s">
        <v>1353</v>
      </c>
      <c r="G8" s="107"/>
      <c r="H8" s="107"/>
      <c r="I8" s="123">
        <v>8</v>
      </c>
      <c r="J8" s="110"/>
      <c r="K8" s="51">
        <v>3</v>
      </c>
      <c r="L8" s="51">
        <v>2</v>
      </c>
      <c r="M8" s="51">
        <v>0</v>
      </c>
      <c r="N8" s="51">
        <v>2</v>
      </c>
      <c r="O8" s="51">
        <v>0</v>
      </c>
      <c r="P8" s="52">
        <v>0</v>
      </c>
      <c r="Q8" s="52">
        <v>0</v>
      </c>
      <c r="R8" s="51">
        <v>1</v>
      </c>
      <c r="S8" s="51">
        <v>0</v>
      </c>
      <c r="T8" s="51">
        <v>3</v>
      </c>
      <c r="U8" s="51">
        <v>2</v>
      </c>
      <c r="V8" s="51">
        <v>2</v>
      </c>
      <c r="W8" s="52">
        <v>0.888889</v>
      </c>
      <c r="X8" s="52">
        <v>0.3333333333333333</v>
      </c>
      <c r="Y8" s="85" t="s">
        <v>293</v>
      </c>
      <c r="Z8" s="85" t="s">
        <v>304</v>
      </c>
      <c r="AA8" s="85" t="s">
        <v>969</v>
      </c>
      <c r="AB8" s="92" t="s">
        <v>1028</v>
      </c>
      <c r="AC8" s="92" t="s">
        <v>443</v>
      </c>
      <c r="AD8" s="92"/>
      <c r="AE8" s="92" t="s">
        <v>1127</v>
      </c>
      <c r="AF8" s="92" t="s">
        <v>1145</v>
      </c>
      <c r="AG8" s="131">
        <v>0</v>
      </c>
      <c r="AH8" s="134">
        <v>0</v>
      </c>
      <c r="AI8" s="131">
        <v>0</v>
      </c>
      <c r="AJ8" s="134">
        <v>0</v>
      </c>
      <c r="AK8" s="131">
        <v>0</v>
      </c>
      <c r="AL8" s="134">
        <v>0</v>
      </c>
      <c r="AM8" s="131">
        <v>39</v>
      </c>
      <c r="AN8" s="134">
        <v>100</v>
      </c>
      <c r="AO8" s="131">
        <v>39</v>
      </c>
    </row>
    <row r="9" spans="1:41" ht="15">
      <c r="A9" s="125" t="s">
        <v>847</v>
      </c>
      <c r="B9" s="126" t="s">
        <v>862</v>
      </c>
      <c r="C9" s="126" t="s">
        <v>56</v>
      </c>
      <c r="D9" s="122"/>
      <c r="E9" s="100"/>
      <c r="F9" s="103" t="s">
        <v>1354</v>
      </c>
      <c r="G9" s="107"/>
      <c r="H9" s="107"/>
      <c r="I9" s="123">
        <v>9</v>
      </c>
      <c r="J9" s="110"/>
      <c r="K9" s="51">
        <v>3</v>
      </c>
      <c r="L9" s="51">
        <v>3</v>
      </c>
      <c r="M9" s="51">
        <v>0</v>
      </c>
      <c r="N9" s="51">
        <v>3</v>
      </c>
      <c r="O9" s="51">
        <v>1</v>
      </c>
      <c r="P9" s="52">
        <v>0</v>
      </c>
      <c r="Q9" s="52">
        <v>0</v>
      </c>
      <c r="R9" s="51">
        <v>1</v>
      </c>
      <c r="S9" s="51">
        <v>0</v>
      </c>
      <c r="T9" s="51">
        <v>3</v>
      </c>
      <c r="U9" s="51">
        <v>3</v>
      </c>
      <c r="V9" s="51">
        <v>2</v>
      </c>
      <c r="W9" s="52">
        <v>0.888889</v>
      </c>
      <c r="X9" s="52">
        <v>0.3333333333333333</v>
      </c>
      <c r="Y9" s="85" t="s">
        <v>290</v>
      </c>
      <c r="Z9" s="85" t="s">
        <v>301</v>
      </c>
      <c r="AA9" s="85" t="s">
        <v>310</v>
      </c>
      <c r="AB9" s="92" t="s">
        <v>1029</v>
      </c>
      <c r="AC9" s="92" t="s">
        <v>1098</v>
      </c>
      <c r="AD9" s="92"/>
      <c r="AE9" s="92" t="s">
        <v>218</v>
      </c>
      <c r="AF9" s="92" t="s">
        <v>1146</v>
      </c>
      <c r="AG9" s="131">
        <v>0</v>
      </c>
      <c r="AH9" s="134">
        <v>0</v>
      </c>
      <c r="AI9" s="131">
        <v>0</v>
      </c>
      <c r="AJ9" s="134">
        <v>0</v>
      </c>
      <c r="AK9" s="131">
        <v>0</v>
      </c>
      <c r="AL9" s="134">
        <v>0</v>
      </c>
      <c r="AM9" s="131">
        <v>25</v>
      </c>
      <c r="AN9" s="134">
        <v>100</v>
      </c>
      <c r="AO9" s="131">
        <v>25</v>
      </c>
    </row>
    <row r="10" spans="1:41" ht="14.25" customHeight="1">
      <c r="A10" s="125" t="s">
        <v>848</v>
      </c>
      <c r="B10" s="126" t="s">
        <v>863</v>
      </c>
      <c r="C10" s="126" t="s">
        <v>56</v>
      </c>
      <c r="D10" s="122"/>
      <c r="E10" s="100"/>
      <c r="F10" s="103" t="s">
        <v>1355</v>
      </c>
      <c r="G10" s="107"/>
      <c r="H10" s="107"/>
      <c r="I10" s="123">
        <v>10</v>
      </c>
      <c r="J10" s="110"/>
      <c r="K10" s="51">
        <v>2</v>
      </c>
      <c r="L10" s="51">
        <v>2</v>
      </c>
      <c r="M10" s="51">
        <v>0</v>
      </c>
      <c r="N10" s="51">
        <v>2</v>
      </c>
      <c r="O10" s="51">
        <v>1</v>
      </c>
      <c r="P10" s="52">
        <v>0</v>
      </c>
      <c r="Q10" s="52">
        <v>0</v>
      </c>
      <c r="R10" s="51">
        <v>1</v>
      </c>
      <c r="S10" s="51">
        <v>0</v>
      </c>
      <c r="T10" s="51">
        <v>2</v>
      </c>
      <c r="U10" s="51">
        <v>2</v>
      </c>
      <c r="V10" s="51">
        <v>1</v>
      </c>
      <c r="W10" s="52">
        <v>0.5</v>
      </c>
      <c r="X10" s="52">
        <v>0.5</v>
      </c>
      <c r="Y10" s="85"/>
      <c r="Z10" s="85"/>
      <c r="AA10" s="85" t="s">
        <v>323</v>
      </c>
      <c r="AB10" s="92" t="s">
        <v>1030</v>
      </c>
      <c r="AC10" s="92" t="s">
        <v>1099</v>
      </c>
      <c r="AD10" s="92"/>
      <c r="AE10" s="92" t="s">
        <v>239</v>
      </c>
      <c r="AF10" s="92" t="s">
        <v>1147</v>
      </c>
      <c r="AG10" s="131">
        <v>0</v>
      </c>
      <c r="AH10" s="134">
        <v>0</v>
      </c>
      <c r="AI10" s="131">
        <v>0</v>
      </c>
      <c r="AJ10" s="134">
        <v>0</v>
      </c>
      <c r="AK10" s="131">
        <v>0</v>
      </c>
      <c r="AL10" s="134">
        <v>0</v>
      </c>
      <c r="AM10" s="131">
        <v>28</v>
      </c>
      <c r="AN10" s="134">
        <v>100</v>
      </c>
      <c r="AO10" s="131">
        <v>28</v>
      </c>
    </row>
    <row r="11" spans="1:41" ht="15">
      <c r="A11" s="125" t="s">
        <v>849</v>
      </c>
      <c r="B11" s="126" t="s">
        <v>864</v>
      </c>
      <c r="C11" s="126" t="s">
        <v>56</v>
      </c>
      <c r="D11" s="122"/>
      <c r="E11" s="100"/>
      <c r="F11" s="103" t="s">
        <v>1356</v>
      </c>
      <c r="G11" s="107"/>
      <c r="H11" s="107"/>
      <c r="I11" s="123">
        <v>11</v>
      </c>
      <c r="J11" s="110"/>
      <c r="K11" s="51">
        <v>2</v>
      </c>
      <c r="L11" s="51">
        <v>1</v>
      </c>
      <c r="M11" s="51">
        <v>0</v>
      </c>
      <c r="N11" s="51">
        <v>1</v>
      </c>
      <c r="O11" s="51">
        <v>0</v>
      </c>
      <c r="P11" s="52">
        <v>0</v>
      </c>
      <c r="Q11" s="52">
        <v>0</v>
      </c>
      <c r="R11" s="51">
        <v>1</v>
      </c>
      <c r="S11" s="51">
        <v>0</v>
      </c>
      <c r="T11" s="51">
        <v>2</v>
      </c>
      <c r="U11" s="51">
        <v>1</v>
      </c>
      <c r="V11" s="51">
        <v>1</v>
      </c>
      <c r="W11" s="52">
        <v>0.5</v>
      </c>
      <c r="X11" s="52">
        <v>0.5</v>
      </c>
      <c r="Y11" s="85"/>
      <c r="Z11" s="85"/>
      <c r="AA11" s="85" t="s">
        <v>307</v>
      </c>
      <c r="AB11" s="92" t="s">
        <v>307</v>
      </c>
      <c r="AC11" s="92" t="s">
        <v>443</v>
      </c>
      <c r="AD11" s="92" t="s">
        <v>252</v>
      </c>
      <c r="AE11" s="92"/>
      <c r="AF11" s="92" t="s">
        <v>1148</v>
      </c>
      <c r="AG11" s="131">
        <v>3</v>
      </c>
      <c r="AH11" s="134">
        <v>18.75</v>
      </c>
      <c r="AI11" s="131">
        <v>0</v>
      </c>
      <c r="AJ11" s="134">
        <v>0</v>
      </c>
      <c r="AK11" s="131">
        <v>0</v>
      </c>
      <c r="AL11" s="134">
        <v>0</v>
      </c>
      <c r="AM11" s="131">
        <v>13</v>
      </c>
      <c r="AN11" s="134">
        <v>81.25</v>
      </c>
      <c r="AO11" s="131">
        <v>16</v>
      </c>
    </row>
    <row r="12" spans="1:41" ht="15">
      <c r="A12" s="125" t="s">
        <v>850</v>
      </c>
      <c r="B12" s="126" t="s">
        <v>865</v>
      </c>
      <c r="C12" s="126" t="s">
        <v>56</v>
      </c>
      <c r="D12" s="122"/>
      <c r="E12" s="100"/>
      <c r="F12" s="103" t="s">
        <v>850</v>
      </c>
      <c r="G12" s="107"/>
      <c r="H12" s="107"/>
      <c r="I12" s="123">
        <v>12</v>
      </c>
      <c r="J12" s="110"/>
      <c r="K12" s="51">
        <v>2</v>
      </c>
      <c r="L12" s="51">
        <v>1</v>
      </c>
      <c r="M12" s="51">
        <v>0</v>
      </c>
      <c r="N12" s="51">
        <v>1</v>
      </c>
      <c r="O12" s="51">
        <v>0</v>
      </c>
      <c r="P12" s="52">
        <v>0</v>
      </c>
      <c r="Q12" s="52">
        <v>0</v>
      </c>
      <c r="R12" s="51">
        <v>1</v>
      </c>
      <c r="S12" s="51">
        <v>0</v>
      </c>
      <c r="T12" s="51">
        <v>2</v>
      </c>
      <c r="U12" s="51">
        <v>1</v>
      </c>
      <c r="V12" s="51">
        <v>1</v>
      </c>
      <c r="W12" s="52">
        <v>0.5</v>
      </c>
      <c r="X12" s="52">
        <v>0.5</v>
      </c>
      <c r="Y12" s="85" t="s">
        <v>295</v>
      </c>
      <c r="Z12" s="85" t="s">
        <v>306</v>
      </c>
      <c r="AA12" s="85" t="s">
        <v>307</v>
      </c>
      <c r="AB12" s="92" t="s">
        <v>443</v>
      </c>
      <c r="AC12" s="92" t="s">
        <v>443</v>
      </c>
      <c r="AD12" s="92"/>
      <c r="AE12" s="92" t="s">
        <v>249</v>
      </c>
      <c r="AF12" s="92" t="s">
        <v>1149</v>
      </c>
      <c r="AG12" s="131">
        <v>0</v>
      </c>
      <c r="AH12" s="134">
        <v>0</v>
      </c>
      <c r="AI12" s="131">
        <v>0</v>
      </c>
      <c r="AJ12" s="134">
        <v>0</v>
      </c>
      <c r="AK12" s="131">
        <v>0</v>
      </c>
      <c r="AL12" s="134">
        <v>0</v>
      </c>
      <c r="AM12" s="131">
        <v>8</v>
      </c>
      <c r="AN12" s="134">
        <v>100</v>
      </c>
      <c r="AO12" s="131">
        <v>8</v>
      </c>
    </row>
    <row r="13" spans="1:41" ht="15">
      <c r="A13" s="125" t="s">
        <v>851</v>
      </c>
      <c r="B13" s="126" t="s">
        <v>866</v>
      </c>
      <c r="C13" s="126" t="s">
        <v>56</v>
      </c>
      <c r="D13" s="122"/>
      <c r="E13" s="100"/>
      <c r="F13" s="103" t="s">
        <v>1357</v>
      </c>
      <c r="G13" s="107"/>
      <c r="H13" s="107"/>
      <c r="I13" s="123">
        <v>13</v>
      </c>
      <c r="J13" s="110"/>
      <c r="K13" s="51">
        <v>2</v>
      </c>
      <c r="L13" s="51">
        <v>2</v>
      </c>
      <c r="M13" s="51">
        <v>0</v>
      </c>
      <c r="N13" s="51">
        <v>2</v>
      </c>
      <c r="O13" s="51">
        <v>1</v>
      </c>
      <c r="P13" s="52">
        <v>0</v>
      </c>
      <c r="Q13" s="52">
        <v>0</v>
      </c>
      <c r="R13" s="51">
        <v>1</v>
      </c>
      <c r="S13" s="51">
        <v>0</v>
      </c>
      <c r="T13" s="51">
        <v>2</v>
      </c>
      <c r="U13" s="51">
        <v>2</v>
      </c>
      <c r="V13" s="51">
        <v>1</v>
      </c>
      <c r="W13" s="52">
        <v>0.5</v>
      </c>
      <c r="X13" s="52">
        <v>0.5</v>
      </c>
      <c r="Y13" s="85" t="s">
        <v>294</v>
      </c>
      <c r="Z13" s="85" t="s">
        <v>305</v>
      </c>
      <c r="AA13" s="85" t="s">
        <v>307</v>
      </c>
      <c r="AB13" s="92" t="s">
        <v>307</v>
      </c>
      <c r="AC13" s="92" t="s">
        <v>443</v>
      </c>
      <c r="AD13" s="92"/>
      <c r="AE13" s="92" t="s">
        <v>228</v>
      </c>
      <c r="AF13" s="92" t="s">
        <v>1150</v>
      </c>
      <c r="AG13" s="131">
        <v>0</v>
      </c>
      <c r="AH13" s="134">
        <v>0</v>
      </c>
      <c r="AI13" s="131">
        <v>0</v>
      </c>
      <c r="AJ13" s="134">
        <v>0</v>
      </c>
      <c r="AK13" s="131">
        <v>0</v>
      </c>
      <c r="AL13" s="134">
        <v>0</v>
      </c>
      <c r="AM13" s="131">
        <v>4</v>
      </c>
      <c r="AN13" s="134">
        <v>100</v>
      </c>
      <c r="AO13" s="131">
        <v>4</v>
      </c>
    </row>
    <row r="14" spans="1:41" ht="15">
      <c r="A14" s="125" t="s">
        <v>852</v>
      </c>
      <c r="B14" s="126" t="s">
        <v>867</v>
      </c>
      <c r="C14" s="126" t="s">
        <v>56</v>
      </c>
      <c r="D14" s="122"/>
      <c r="E14" s="100"/>
      <c r="F14" s="103" t="s">
        <v>1358</v>
      </c>
      <c r="G14" s="107"/>
      <c r="H14" s="107"/>
      <c r="I14" s="123">
        <v>14</v>
      </c>
      <c r="J14" s="110"/>
      <c r="K14" s="51">
        <v>2</v>
      </c>
      <c r="L14" s="51">
        <v>2</v>
      </c>
      <c r="M14" s="51">
        <v>0</v>
      </c>
      <c r="N14" s="51">
        <v>2</v>
      </c>
      <c r="O14" s="51">
        <v>1</v>
      </c>
      <c r="P14" s="52">
        <v>0</v>
      </c>
      <c r="Q14" s="52">
        <v>0</v>
      </c>
      <c r="R14" s="51">
        <v>1</v>
      </c>
      <c r="S14" s="51">
        <v>0</v>
      </c>
      <c r="T14" s="51">
        <v>2</v>
      </c>
      <c r="U14" s="51">
        <v>2</v>
      </c>
      <c r="V14" s="51">
        <v>1</v>
      </c>
      <c r="W14" s="52">
        <v>0.5</v>
      </c>
      <c r="X14" s="52">
        <v>0.5</v>
      </c>
      <c r="Y14" s="85"/>
      <c r="Z14" s="85"/>
      <c r="AA14" s="85" t="s">
        <v>313</v>
      </c>
      <c r="AB14" s="92" t="s">
        <v>1031</v>
      </c>
      <c r="AC14" s="92" t="s">
        <v>1100</v>
      </c>
      <c r="AD14" s="92"/>
      <c r="AE14" s="92" t="s">
        <v>222</v>
      </c>
      <c r="AF14" s="92" t="s">
        <v>1151</v>
      </c>
      <c r="AG14" s="131">
        <v>0</v>
      </c>
      <c r="AH14" s="134">
        <v>0</v>
      </c>
      <c r="AI14" s="131">
        <v>0</v>
      </c>
      <c r="AJ14" s="134">
        <v>0</v>
      </c>
      <c r="AK14" s="131">
        <v>0</v>
      </c>
      <c r="AL14" s="134">
        <v>0</v>
      </c>
      <c r="AM14" s="131">
        <v>61</v>
      </c>
      <c r="AN14" s="134">
        <v>100</v>
      </c>
      <c r="AO14" s="131">
        <v>61</v>
      </c>
    </row>
    <row r="15" spans="1:41" ht="15">
      <c r="A15" s="125" t="s">
        <v>853</v>
      </c>
      <c r="B15" s="126" t="s">
        <v>856</v>
      </c>
      <c r="C15" s="126" t="s">
        <v>59</v>
      </c>
      <c r="D15" s="122"/>
      <c r="E15" s="100"/>
      <c r="F15" s="103" t="s">
        <v>853</v>
      </c>
      <c r="G15" s="107"/>
      <c r="H15" s="107"/>
      <c r="I15" s="123">
        <v>15</v>
      </c>
      <c r="J15" s="110"/>
      <c r="K15" s="51">
        <v>2</v>
      </c>
      <c r="L15" s="51">
        <v>1</v>
      </c>
      <c r="M15" s="51">
        <v>0</v>
      </c>
      <c r="N15" s="51">
        <v>1</v>
      </c>
      <c r="O15" s="51">
        <v>0</v>
      </c>
      <c r="P15" s="52">
        <v>0</v>
      </c>
      <c r="Q15" s="52">
        <v>0</v>
      </c>
      <c r="R15" s="51">
        <v>1</v>
      </c>
      <c r="S15" s="51">
        <v>0</v>
      </c>
      <c r="T15" s="51">
        <v>2</v>
      </c>
      <c r="U15" s="51">
        <v>1</v>
      </c>
      <c r="V15" s="51">
        <v>1</v>
      </c>
      <c r="W15" s="52">
        <v>0.5</v>
      </c>
      <c r="X15" s="52">
        <v>0.5</v>
      </c>
      <c r="Y15" s="85"/>
      <c r="Z15" s="85"/>
      <c r="AA15" s="85" t="s">
        <v>970</v>
      </c>
      <c r="AB15" s="92" t="s">
        <v>443</v>
      </c>
      <c r="AC15" s="92" t="s">
        <v>443</v>
      </c>
      <c r="AD15" s="92"/>
      <c r="AE15" s="92" t="s">
        <v>244</v>
      </c>
      <c r="AF15" s="92" t="s">
        <v>1152</v>
      </c>
      <c r="AG15" s="131">
        <v>1</v>
      </c>
      <c r="AH15" s="134">
        <v>3.4482758620689653</v>
      </c>
      <c r="AI15" s="131">
        <v>0</v>
      </c>
      <c r="AJ15" s="134">
        <v>0</v>
      </c>
      <c r="AK15" s="131">
        <v>0</v>
      </c>
      <c r="AL15" s="134">
        <v>0</v>
      </c>
      <c r="AM15" s="131">
        <v>28</v>
      </c>
      <c r="AN15" s="134">
        <v>96.55172413793103</v>
      </c>
      <c r="AO15" s="131">
        <v>29</v>
      </c>
    </row>
    <row r="16" spans="1:41" ht="15">
      <c r="A16" s="125" t="s">
        <v>854</v>
      </c>
      <c r="B16" s="126" t="s">
        <v>857</v>
      </c>
      <c r="C16" s="126" t="s">
        <v>59</v>
      </c>
      <c r="D16" s="122"/>
      <c r="E16" s="100"/>
      <c r="F16" s="103" t="s">
        <v>854</v>
      </c>
      <c r="G16" s="107"/>
      <c r="H16" s="107"/>
      <c r="I16" s="123">
        <v>16</v>
      </c>
      <c r="J16" s="110"/>
      <c r="K16" s="51">
        <v>2</v>
      </c>
      <c r="L16" s="51">
        <v>1</v>
      </c>
      <c r="M16" s="51">
        <v>0</v>
      </c>
      <c r="N16" s="51">
        <v>1</v>
      </c>
      <c r="O16" s="51">
        <v>0</v>
      </c>
      <c r="P16" s="52">
        <v>0</v>
      </c>
      <c r="Q16" s="52">
        <v>0</v>
      </c>
      <c r="R16" s="51">
        <v>1</v>
      </c>
      <c r="S16" s="51">
        <v>0</v>
      </c>
      <c r="T16" s="51">
        <v>2</v>
      </c>
      <c r="U16" s="51">
        <v>1</v>
      </c>
      <c r="V16" s="51">
        <v>1</v>
      </c>
      <c r="W16" s="52">
        <v>0.5</v>
      </c>
      <c r="X16" s="52">
        <v>0.5</v>
      </c>
      <c r="Y16" s="85"/>
      <c r="Z16" s="85"/>
      <c r="AA16" s="85" t="s">
        <v>308</v>
      </c>
      <c r="AB16" s="92" t="s">
        <v>443</v>
      </c>
      <c r="AC16" s="92" t="s">
        <v>443</v>
      </c>
      <c r="AD16" s="92" t="s">
        <v>243</v>
      </c>
      <c r="AE16" s="92"/>
      <c r="AF16" s="92" t="s">
        <v>1153</v>
      </c>
      <c r="AG16" s="131">
        <v>1</v>
      </c>
      <c r="AH16" s="134">
        <v>2.5641025641025643</v>
      </c>
      <c r="AI16" s="131">
        <v>2</v>
      </c>
      <c r="AJ16" s="134">
        <v>5.128205128205129</v>
      </c>
      <c r="AK16" s="131">
        <v>0</v>
      </c>
      <c r="AL16" s="134">
        <v>0</v>
      </c>
      <c r="AM16" s="131">
        <v>36</v>
      </c>
      <c r="AN16" s="134">
        <v>92.3076923076923</v>
      </c>
      <c r="AO16" s="131">
        <v>39</v>
      </c>
    </row>
    <row r="17" spans="1:41" ht="15">
      <c r="A17" s="125" t="s">
        <v>855</v>
      </c>
      <c r="B17" s="126" t="s">
        <v>858</v>
      </c>
      <c r="C17" s="126" t="s">
        <v>59</v>
      </c>
      <c r="D17" s="122"/>
      <c r="E17" s="100"/>
      <c r="F17" s="103" t="s">
        <v>1359</v>
      </c>
      <c r="G17" s="107"/>
      <c r="H17" s="107"/>
      <c r="I17" s="123">
        <v>17</v>
      </c>
      <c r="J17" s="110"/>
      <c r="K17" s="51">
        <v>2</v>
      </c>
      <c r="L17" s="51">
        <v>1</v>
      </c>
      <c r="M17" s="51">
        <v>0</v>
      </c>
      <c r="N17" s="51">
        <v>1</v>
      </c>
      <c r="O17" s="51">
        <v>0</v>
      </c>
      <c r="P17" s="52">
        <v>0</v>
      </c>
      <c r="Q17" s="52">
        <v>0</v>
      </c>
      <c r="R17" s="51">
        <v>1</v>
      </c>
      <c r="S17" s="51">
        <v>0</v>
      </c>
      <c r="T17" s="51">
        <v>2</v>
      </c>
      <c r="U17" s="51">
        <v>1</v>
      </c>
      <c r="V17" s="51">
        <v>1</v>
      </c>
      <c r="W17" s="52">
        <v>0.5</v>
      </c>
      <c r="X17" s="52">
        <v>0.5</v>
      </c>
      <c r="Y17" s="85"/>
      <c r="Z17" s="85"/>
      <c r="AA17" s="85" t="s">
        <v>307</v>
      </c>
      <c r="AB17" s="92" t="s">
        <v>1032</v>
      </c>
      <c r="AC17" s="92" t="s">
        <v>443</v>
      </c>
      <c r="AD17" s="92" t="s">
        <v>242</v>
      </c>
      <c r="AE17" s="92"/>
      <c r="AF17" s="92" t="s">
        <v>1154</v>
      </c>
      <c r="AG17" s="131">
        <v>0</v>
      </c>
      <c r="AH17" s="134">
        <v>0</v>
      </c>
      <c r="AI17" s="131">
        <v>0</v>
      </c>
      <c r="AJ17" s="134">
        <v>0</v>
      </c>
      <c r="AK17" s="131">
        <v>0</v>
      </c>
      <c r="AL17" s="134">
        <v>0</v>
      </c>
      <c r="AM17" s="131">
        <v>24</v>
      </c>
      <c r="AN17" s="134">
        <v>100</v>
      </c>
      <c r="AO17" s="131">
        <v>24</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841</v>
      </c>
      <c r="B2" s="92" t="s">
        <v>217</v>
      </c>
      <c r="C2" s="85">
        <f>VLOOKUP(GroupVertices[[#This Row],[Vertex]],Vertices[],MATCH("ID",Vertices[[#Headers],[Vertex]:[Vertex Content Word Count]],0),FALSE)</f>
        <v>13</v>
      </c>
    </row>
    <row r="3" spans="1:3" ht="15">
      <c r="A3" s="85" t="s">
        <v>841</v>
      </c>
      <c r="B3" s="92" t="s">
        <v>220</v>
      </c>
      <c r="C3" s="85">
        <f>VLOOKUP(GroupVertices[[#This Row],[Vertex]],Vertices[],MATCH("ID",Vertices[[#Headers],[Vertex]:[Vertex Content Word Count]],0),FALSE)</f>
        <v>15</v>
      </c>
    </row>
    <row r="4" spans="1:3" ht="15">
      <c r="A4" s="85" t="s">
        <v>841</v>
      </c>
      <c r="B4" s="92" t="s">
        <v>225</v>
      </c>
      <c r="C4" s="85">
        <f>VLOOKUP(GroupVertices[[#This Row],[Vertex]],Vertices[],MATCH("ID",Vertices[[#Headers],[Vertex]:[Vertex Content Word Count]],0),FALSE)</f>
        <v>22</v>
      </c>
    </row>
    <row r="5" spans="1:3" ht="15">
      <c r="A5" s="85" t="s">
        <v>841</v>
      </c>
      <c r="B5" s="92" t="s">
        <v>235</v>
      </c>
      <c r="C5" s="85">
        <f>VLOOKUP(GroupVertices[[#This Row],[Vertex]],Vertices[],MATCH("ID",Vertices[[#Headers],[Vertex]:[Vertex Content Word Count]],0),FALSE)</f>
        <v>34</v>
      </c>
    </row>
    <row r="6" spans="1:3" ht="15">
      <c r="A6" s="85" t="s">
        <v>841</v>
      </c>
      <c r="B6" s="92" t="s">
        <v>237</v>
      </c>
      <c r="C6" s="85">
        <f>VLOOKUP(GroupVertices[[#This Row],[Vertex]],Vertices[],MATCH("ID",Vertices[[#Headers],[Vertex]:[Vertex Content Word Count]],0),FALSE)</f>
        <v>38</v>
      </c>
    </row>
    <row r="7" spans="1:3" ht="15">
      <c r="A7" s="85" t="s">
        <v>841</v>
      </c>
      <c r="B7" s="92" t="s">
        <v>241</v>
      </c>
      <c r="C7" s="85">
        <f>VLOOKUP(GroupVertices[[#This Row],[Vertex]],Vertices[],MATCH("ID",Vertices[[#Headers],[Vertex]:[Vertex Content Word Count]],0),FALSE)</f>
        <v>43</v>
      </c>
    </row>
    <row r="8" spans="1:3" ht="15">
      <c r="A8" s="85" t="s">
        <v>842</v>
      </c>
      <c r="B8" s="92" t="s">
        <v>227</v>
      </c>
      <c r="C8" s="85">
        <f>VLOOKUP(GroupVertices[[#This Row],[Vertex]],Vertices[],MATCH("ID",Vertices[[#Headers],[Vertex]:[Vertex Content Word Count]],0),FALSE)</f>
        <v>23</v>
      </c>
    </row>
    <row r="9" spans="1:3" ht="15">
      <c r="A9" s="85" t="s">
        <v>842</v>
      </c>
      <c r="B9" s="92" t="s">
        <v>226</v>
      </c>
      <c r="C9" s="85">
        <f>VLOOKUP(GroupVertices[[#This Row],[Vertex]],Vertices[],MATCH("ID",Vertices[[#Headers],[Vertex]:[Vertex Content Word Count]],0),FALSE)</f>
        <v>4</v>
      </c>
    </row>
    <row r="10" spans="1:3" ht="15">
      <c r="A10" s="85" t="s">
        <v>842</v>
      </c>
      <c r="B10" s="92" t="s">
        <v>224</v>
      </c>
      <c r="C10" s="85">
        <f>VLOOKUP(GroupVertices[[#This Row],[Vertex]],Vertices[],MATCH("ID",Vertices[[#Headers],[Vertex]:[Vertex Content Word Count]],0),FALSE)</f>
        <v>21</v>
      </c>
    </row>
    <row r="11" spans="1:3" ht="15">
      <c r="A11" s="85" t="s">
        <v>842</v>
      </c>
      <c r="B11" s="92" t="s">
        <v>212</v>
      </c>
      <c r="C11" s="85">
        <f>VLOOKUP(GroupVertices[[#This Row],[Vertex]],Vertices[],MATCH("ID",Vertices[[#Headers],[Vertex]:[Vertex Content Word Count]],0),FALSE)</f>
        <v>3</v>
      </c>
    </row>
    <row r="12" spans="1:3" ht="15">
      <c r="A12" s="85" t="s">
        <v>843</v>
      </c>
      <c r="B12" s="92" t="s">
        <v>236</v>
      </c>
      <c r="C12" s="85">
        <f>VLOOKUP(GroupVertices[[#This Row],[Vertex]],Vertices[],MATCH("ID",Vertices[[#Headers],[Vertex]:[Vertex Content Word Count]],0),FALSE)</f>
        <v>35</v>
      </c>
    </row>
    <row r="13" spans="1:3" ht="15">
      <c r="A13" s="85" t="s">
        <v>843</v>
      </c>
      <c r="B13" s="92" t="s">
        <v>251</v>
      </c>
      <c r="C13" s="85">
        <f>VLOOKUP(GroupVertices[[#This Row],[Vertex]],Vertices[],MATCH("ID",Vertices[[#Headers],[Vertex]:[Vertex Content Word Count]],0),FALSE)</f>
        <v>37</v>
      </c>
    </row>
    <row r="14" spans="1:3" ht="15">
      <c r="A14" s="85" t="s">
        <v>843</v>
      </c>
      <c r="B14" s="92" t="s">
        <v>250</v>
      </c>
      <c r="C14" s="85">
        <f>VLOOKUP(GroupVertices[[#This Row],[Vertex]],Vertices[],MATCH("ID",Vertices[[#Headers],[Vertex]:[Vertex Content Word Count]],0),FALSE)</f>
        <v>36</v>
      </c>
    </row>
    <row r="15" spans="1:3" ht="15">
      <c r="A15" s="85" t="s">
        <v>844</v>
      </c>
      <c r="B15" s="92" t="s">
        <v>233</v>
      </c>
      <c r="C15" s="85">
        <f>VLOOKUP(GroupVertices[[#This Row],[Vertex]],Vertices[],MATCH("ID",Vertices[[#Headers],[Vertex]:[Vertex Content Word Count]],0),FALSE)</f>
        <v>29</v>
      </c>
    </row>
    <row r="16" spans="1:3" ht="15">
      <c r="A16" s="85" t="s">
        <v>844</v>
      </c>
      <c r="B16" s="92" t="s">
        <v>248</v>
      </c>
      <c r="C16" s="85">
        <f>VLOOKUP(GroupVertices[[#This Row],[Vertex]],Vertices[],MATCH("ID",Vertices[[#Headers],[Vertex]:[Vertex Content Word Count]],0),FALSE)</f>
        <v>31</v>
      </c>
    </row>
    <row r="17" spans="1:3" ht="15">
      <c r="A17" s="85" t="s">
        <v>844</v>
      </c>
      <c r="B17" s="92" t="s">
        <v>247</v>
      </c>
      <c r="C17" s="85">
        <f>VLOOKUP(GroupVertices[[#This Row],[Vertex]],Vertices[],MATCH("ID",Vertices[[#Headers],[Vertex]:[Vertex Content Word Count]],0),FALSE)</f>
        <v>30</v>
      </c>
    </row>
    <row r="18" spans="1:3" ht="15">
      <c r="A18" s="85" t="s">
        <v>845</v>
      </c>
      <c r="B18" s="92" t="s">
        <v>232</v>
      </c>
      <c r="C18" s="85">
        <f>VLOOKUP(GroupVertices[[#This Row],[Vertex]],Vertices[],MATCH("ID",Vertices[[#Headers],[Vertex]:[Vertex Content Word Count]],0),FALSE)</f>
        <v>28</v>
      </c>
    </row>
    <row r="19" spans="1:3" ht="15">
      <c r="A19" s="85" t="s">
        <v>845</v>
      </c>
      <c r="B19" s="92" t="s">
        <v>231</v>
      </c>
      <c r="C19" s="85">
        <f>VLOOKUP(GroupVertices[[#This Row],[Vertex]],Vertices[],MATCH("ID",Vertices[[#Headers],[Vertex]:[Vertex Content Word Count]],0),FALSE)</f>
        <v>27</v>
      </c>
    </row>
    <row r="20" spans="1:3" ht="15">
      <c r="A20" s="85" t="s">
        <v>845</v>
      </c>
      <c r="B20" s="92" t="s">
        <v>230</v>
      </c>
      <c r="C20" s="85">
        <f>VLOOKUP(GroupVertices[[#This Row],[Vertex]],Vertices[],MATCH("ID",Vertices[[#Headers],[Vertex]:[Vertex Content Word Count]],0),FALSE)</f>
        <v>26</v>
      </c>
    </row>
    <row r="21" spans="1:3" ht="15">
      <c r="A21" s="85" t="s">
        <v>846</v>
      </c>
      <c r="B21" s="92" t="s">
        <v>221</v>
      </c>
      <c r="C21" s="85">
        <f>VLOOKUP(GroupVertices[[#This Row],[Vertex]],Vertices[],MATCH("ID",Vertices[[#Headers],[Vertex]:[Vertex Content Word Count]],0),FALSE)</f>
        <v>16</v>
      </c>
    </row>
    <row r="22" spans="1:3" ht="15">
      <c r="A22" s="85" t="s">
        <v>846</v>
      </c>
      <c r="B22" s="92" t="s">
        <v>246</v>
      </c>
      <c r="C22" s="85">
        <f>VLOOKUP(GroupVertices[[#This Row],[Vertex]],Vertices[],MATCH("ID",Vertices[[#Headers],[Vertex]:[Vertex Content Word Count]],0),FALSE)</f>
        <v>18</v>
      </c>
    </row>
    <row r="23" spans="1:3" ht="15">
      <c r="A23" s="85" t="s">
        <v>846</v>
      </c>
      <c r="B23" s="92" t="s">
        <v>245</v>
      </c>
      <c r="C23" s="85">
        <f>VLOOKUP(GroupVertices[[#This Row],[Vertex]],Vertices[],MATCH("ID",Vertices[[#Headers],[Vertex]:[Vertex Content Word Count]],0),FALSE)</f>
        <v>17</v>
      </c>
    </row>
    <row r="24" spans="1:3" ht="15">
      <c r="A24" s="85" t="s">
        <v>847</v>
      </c>
      <c r="B24" s="92" t="s">
        <v>219</v>
      </c>
      <c r="C24" s="85">
        <f>VLOOKUP(GroupVertices[[#This Row],[Vertex]],Vertices[],MATCH("ID",Vertices[[#Headers],[Vertex]:[Vertex Content Word Count]],0),FALSE)</f>
        <v>14</v>
      </c>
    </row>
    <row r="25" spans="1:3" ht="15">
      <c r="A25" s="85" t="s">
        <v>847</v>
      </c>
      <c r="B25" s="92" t="s">
        <v>218</v>
      </c>
      <c r="C25" s="85">
        <f>VLOOKUP(GroupVertices[[#This Row],[Vertex]],Vertices[],MATCH("ID",Vertices[[#Headers],[Vertex]:[Vertex Content Word Count]],0),FALSE)</f>
        <v>12</v>
      </c>
    </row>
    <row r="26" spans="1:3" ht="15">
      <c r="A26" s="85" t="s">
        <v>847</v>
      </c>
      <c r="B26" s="92" t="s">
        <v>216</v>
      </c>
      <c r="C26" s="85">
        <f>VLOOKUP(GroupVertices[[#This Row],[Vertex]],Vertices[],MATCH("ID",Vertices[[#Headers],[Vertex]:[Vertex Content Word Count]],0),FALSE)</f>
        <v>11</v>
      </c>
    </row>
    <row r="27" spans="1:3" ht="15">
      <c r="A27" s="85" t="s">
        <v>848</v>
      </c>
      <c r="B27" s="92" t="s">
        <v>240</v>
      </c>
      <c r="C27" s="85">
        <f>VLOOKUP(GroupVertices[[#This Row],[Vertex]],Vertices[],MATCH("ID",Vertices[[#Headers],[Vertex]:[Vertex Content Word Count]],0),FALSE)</f>
        <v>42</v>
      </c>
    </row>
    <row r="28" spans="1:3" ht="15">
      <c r="A28" s="85" t="s">
        <v>848</v>
      </c>
      <c r="B28" s="92" t="s">
        <v>239</v>
      </c>
      <c r="C28" s="85">
        <f>VLOOKUP(GroupVertices[[#This Row],[Vertex]],Vertices[],MATCH("ID",Vertices[[#Headers],[Vertex]:[Vertex Content Word Count]],0),FALSE)</f>
        <v>41</v>
      </c>
    </row>
    <row r="29" spans="1:3" ht="15">
      <c r="A29" s="85" t="s">
        <v>849</v>
      </c>
      <c r="B29" s="92" t="s">
        <v>238</v>
      </c>
      <c r="C29" s="85">
        <f>VLOOKUP(GroupVertices[[#This Row],[Vertex]],Vertices[],MATCH("ID",Vertices[[#Headers],[Vertex]:[Vertex Content Word Count]],0),FALSE)</f>
        <v>39</v>
      </c>
    </row>
    <row r="30" spans="1:3" ht="15">
      <c r="A30" s="85" t="s">
        <v>849</v>
      </c>
      <c r="B30" s="92" t="s">
        <v>252</v>
      </c>
      <c r="C30" s="85">
        <f>VLOOKUP(GroupVertices[[#This Row],[Vertex]],Vertices[],MATCH("ID",Vertices[[#Headers],[Vertex]:[Vertex Content Word Count]],0),FALSE)</f>
        <v>40</v>
      </c>
    </row>
    <row r="31" spans="1:3" ht="15">
      <c r="A31" s="85" t="s">
        <v>850</v>
      </c>
      <c r="B31" s="92" t="s">
        <v>234</v>
      </c>
      <c r="C31" s="85">
        <f>VLOOKUP(GroupVertices[[#This Row],[Vertex]],Vertices[],MATCH("ID",Vertices[[#Headers],[Vertex]:[Vertex Content Word Count]],0),FALSE)</f>
        <v>32</v>
      </c>
    </row>
    <row r="32" spans="1:3" ht="15">
      <c r="A32" s="85" t="s">
        <v>850</v>
      </c>
      <c r="B32" s="92" t="s">
        <v>249</v>
      </c>
      <c r="C32" s="85">
        <f>VLOOKUP(GroupVertices[[#This Row],[Vertex]],Vertices[],MATCH("ID",Vertices[[#Headers],[Vertex]:[Vertex Content Word Count]],0),FALSE)</f>
        <v>33</v>
      </c>
    </row>
    <row r="33" spans="1:3" ht="15">
      <c r="A33" s="85" t="s">
        <v>851</v>
      </c>
      <c r="B33" s="92" t="s">
        <v>229</v>
      </c>
      <c r="C33" s="85">
        <f>VLOOKUP(GroupVertices[[#This Row],[Vertex]],Vertices[],MATCH("ID",Vertices[[#Headers],[Vertex]:[Vertex Content Word Count]],0),FALSE)</f>
        <v>25</v>
      </c>
    </row>
    <row r="34" spans="1:3" ht="15">
      <c r="A34" s="85" t="s">
        <v>851</v>
      </c>
      <c r="B34" s="92" t="s">
        <v>228</v>
      </c>
      <c r="C34" s="85">
        <f>VLOOKUP(GroupVertices[[#This Row],[Vertex]],Vertices[],MATCH("ID",Vertices[[#Headers],[Vertex]:[Vertex Content Word Count]],0),FALSE)</f>
        <v>24</v>
      </c>
    </row>
    <row r="35" spans="1:3" ht="15">
      <c r="A35" s="85" t="s">
        <v>852</v>
      </c>
      <c r="B35" s="92" t="s">
        <v>223</v>
      </c>
      <c r="C35" s="85">
        <f>VLOOKUP(GroupVertices[[#This Row],[Vertex]],Vertices[],MATCH("ID",Vertices[[#Headers],[Vertex]:[Vertex Content Word Count]],0),FALSE)</f>
        <v>20</v>
      </c>
    </row>
    <row r="36" spans="1:3" ht="15">
      <c r="A36" s="85" t="s">
        <v>852</v>
      </c>
      <c r="B36" s="92" t="s">
        <v>222</v>
      </c>
      <c r="C36" s="85">
        <f>VLOOKUP(GroupVertices[[#This Row],[Vertex]],Vertices[],MATCH("ID",Vertices[[#Headers],[Vertex]:[Vertex Content Word Count]],0),FALSE)</f>
        <v>19</v>
      </c>
    </row>
    <row r="37" spans="1:3" ht="15">
      <c r="A37" s="85" t="s">
        <v>853</v>
      </c>
      <c r="B37" s="92" t="s">
        <v>215</v>
      </c>
      <c r="C37" s="85">
        <f>VLOOKUP(GroupVertices[[#This Row],[Vertex]],Vertices[],MATCH("ID",Vertices[[#Headers],[Vertex]:[Vertex Content Word Count]],0),FALSE)</f>
        <v>9</v>
      </c>
    </row>
    <row r="38" spans="1:3" ht="15">
      <c r="A38" s="85" t="s">
        <v>853</v>
      </c>
      <c r="B38" s="92" t="s">
        <v>244</v>
      </c>
      <c r="C38" s="85">
        <f>VLOOKUP(GroupVertices[[#This Row],[Vertex]],Vertices[],MATCH("ID",Vertices[[#Headers],[Vertex]:[Vertex Content Word Count]],0),FALSE)</f>
        <v>10</v>
      </c>
    </row>
    <row r="39" spans="1:3" ht="15">
      <c r="A39" s="85" t="s">
        <v>854</v>
      </c>
      <c r="B39" s="92" t="s">
        <v>214</v>
      </c>
      <c r="C39" s="85">
        <f>VLOOKUP(GroupVertices[[#This Row],[Vertex]],Vertices[],MATCH("ID",Vertices[[#Headers],[Vertex]:[Vertex Content Word Count]],0),FALSE)</f>
        <v>7</v>
      </c>
    </row>
    <row r="40" spans="1:3" ht="15">
      <c r="A40" s="85" t="s">
        <v>854</v>
      </c>
      <c r="B40" s="92" t="s">
        <v>243</v>
      </c>
      <c r="C40" s="85">
        <f>VLOOKUP(GroupVertices[[#This Row],[Vertex]],Vertices[],MATCH("ID",Vertices[[#Headers],[Vertex]:[Vertex Content Word Count]],0),FALSE)</f>
        <v>8</v>
      </c>
    </row>
    <row r="41" spans="1:3" ht="15">
      <c r="A41" s="85" t="s">
        <v>855</v>
      </c>
      <c r="B41" s="92" t="s">
        <v>213</v>
      </c>
      <c r="C41" s="85">
        <f>VLOOKUP(GroupVertices[[#This Row],[Vertex]],Vertices[],MATCH("ID",Vertices[[#Headers],[Vertex]:[Vertex Content Word Count]],0),FALSE)</f>
        <v>5</v>
      </c>
    </row>
    <row r="42" spans="1:3" ht="15">
      <c r="A42" s="85" t="s">
        <v>855</v>
      </c>
      <c r="B42" s="92" t="s">
        <v>242</v>
      </c>
      <c r="C42" s="85">
        <f>VLOOKUP(GroupVertices[[#This Row],[Vertex]],Vertices[],MATCH("ID",Vertices[[#Headers],[Vertex]:[Vertex Content Word Count]],0),FALSE)</f>
        <v>6</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874</v>
      </c>
      <c r="B2" s="36" t="s">
        <v>802</v>
      </c>
      <c r="D2" s="33">
        <f>MIN(Vertices[Degree])</f>
        <v>0</v>
      </c>
      <c r="E2" s="3">
        <f>COUNTIF(Vertices[Degree],"&gt;= "&amp;D2)-COUNTIF(Vertices[Degree],"&gt;="&amp;D3)</f>
        <v>0</v>
      </c>
      <c r="F2" s="39">
        <f>MIN(Vertices[In-Degree])</f>
        <v>0</v>
      </c>
      <c r="G2" s="40">
        <f>COUNTIF(Vertices[In-Degree],"&gt;= "&amp;F2)-COUNTIF(Vertices[In-Degree],"&gt;="&amp;F3)</f>
        <v>18</v>
      </c>
      <c r="H2" s="39">
        <f>MIN(Vertices[Out-Degree])</f>
        <v>0</v>
      </c>
      <c r="I2" s="40">
        <f>COUNTIF(Vertices[Out-Degree],"&gt;= "&amp;H2)-COUNTIF(Vertices[Out-Degree],"&gt;="&amp;H3)</f>
        <v>11</v>
      </c>
      <c r="J2" s="39">
        <f>MIN(Vertices[Betweenness Centrality])</f>
        <v>0</v>
      </c>
      <c r="K2" s="40">
        <f>COUNTIF(Vertices[Betweenness Centrality],"&gt;= "&amp;J2)-COUNTIF(Vertices[Betweenness Centrality],"&gt;="&amp;J3)</f>
        <v>35</v>
      </c>
      <c r="L2" s="39">
        <f>MIN(Vertices[Closeness Centrality])</f>
        <v>0</v>
      </c>
      <c r="M2" s="40">
        <f>COUNTIF(Vertices[Closeness Centrality],"&gt;= "&amp;L2)-COUNTIF(Vertices[Closeness Centrality],"&gt;="&amp;L3)</f>
        <v>6</v>
      </c>
      <c r="N2" s="39">
        <f>MIN(Vertices[Eigenvector Centrality])</f>
        <v>0</v>
      </c>
      <c r="O2" s="40">
        <f>COUNTIF(Vertices[Eigenvector Centrality],"&gt;= "&amp;N2)-COUNTIF(Vertices[Eigenvector Centrality],"&gt;="&amp;N3)</f>
        <v>37</v>
      </c>
      <c r="P2" s="39">
        <f>MIN(Vertices[PageRank])</f>
        <v>0.61068</v>
      </c>
      <c r="Q2" s="40">
        <f>COUNTIF(Vertices[PageRank],"&gt;= "&amp;P2)-COUNTIF(Vertices[PageRank],"&gt;="&amp;P3)</f>
        <v>7</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9"/>
      <c r="B3" s="129"/>
      <c r="D3" s="34">
        <f aca="true" t="shared" si="1" ref="D3:D26">D2+($D$57-$D$2)/BinDivisor</f>
        <v>0</v>
      </c>
      <c r="E3" s="3">
        <f>COUNTIF(Vertices[Degree],"&gt;= "&amp;D3)-COUNTIF(Vertices[Degree],"&gt;="&amp;D4)</f>
        <v>0</v>
      </c>
      <c r="F3" s="41">
        <f aca="true" t="shared" si="2" ref="F3:F26">F2+($F$57-$F$2)/BinDivisor</f>
        <v>0.07272727272727272</v>
      </c>
      <c r="G3" s="42">
        <f>COUNTIF(Vertices[In-Degree],"&gt;= "&amp;F3)-COUNTIF(Vertices[In-Degree],"&gt;="&amp;F4)</f>
        <v>0</v>
      </c>
      <c r="H3" s="41">
        <f aca="true" t="shared" si="3" ref="H3:H26">H2+($H$57-$H$2)/BinDivisor</f>
        <v>0.03636363636363636</v>
      </c>
      <c r="I3" s="42">
        <f>COUNTIF(Vertices[Out-Degree],"&gt;= "&amp;H3)-COUNTIF(Vertices[Out-Degree],"&gt;="&amp;H4)</f>
        <v>0</v>
      </c>
      <c r="J3" s="41">
        <f aca="true" t="shared" si="4" ref="J3:J26">J2+($J$57-$J$2)/BinDivisor</f>
        <v>0.10909090909090909</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0</v>
      </c>
      <c r="N3" s="41">
        <f aca="true" t="shared" si="6" ref="N3:N26">N2+($N$57-$N$2)/BinDivisor</f>
        <v>0.007895472727272727</v>
      </c>
      <c r="O3" s="42">
        <f>COUNTIF(Vertices[Eigenvector Centrality],"&gt;= "&amp;N3)-COUNTIF(Vertices[Eigenvector Centrality],"&gt;="&amp;N4)</f>
        <v>0</v>
      </c>
      <c r="P3" s="41">
        <f aca="true" t="shared" si="7" ref="P3:P26">P2+($P$57-$P$2)/BinDivisor</f>
        <v>0.6389932545454545</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41</v>
      </c>
      <c r="D4" s="34">
        <f t="shared" si="1"/>
        <v>0</v>
      </c>
      <c r="E4" s="3">
        <f>COUNTIF(Vertices[Degree],"&gt;= "&amp;D4)-COUNTIF(Vertices[Degree],"&gt;="&amp;D5)</f>
        <v>0</v>
      </c>
      <c r="F4" s="39">
        <f t="shared" si="2"/>
        <v>0.14545454545454545</v>
      </c>
      <c r="G4" s="40">
        <f>COUNTIF(Vertices[In-Degree],"&gt;= "&amp;F4)-COUNTIF(Vertices[In-Degree],"&gt;="&amp;F5)</f>
        <v>0</v>
      </c>
      <c r="H4" s="39">
        <f t="shared" si="3"/>
        <v>0.07272727272727272</v>
      </c>
      <c r="I4" s="40">
        <f>COUNTIF(Vertices[Out-Degree],"&gt;= "&amp;H4)-COUNTIF(Vertices[Out-Degree],"&gt;="&amp;H5)</f>
        <v>0</v>
      </c>
      <c r="J4" s="39">
        <f t="shared" si="4"/>
        <v>0.21818181818181817</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0.015790945454545454</v>
      </c>
      <c r="O4" s="40">
        <f>COUNTIF(Vertices[Eigenvector Centrality],"&gt;= "&amp;N4)-COUNTIF(Vertices[Eigenvector Centrality],"&gt;="&amp;N5)</f>
        <v>0</v>
      </c>
      <c r="P4" s="39">
        <f t="shared" si="7"/>
        <v>0.667306509090909</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0.21818181818181817</v>
      </c>
      <c r="G5" s="42">
        <f>COUNTIF(Vertices[In-Degree],"&gt;= "&amp;F5)-COUNTIF(Vertices[In-Degree],"&gt;="&amp;F6)</f>
        <v>0</v>
      </c>
      <c r="H5" s="41">
        <f t="shared" si="3"/>
        <v>0.10909090909090909</v>
      </c>
      <c r="I5" s="42">
        <f>COUNTIF(Vertices[Out-Degree],"&gt;= "&amp;H5)-COUNTIF(Vertices[Out-Degree],"&gt;="&amp;H6)</f>
        <v>0</v>
      </c>
      <c r="J5" s="41">
        <f t="shared" si="4"/>
        <v>0.32727272727272727</v>
      </c>
      <c r="K5" s="42">
        <f>COUNTIF(Vertices[Betweenness Centrality],"&gt;= "&amp;J5)-COUNTIF(Vertices[Betweenness Centrality],"&gt;="&amp;J6)</f>
        <v>0</v>
      </c>
      <c r="L5" s="41">
        <f t="shared" si="5"/>
        <v>0.05454545454545454</v>
      </c>
      <c r="M5" s="42">
        <f>COUNTIF(Vertices[Closeness Centrality],"&gt;= "&amp;L5)-COUNTIF(Vertices[Closeness Centrality],"&gt;="&amp;L6)</f>
        <v>0</v>
      </c>
      <c r="N5" s="41">
        <f t="shared" si="6"/>
        <v>0.02368641818181818</v>
      </c>
      <c r="O5" s="42">
        <f>COUNTIF(Vertices[Eigenvector Centrality],"&gt;= "&amp;N5)-COUNTIF(Vertices[Eigenvector Centrality],"&gt;="&amp;N6)</f>
        <v>0</v>
      </c>
      <c r="P5" s="41">
        <f t="shared" si="7"/>
        <v>0.6956197636363636</v>
      </c>
      <c r="Q5" s="42">
        <f>COUNTIF(Vertices[PageRank],"&gt;= "&amp;P5)-COUNTIF(Vertices[PageRank],"&gt;="&amp;P6)</f>
        <v>3</v>
      </c>
      <c r="R5" s="41">
        <f t="shared" si="8"/>
        <v>0</v>
      </c>
      <c r="S5" s="46">
        <f>COUNTIF(Vertices[Clustering Coefficient],"&gt;= "&amp;R5)-COUNTIF(Vertices[Clustering Coefficient],"&gt;="&amp;R6)</f>
        <v>0</v>
      </c>
      <c r="T5" s="41" t="e">
        <f ca="1" t="shared" si="9"/>
        <v>#REF!</v>
      </c>
      <c r="U5" s="42" t="e">
        <f ca="1" t="shared" si="0"/>
        <v>#REF!</v>
      </c>
    </row>
    <row r="6" spans="1:21" ht="15">
      <c r="A6" s="36" t="s">
        <v>148</v>
      </c>
      <c r="B6" s="36">
        <v>30</v>
      </c>
      <c r="D6" s="34">
        <f t="shared" si="1"/>
        <v>0</v>
      </c>
      <c r="E6" s="3">
        <f>COUNTIF(Vertices[Degree],"&gt;= "&amp;D6)-COUNTIF(Vertices[Degree],"&gt;="&amp;D7)</f>
        <v>0</v>
      </c>
      <c r="F6" s="39">
        <f t="shared" si="2"/>
        <v>0.2909090909090909</v>
      </c>
      <c r="G6" s="40">
        <f>COUNTIF(Vertices[In-Degree],"&gt;= "&amp;F6)-COUNTIF(Vertices[In-Degree],"&gt;="&amp;F7)</f>
        <v>0</v>
      </c>
      <c r="H6" s="39">
        <f t="shared" si="3"/>
        <v>0.14545454545454545</v>
      </c>
      <c r="I6" s="40">
        <f>COUNTIF(Vertices[Out-Degree],"&gt;= "&amp;H6)-COUNTIF(Vertices[Out-Degree],"&gt;="&amp;H7)</f>
        <v>0</v>
      </c>
      <c r="J6" s="39">
        <f t="shared" si="4"/>
        <v>0.43636363636363634</v>
      </c>
      <c r="K6" s="40">
        <f>COUNTIF(Vertices[Betweenness Centrality],"&gt;= "&amp;J6)-COUNTIF(Vertices[Betweenness Centrality],"&gt;="&amp;J7)</f>
        <v>0</v>
      </c>
      <c r="L6" s="39">
        <f t="shared" si="5"/>
        <v>0.07272727272727272</v>
      </c>
      <c r="M6" s="40">
        <f>COUNTIF(Vertices[Closeness Centrality],"&gt;= "&amp;L6)-COUNTIF(Vertices[Closeness Centrality],"&gt;="&amp;L7)</f>
        <v>0</v>
      </c>
      <c r="N6" s="39">
        <f t="shared" si="6"/>
        <v>0.03158189090909091</v>
      </c>
      <c r="O6" s="40">
        <f>COUNTIF(Vertices[Eigenvector Centrality],"&gt;= "&amp;N6)-COUNTIF(Vertices[Eigenvector Centrality],"&gt;="&amp;N7)</f>
        <v>0</v>
      </c>
      <c r="P6" s="39">
        <f t="shared" si="7"/>
        <v>0.7239330181818181</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14</v>
      </c>
      <c r="D7" s="34">
        <f t="shared" si="1"/>
        <v>0</v>
      </c>
      <c r="E7" s="3">
        <f>COUNTIF(Vertices[Degree],"&gt;= "&amp;D7)-COUNTIF(Vertices[Degree],"&gt;="&amp;D8)</f>
        <v>0</v>
      </c>
      <c r="F7" s="41">
        <f t="shared" si="2"/>
        <v>0.36363636363636365</v>
      </c>
      <c r="G7" s="42">
        <f>COUNTIF(Vertices[In-Degree],"&gt;= "&amp;F7)-COUNTIF(Vertices[In-Degree],"&gt;="&amp;F8)</f>
        <v>0</v>
      </c>
      <c r="H7" s="41">
        <f t="shared" si="3"/>
        <v>0.18181818181818182</v>
      </c>
      <c r="I7" s="42">
        <f>COUNTIF(Vertices[Out-Degree],"&gt;= "&amp;H7)-COUNTIF(Vertices[Out-Degree],"&gt;="&amp;H8)</f>
        <v>0</v>
      </c>
      <c r="J7" s="41">
        <f t="shared" si="4"/>
        <v>0.5454545454545454</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0.03947736363636364</v>
      </c>
      <c r="O7" s="42">
        <f>COUNTIF(Vertices[Eigenvector Centrality],"&gt;= "&amp;N7)-COUNTIF(Vertices[Eigenvector Centrality],"&gt;="&amp;N8)</f>
        <v>0</v>
      </c>
      <c r="P7" s="41">
        <f t="shared" si="7"/>
        <v>0.7522462727272726</v>
      </c>
      <c r="Q7" s="42">
        <f>COUNTIF(Vertices[PageRank],"&gt;= "&amp;P7)-COUNTIF(Vertices[PageRank],"&gt;="&amp;P8)</f>
        <v>6</v>
      </c>
      <c r="R7" s="41">
        <f t="shared" si="8"/>
        <v>0</v>
      </c>
      <c r="S7" s="46">
        <f>COUNTIF(Vertices[Clustering Coefficient],"&gt;= "&amp;R7)-COUNTIF(Vertices[Clustering Coefficient],"&gt;="&amp;R8)</f>
        <v>0</v>
      </c>
      <c r="T7" s="41" t="e">
        <f ca="1" t="shared" si="9"/>
        <v>#REF!</v>
      </c>
      <c r="U7" s="42" t="e">
        <f ca="1" t="shared" si="0"/>
        <v>#REF!</v>
      </c>
    </row>
    <row r="8" spans="1:21" ht="15">
      <c r="A8" s="36" t="s">
        <v>150</v>
      </c>
      <c r="B8" s="36">
        <v>44</v>
      </c>
      <c r="D8" s="34">
        <f t="shared" si="1"/>
        <v>0</v>
      </c>
      <c r="E8" s="3">
        <f>COUNTIF(Vertices[Degree],"&gt;= "&amp;D8)-COUNTIF(Vertices[Degree],"&gt;="&amp;D9)</f>
        <v>0</v>
      </c>
      <c r="F8" s="39">
        <f t="shared" si="2"/>
        <v>0.4363636363636364</v>
      </c>
      <c r="G8" s="40">
        <f>COUNTIF(Vertices[In-Degree],"&gt;= "&amp;F8)-COUNTIF(Vertices[In-Degree],"&gt;="&amp;F9)</f>
        <v>0</v>
      </c>
      <c r="H8" s="39">
        <f t="shared" si="3"/>
        <v>0.2181818181818182</v>
      </c>
      <c r="I8" s="40">
        <f>COUNTIF(Vertices[Out-Degree],"&gt;= "&amp;H8)-COUNTIF(Vertices[Out-Degree],"&gt;="&amp;H9)</f>
        <v>0</v>
      </c>
      <c r="J8" s="39">
        <f t="shared" si="4"/>
        <v>0.6545454545454545</v>
      </c>
      <c r="K8" s="40">
        <f>COUNTIF(Vertices[Betweenness Centrality],"&gt;= "&amp;J8)-COUNTIF(Vertices[Betweenness Centrality],"&gt;="&amp;J9)</f>
        <v>0</v>
      </c>
      <c r="L8" s="39">
        <f t="shared" si="5"/>
        <v>0.1090909090909091</v>
      </c>
      <c r="M8" s="40">
        <f>COUNTIF(Vertices[Closeness Centrality],"&gt;= "&amp;L8)-COUNTIF(Vertices[Closeness Centrality],"&gt;="&amp;L9)</f>
        <v>0</v>
      </c>
      <c r="N8" s="39">
        <f t="shared" si="6"/>
        <v>0.047372836363636366</v>
      </c>
      <c r="O8" s="40">
        <f>COUNTIF(Vertices[Eigenvector Centrality],"&gt;= "&amp;N8)-COUNTIF(Vertices[Eigenvector Centrality],"&gt;="&amp;N9)</f>
        <v>0</v>
      </c>
      <c r="P8" s="39">
        <f t="shared" si="7"/>
        <v>0.7805595272727271</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0.5090909090909091</v>
      </c>
      <c r="G9" s="42">
        <f>COUNTIF(Vertices[In-Degree],"&gt;= "&amp;F9)-COUNTIF(Vertices[In-Degree],"&gt;="&amp;F10)</f>
        <v>0</v>
      </c>
      <c r="H9" s="41">
        <f t="shared" si="3"/>
        <v>0.2545454545454546</v>
      </c>
      <c r="I9" s="42">
        <f>COUNTIF(Vertices[Out-Degree],"&gt;= "&amp;H9)-COUNTIF(Vertices[Out-Degree],"&gt;="&amp;H10)</f>
        <v>0</v>
      </c>
      <c r="J9" s="41">
        <f t="shared" si="4"/>
        <v>0.7636363636363637</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0.055268309090909094</v>
      </c>
      <c r="O9" s="42">
        <f>COUNTIF(Vertices[Eigenvector Centrality],"&gt;= "&amp;N9)-COUNTIF(Vertices[Eigenvector Centrality],"&gt;="&amp;N10)</f>
        <v>0</v>
      </c>
      <c r="P9" s="41">
        <f t="shared" si="7"/>
        <v>0.8088727818181817</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875</v>
      </c>
      <c r="B10" s="36">
        <v>3</v>
      </c>
      <c r="D10" s="34">
        <f t="shared" si="1"/>
        <v>0</v>
      </c>
      <c r="E10" s="3">
        <f>COUNTIF(Vertices[Degree],"&gt;= "&amp;D10)-COUNTIF(Vertices[Degree],"&gt;="&amp;D11)</f>
        <v>0</v>
      </c>
      <c r="F10" s="39">
        <f t="shared" si="2"/>
        <v>0.5818181818181819</v>
      </c>
      <c r="G10" s="40">
        <f>COUNTIF(Vertices[In-Degree],"&gt;= "&amp;F10)-COUNTIF(Vertices[In-Degree],"&gt;="&amp;F11)</f>
        <v>0</v>
      </c>
      <c r="H10" s="39">
        <f t="shared" si="3"/>
        <v>0.29090909090909095</v>
      </c>
      <c r="I10" s="40">
        <f>COUNTIF(Vertices[Out-Degree],"&gt;= "&amp;H10)-COUNTIF(Vertices[Out-Degree],"&gt;="&amp;H11)</f>
        <v>0</v>
      </c>
      <c r="J10" s="39">
        <f t="shared" si="4"/>
        <v>0.8727272727272728</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0.06316378181818182</v>
      </c>
      <c r="O10" s="40">
        <f>COUNTIF(Vertices[Eigenvector Centrality],"&gt;= "&amp;N10)-COUNTIF(Vertices[Eigenvector Centrality],"&gt;="&amp;N11)</f>
        <v>0</v>
      </c>
      <c r="P10" s="39">
        <f t="shared" si="7"/>
        <v>0.8371860363636362</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0.6545454545454547</v>
      </c>
      <c r="G11" s="42">
        <f>COUNTIF(Vertices[In-Degree],"&gt;= "&amp;F11)-COUNTIF(Vertices[In-Degree],"&gt;="&amp;F12)</f>
        <v>0</v>
      </c>
      <c r="H11" s="41">
        <f t="shared" si="3"/>
        <v>0.3272727272727273</v>
      </c>
      <c r="I11" s="42">
        <f>COUNTIF(Vertices[Out-Degree],"&gt;= "&amp;H11)-COUNTIF(Vertices[Out-Degree],"&gt;="&amp;H12)</f>
        <v>0</v>
      </c>
      <c r="J11" s="41">
        <f t="shared" si="4"/>
        <v>0.9818181818181819</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0.07105925454545454</v>
      </c>
      <c r="O11" s="42">
        <f>COUNTIF(Vertices[Eigenvector Centrality],"&gt;= "&amp;N11)-COUNTIF(Vertices[Eigenvector Centrality],"&gt;="&amp;N12)</f>
        <v>0</v>
      </c>
      <c r="P11" s="41">
        <f t="shared" si="7"/>
        <v>0.8654992909090907</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23</v>
      </c>
      <c r="D12" s="34">
        <f t="shared" si="1"/>
        <v>0</v>
      </c>
      <c r="E12" s="3">
        <f>COUNTIF(Vertices[Degree],"&gt;= "&amp;D12)-COUNTIF(Vertices[Degree],"&gt;="&amp;D13)</f>
        <v>0</v>
      </c>
      <c r="F12" s="39">
        <f t="shared" si="2"/>
        <v>0.7272727272727274</v>
      </c>
      <c r="G12" s="40">
        <f>COUNTIF(Vertices[In-Degree],"&gt;= "&amp;F12)-COUNTIF(Vertices[In-Degree],"&gt;="&amp;F13)</f>
        <v>0</v>
      </c>
      <c r="H12" s="39">
        <f t="shared" si="3"/>
        <v>0.3636363636363637</v>
      </c>
      <c r="I12" s="40">
        <f>COUNTIF(Vertices[Out-Degree],"&gt;= "&amp;H12)-COUNTIF(Vertices[Out-Degree],"&gt;="&amp;H13)</f>
        <v>0</v>
      </c>
      <c r="J12" s="39">
        <f t="shared" si="4"/>
        <v>1.090909090909091</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0.07895472727272727</v>
      </c>
      <c r="O12" s="40">
        <f>COUNTIF(Vertices[Eigenvector Centrality],"&gt;= "&amp;N12)-COUNTIF(Vertices[Eigenvector Centrality],"&gt;="&amp;N13)</f>
        <v>0</v>
      </c>
      <c r="P12" s="39">
        <f t="shared" si="7"/>
        <v>0.8938125454545452</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253</v>
      </c>
      <c r="B13" s="36">
        <v>16</v>
      </c>
      <c r="D13" s="34">
        <f t="shared" si="1"/>
        <v>0</v>
      </c>
      <c r="E13" s="3">
        <f>COUNTIF(Vertices[Degree],"&gt;= "&amp;D13)-COUNTIF(Vertices[Degree],"&gt;="&amp;D14)</f>
        <v>0</v>
      </c>
      <c r="F13" s="41">
        <f t="shared" si="2"/>
        <v>0.8000000000000002</v>
      </c>
      <c r="G13" s="42">
        <f>COUNTIF(Vertices[In-Degree],"&gt;= "&amp;F13)-COUNTIF(Vertices[In-Degree],"&gt;="&amp;F14)</f>
        <v>0</v>
      </c>
      <c r="H13" s="41">
        <f t="shared" si="3"/>
        <v>0.4000000000000001</v>
      </c>
      <c r="I13" s="42">
        <f>COUNTIF(Vertices[Out-Degree],"&gt;= "&amp;H13)-COUNTIF(Vertices[Out-Degree],"&gt;="&amp;H14)</f>
        <v>0</v>
      </c>
      <c r="J13" s="41">
        <f t="shared" si="4"/>
        <v>1.2000000000000002</v>
      </c>
      <c r="K13" s="42">
        <f>COUNTIF(Vertices[Betweenness Centrality],"&gt;= "&amp;J13)-COUNTIF(Vertices[Betweenness Centrality],"&gt;="&amp;J14)</f>
        <v>0</v>
      </c>
      <c r="L13" s="41">
        <f t="shared" si="5"/>
        <v>0.20000000000000004</v>
      </c>
      <c r="M13" s="42">
        <f>COUNTIF(Vertices[Closeness Centrality],"&gt;= "&amp;L13)-COUNTIF(Vertices[Closeness Centrality],"&gt;="&amp;L14)</f>
        <v>3</v>
      </c>
      <c r="N13" s="41">
        <f t="shared" si="6"/>
        <v>0.0868502</v>
      </c>
      <c r="O13" s="42">
        <f>COUNTIF(Vertices[Eigenvector Centrality],"&gt;= "&amp;N13)-COUNTIF(Vertices[Eigenvector Centrality],"&gt;="&amp;N14)</f>
        <v>0</v>
      </c>
      <c r="P13" s="41">
        <f t="shared" si="7"/>
        <v>0.9221257999999998</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254</v>
      </c>
      <c r="B14" s="36">
        <v>5</v>
      </c>
      <c r="D14" s="34">
        <f t="shared" si="1"/>
        <v>0</v>
      </c>
      <c r="E14" s="3">
        <f>COUNTIF(Vertices[Degree],"&gt;= "&amp;D14)-COUNTIF(Vertices[Degree],"&gt;="&amp;D15)</f>
        <v>0</v>
      </c>
      <c r="F14" s="39">
        <f t="shared" si="2"/>
        <v>0.8727272727272729</v>
      </c>
      <c r="G14" s="40">
        <f>COUNTIF(Vertices[In-Degree],"&gt;= "&amp;F14)-COUNTIF(Vertices[In-Degree],"&gt;="&amp;F15)</f>
        <v>0</v>
      </c>
      <c r="H14" s="39">
        <f t="shared" si="3"/>
        <v>0.43636363636363645</v>
      </c>
      <c r="I14" s="40">
        <f>COUNTIF(Vertices[Out-Degree],"&gt;= "&amp;H14)-COUNTIF(Vertices[Out-Degree],"&gt;="&amp;H15)</f>
        <v>0</v>
      </c>
      <c r="J14" s="39">
        <f t="shared" si="4"/>
        <v>1.3090909090909093</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0.09474567272727273</v>
      </c>
      <c r="O14" s="40">
        <f>COUNTIF(Vertices[Eigenvector Centrality],"&gt;= "&amp;N14)-COUNTIF(Vertices[Eigenvector Centrality],"&gt;="&amp;N15)</f>
        <v>0</v>
      </c>
      <c r="P14" s="39">
        <f t="shared" si="7"/>
        <v>0.9504390545454543</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9"/>
      <c r="B15" s="129"/>
      <c r="D15" s="34">
        <f t="shared" si="1"/>
        <v>0</v>
      </c>
      <c r="E15" s="3">
        <f>COUNTIF(Vertices[Degree],"&gt;= "&amp;D15)-COUNTIF(Vertices[Degree],"&gt;="&amp;D16)</f>
        <v>0</v>
      </c>
      <c r="F15" s="41">
        <f t="shared" si="2"/>
        <v>0.9454545454545457</v>
      </c>
      <c r="G15" s="42">
        <f>COUNTIF(Vertices[In-Degree],"&gt;= "&amp;F15)-COUNTIF(Vertices[In-Degree],"&gt;="&amp;F16)</f>
        <v>17</v>
      </c>
      <c r="H15" s="41">
        <f t="shared" si="3"/>
        <v>0.47272727272727283</v>
      </c>
      <c r="I15" s="42">
        <f>COUNTIF(Vertices[Out-Degree],"&gt;= "&amp;H15)-COUNTIF(Vertices[Out-Degree],"&gt;="&amp;H16)</f>
        <v>0</v>
      </c>
      <c r="J15" s="41">
        <f t="shared" si="4"/>
        <v>1.4181818181818184</v>
      </c>
      <c r="K15" s="42">
        <f>COUNTIF(Vertices[Betweenness Centrality],"&gt;= "&amp;J15)-COUNTIF(Vertices[Betweenness Centrality],"&gt;="&amp;J16)</f>
        <v>0</v>
      </c>
      <c r="L15" s="41">
        <f t="shared" si="5"/>
        <v>0.23636363636363641</v>
      </c>
      <c r="M15" s="42">
        <f>COUNTIF(Vertices[Closeness Centrality],"&gt;= "&amp;L15)-COUNTIF(Vertices[Closeness Centrality],"&gt;="&amp;L16)</f>
        <v>0</v>
      </c>
      <c r="N15" s="41">
        <f t="shared" si="6"/>
        <v>0.10264114545454546</v>
      </c>
      <c r="O15" s="42">
        <f>COUNTIF(Vertices[Eigenvector Centrality],"&gt;= "&amp;N15)-COUNTIF(Vertices[Eigenvector Centrality],"&gt;="&amp;N16)</f>
        <v>0</v>
      </c>
      <c r="P15" s="41">
        <f t="shared" si="7"/>
        <v>0.9787523090909088</v>
      </c>
      <c r="Q15" s="42">
        <f>COUNTIF(Vertices[PageRank],"&gt;= "&amp;P15)-COUNTIF(Vertices[PageRank],"&gt;="&amp;P16)</f>
        <v>16</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23</v>
      </c>
      <c r="D16" s="34">
        <f t="shared" si="1"/>
        <v>0</v>
      </c>
      <c r="E16" s="3">
        <f>COUNTIF(Vertices[Degree],"&gt;= "&amp;D16)-COUNTIF(Vertices[Degree],"&gt;="&amp;D17)</f>
        <v>0</v>
      </c>
      <c r="F16" s="39">
        <f t="shared" si="2"/>
        <v>1.0181818181818183</v>
      </c>
      <c r="G16" s="40">
        <f>COUNTIF(Vertices[In-Degree],"&gt;= "&amp;F16)-COUNTIF(Vertices[In-Degree],"&gt;="&amp;F17)</f>
        <v>0</v>
      </c>
      <c r="H16" s="39">
        <f t="shared" si="3"/>
        <v>0.5090909090909091</v>
      </c>
      <c r="I16" s="40">
        <f>COUNTIF(Vertices[Out-Degree],"&gt;= "&amp;H16)-COUNTIF(Vertices[Out-Degree],"&gt;="&amp;H17)</f>
        <v>0</v>
      </c>
      <c r="J16" s="39">
        <f t="shared" si="4"/>
        <v>1.5272727272727276</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0.11053661818181819</v>
      </c>
      <c r="O16" s="40">
        <f>COUNTIF(Vertices[Eigenvector Centrality],"&gt;= "&amp;N16)-COUNTIF(Vertices[Eigenvector Centrality],"&gt;="&amp;N17)</f>
        <v>0</v>
      </c>
      <c r="P16" s="39">
        <f t="shared" si="7"/>
        <v>1.0070655636363635</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9"/>
      <c r="B17" s="129"/>
      <c r="D17" s="34">
        <f t="shared" si="1"/>
        <v>0</v>
      </c>
      <c r="E17" s="3">
        <f>COUNTIF(Vertices[Degree],"&gt;= "&amp;D17)-COUNTIF(Vertices[Degree],"&gt;="&amp;D18)</f>
        <v>0</v>
      </c>
      <c r="F17" s="41">
        <f t="shared" si="2"/>
        <v>1.090909090909091</v>
      </c>
      <c r="G17" s="42">
        <f>COUNTIF(Vertices[In-Degree],"&gt;= "&amp;F17)-COUNTIF(Vertices[In-Degree],"&gt;="&amp;F18)</f>
        <v>0</v>
      </c>
      <c r="H17" s="41">
        <f t="shared" si="3"/>
        <v>0.5454545454545455</v>
      </c>
      <c r="I17" s="42">
        <f>COUNTIF(Vertices[Out-Degree],"&gt;= "&amp;H17)-COUNTIF(Vertices[Out-Degree],"&gt;="&amp;H18)</f>
        <v>0</v>
      </c>
      <c r="J17" s="41">
        <f t="shared" si="4"/>
        <v>1.6363636363636367</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0.11843209090909092</v>
      </c>
      <c r="O17" s="42">
        <f>COUNTIF(Vertices[Eigenvector Centrality],"&gt;= "&amp;N17)-COUNTIF(Vertices[Eigenvector Centrality],"&gt;="&amp;N18)</f>
        <v>0</v>
      </c>
      <c r="P17" s="41">
        <f t="shared" si="7"/>
        <v>1.035378818181818</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1.1636363636363638</v>
      </c>
      <c r="G18" s="40">
        <f>COUNTIF(Vertices[In-Degree],"&gt;= "&amp;F18)-COUNTIF(Vertices[In-Degree],"&gt;="&amp;F19)</f>
        <v>0</v>
      </c>
      <c r="H18" s="39">
        <f t="shared" si="3"/>
        <v>0.5818181818181819</v>
      </c>
      <c r="I18" s="40">
        <f>COUNTIF(Vertices[Out-Degree],"&gt;= "&amp;H18)-COUNTIF(Vertices[Out-Degree],"&gt;="&amp;H19)</f>
        <v>0</v>
      </c>
      <c r="J18" s="39">
        <f t="shared" si="4"/>
        <v>1.7454545454545458</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0.12632756363636363</v>
      </c>
      <c r="O18" s="40">
        <f>COUNTIF(Vertices[Eigenvector Centrality],"&gt;= "&amp;N18)-COUNTIF(Vertices[Eigenvector Centrality],"&gt;="&amp;N19)</f>
        <v>0</v>
      </c>
      <c r="P18" s="39">
        <f t="shared" si="7"/>
        <v>1.0636920727272725</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1.2363636363636366</v>
      </c>
      <c r="G19" s="42">
        <f>COUNTIF(Vertices[In-Degree],"&gt;= "&amp;F19)-COUNTIF(Vertices[In-Degree],"&gt;="&amp;F20)</f>
        <v>0</v>
      </c>
      <c r="H19" s="41">
        <f t="shared" si="3"/>
        <v>0.6181818181818183</v>
      </c>
      <c r="I19" s="42">
        <f>COUNTIF(Vertices[Out-Degree],"&gt;= "&amp;H19)-COUNTIF(Vertices[Out-Degree],"&gt;="&amp;H20)</f>
        <v>0</v>
      </c>
      <c r="J19" s="41">
        <f t="shared" si="4"/>
        <v>1.854545454545455</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0.13422303636363636</v>
      </c>
      <c r="O19" s="42">
        <f>COUNTIF(Vertices[Eigenvector Centrality],"&gt;= "&amp;N19)-COUNTIF(Vertices[Eigenvector Centrality],"&gt;="&amp;N20)</f>
        <v>0</v>
      </c>
      <c r="P19" s="41">
        <f t="shared" si="7"/>
        <v>1.092005327272727</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9"/>
      <c r="B20" s="129"/>
      <c r="D20" s="34">
        <f t="shared" si="1"/>
        <v>0</v>
      </c>
      <c r="E20" s="3">
        <f>COUNTIF(Vertices[Degree],"&gt;= "&amp;D20)-COUNTIF(Vertices[Degree],"&gt;="&amp;D21)</f>
        <v>0</v>
      </c>
      <c r="F20" s="39">
        <f t="shared" si="2"/>
        <v>1.3090909090909093</v>
      </c>
      <c r="G20" s="40">
        <f>COUNTIF(Vertices[In-Degree],"&gt;= "&amp;F20)-COUNTIF(Vertices[In-Degree],"&gt;="&amp;F21)</f>
        <v>0</v>
      </c>
      <c r="H20" s="39">
        <f t="shared" si="3"/>
        <v>0.6545454545454547</v>
      </c>
      <c r="I20" s="40">
        <f>COUNTIF(Vertices[Out-Degree],"&gt;= "&amp;H20)-COUNTIF(Vertices[Out-Degree],"&gt;="&amp;H21)</f>
        <v>0</v>
      </c>
      <c r="J20" s="39">
        <f t="shared" si="4"/>
        <v>1.963636363636364</v>
      </c>
      <c r="K20" s="40">
        <f>COUNTIF(Vertices[Betweenness Centrality],"&gt;= "&amp;J20)-COUNTIF(Vertices[Betweenness Centrality],"&gt;="&amp;J21)</f>
        <v>5</v>
      </c>
      <c r="L20" s="39">
        <f t="shared" si="5"/>
        <v>0.3272727272727273</v>
      </c>
      <c r="M20" s="40">
        <f>COUNTIF(Vertices[Closeness Centrality],"&gt;= "&amp;L20)-COUNTIF(Vertices[Closeness Centrality],"&gt;="&amp;L21)</f>
        <v>11</v>
      </c>
      <c r="N20" s="39">
        <f t="shared" si="6"/>
        <v>0.1421185090909091</v>
      </c>
      <c r="O20" s="40">
        <f>COUNTIF(Vertices[Eigenvector Centrality],"&gt;= "&amp;N20)-COUNTIF(Vertices[Eigenvector Centrality],"&gt;="&amp;N21)</f>
        <v>0</v>
      </c>
      <c r="P20" s="39">
        <f t="shared" si="7"/>
        <v>1.1203185818181816</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20</v>
      </c>
      <c r="D21" s="34">
        <f t="shared" si="1"/>
        <v>0</v>
      </c>
      <c r="E21" s="3">
        <f>COUNTIF(Vertices[Degree],"&gt;= "&amp;D21)-COUNTIF(Vertices[Degree],"&gt;="&amp;D22)</f>
        <v>0</v>
      </c>
      <c r="F21" s="41">
        <f t="shared" si="2"/>
        <v>1.381818181818182</v>
      </c>
      <c r="G21" s="42">
        <f>COUNTIF(Vertices[In-Degree],"&gt;= "&amp;F21)-COUNTIF(Vertices[In-Degree],"&gt;="&amp;F22)</f>
        <v>0</v>
      </c>
      <c r="H21" s="41">
        <f t="shared" si="3"/>
        <v>0.690909090909091</v>
      </c>
      <c r="I21" s="42">
        <f>COUNTIF(Vertices[Out-Degree],"&gt;= "&amp;H21)-COUNTIF(Vertices[Out-Degree],"&gt;="&amp;H22)</f>
        <v>0</v>
      </c>
      <c r="J21" s="41">
        <f t="shared" si="4"/>
        <v>2.072727272727273</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0.15001398181818182</v>
      </c>
      <c r="O21" s="42">
        <f>COUNTIF(Vertices[Eigenvector Centrality],"&gt;= "&amp;N21)-COUNTIF(Vertices[Eigenvector Centrality],"&gt;="&amp;N22)</f>
        <v>0</v>
      </c>
      <c r="P21" s="41">
        <f t="shared" si="7"/>
        <v>1.148631836363636</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6</v>
      </c>
      <c r="D22" s="34">
        <f t="shared" si="1"/>
        <v>0</v>
      </c>
      <c r="E22" s="3">
        <f>COUNTIF(Vertices[Degree],"&gt;= "&amp;D22)-COUNTIF(Vertices[Degree],"&gt;="&amp;D23)</f>
        <v>0</v>
      </c>
      <c r="F22" s="39">
        <f t="shared" si="2"/>
        <v>1.4545454545454548</v>
      </c>
      <c r="G22" s="40">
        <f>COUNTIF(Vertices[In-Degree],"&gt;= "&amp;F22)-COUNTIF(Vertices[In-Degree],"&gt;="&amp;F23)</f>
        <v>0</v>
      </c>
      <c r="H22" s="39">
        <f t="shared" si="3"/>
        <v>0.7272727272727274</v>
      </c>
      <c r="I22" s="40">
        <f>COUNTIF(Vertices[Out-Degree],"&gt;= "&amp;H22)-COUNTIF(Vertices[Out-Degree],"&gt;="&amp;H23)</f>
        <v>0</v>
      </c>
      <c r="J22" s="39">
        <f t="shared" si="4"/>
        <v>2.181818181818182</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0.15790945454545455</v>
      </c>
      <c r="O22" s="40">
        <f>COUNTIF(Vertices[Eigenvector Centrality],"&gt;= "&amp;N22)-COUNTIF(Vertices[Eigenvector Centrality],"&gt;="&amp;N23)</f>
        <v>0</v>
      </c>
      <c r="P22" s="39">
        <f t="shared" si="7"/>
        <v>1.1769450909090906</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4</v>
      </c>
      <c r="D23" s="34">
        <f t="shared" si="1"/>
        <v>0</v>
      </c>
      <c r="E23" s="3">
        <f>COUNTIF(Vertices[Degree],"&gt;= "&amp;D23)-COUNTIF(Vertices[Degree],"&gt;="&amp;D24)</f>
        <v>0</v>
      </c>
      <c r="F23" s="41">
        <f t="shared" si="2"/>
        <v>1.5272727272727276</v>
      </c>
      <c r="G23" s="42">
        <f>COUNTIF(Vertices[In-Degree],"&gt;= "&amp;F23)-COUNTIF(Vertices[In-Degree],"&gt;="&amp;F24)</f>
        <v>0</v>
      </c>
      <c r="H23" s="41">
        <f t="shared" si="3"/>
        <v>0.7636363636363638</v>
      </c>
      <c r="I23" s="42">
        <f>COUNTIF(Vertices[Out-Degree],"&gt;= "&amp;H23)-COUNTIF(Vertices[Out-Degree],"&gt;="&amp;H24)</f>
        <v>0</v>
      </c>
      <c r="J23" s="41">
        <f t="shared" si="4"/>
        <v>2.290909090909091</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0.16580492727272728</v>
      </c>
      <c r="O23" s="42">
        <f>COUNTIF(Vertices[Eigenvector Centrality],"&gt;= "&amp;N23)-COUNTIF(Vertices[Eigenvector Centrality],"&gt;="&amp;N24)</f>
        <v>0</v>
      </c>
      <c r="P23" s="41">
        <f t="shared" si="7"/>
        <v>1.2052583454545451</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8</v>
      </c>
      <c r="D24" s="34">
        <f t="shared" si="1"/>
        <v>0</v>
      </c>
      <c r="E24" s="3">
        <f>COUNTIF(Vertices[Degree],"&gt;= "&amp;D24)-COUNTIF(Vertices[Degree],"&gt;="&amp;D25)</f>
        <v>0</v>
      </c>
      <c r="F24" s="39">
        <f t="shared" si="2"/>
        <v>1.6000000000000003</v>
      </c>
      <c r="G24" s="40">
        <f>COUNTIF(Vertices[In-Degree],"&gt;= "&amp;F24)-COUNTIF(Vertices[In-Degree],"&gt;="&amp;F25)</f>
        <v>0</v>
      </c>
      <c r="H24" s="39">
        <f t="shared" si="3"/>
        <v>0.8000000000000002</v>
      </c>
      <c r="I24" s="40">
        <f>COUNTIF(Vertices[Out-Degree],"&gt;= "&amp;H24)-COUNTIF(Vertices[Out-Degree],"&gt;="&amp;H25)</f>
        <v>0</v>
      </c>
      <c r="J24" s="39">
        <f t="shared" si="4"/>
        <v>2.4</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0.1737004</v>
      </c>
      <c r="O24" s="40">
        <f>COUNTIF(Vertices[Eigenvector Centrality],"&gt;= "&amp;N24)-COUNTIF(Vertices[Eigenvector Centrality],"&gt;="&amp;N25)</f>
        <v>0</v>
      </c>
      <c r="P24" s="39">
        <f t="shared" si="7"/>
        <v>1.2335715999999997</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9"/>
      <c r="B25" s="129"/>
      <c r="D25" s="34">
        <f t="shared" si="1"/>
        <v>0</v>
      </c>
      <c r="E25" s="3">
        <f>COUNTIF(Vertices[Degree],"&gt;= "&amp;D25)-COUNTIF(Vertices[Degree],"&gt;="&amp;D26)</f>
        <v>0</v>
      </c>
      <c r="F25" s="41">
        <f t="shared" si="2"/>
        <v>1.672727272727273</v>
      </c>
      <c r="G25" s="42">
        <f>COUNTIF(Vertices[In-Degree],"&gt;= "&amp;F25)-COUNTIF(Vertices[In-Degree],"&gt;="&amp;F26)</f>
        <v>0</v>
      </c>
      <c r="H25" s="41">
        <f t="shared" si="3"/>
        <v>0.8363636363636365</v>
      </c>
      <c r="I25" s="42">
        <f>COUNTIF(Vertices[Out-Degree],"&gt;= "&amp;H25)-COUNTIF(Vertices[Out-Degree],"&gt;="&amp;H26)</f>
        <v>0</v>
      </c>
      <c r="J25" s="41">
        <f t="shared" si="4"/>
        <v>2.509090909090909</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0.18159587272727273</v>
      </c>
      <c r="O25" s="42">
        <f>COUNTIF(Vertices[Eigenvector Centrality],"&gt;= "&amp;N25)-COUNTIF(Vertices[Eigenvector Centrality],"&gt;="&amp;N26)</f>
        <v>3</v>
      </c>
      <c r="P25" s="41">
        <f t="shared" si="7"/>
        <v>1.2618848545454542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1.7454545454545458</v>
      </c>
      <c r="G26" s="40">
        <f>COUNTIF(Vertices[In-Degree],"&gt;= "&amp;F26)-COUNTIF(Vertices[In-Degree],"&gt;="&amp;F28)</f>
        <v>0</v>
      </c>
      <c r="H26" s="39">
        <f t="shared" si="3"/>
        <v>0.8727272727272729</v>
      </c>
      <c r="I26" s="40">
        <f>COUNTIF(Vertices[Out-Degree],"&gt;= "&amp;H26)-COUNTIF(Vertices[Out-Degree],"&gt;="&amp;H28)</f>
        <v>0</v>
      </c>
      <c r="J26" s="39">
        <f t="shared" si="4"/>
        <v>2.6181818181818177</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0.18949134545454546</v>
      </c>
      <c r="O26" s="40">
        <f>COUNTIF(Vertices[Eigenvector Centrality],"&gt;= "&amp;N26)-COUNTIF(Vertices[Eigenvector Centrality],"&gt;="&amp;N28)</f>
        <v>0</v>
      </c>
      <c r="P26" s="39">
        <f t="shared" si="7"/>
        <v>1.2901981090909087</v>
      </c>
      <c r="Q26" s="40">
        <f>COUNTIF(Vertices[PageRank],"&gt;= "&amp;P26)-COUNTIF(Vertices[PageRank],"&gt;="&amp;P28)</f>
        <v>3</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0.747475</v>
      </c>
      <c r="D27" s="34"/>
      <c r="E27" s="3">
        <f>COUNTIF(Vertices[Degree],"&gt;= "&amp;D27)-COUNTIF(Vertices[Degree],"&gt;="&amp;D28)</f>
        <v>0</v>
      </c>
      <c r="F27" s="78"/>
      <c r="G27" s="79">
        <f>COUNTIF(Vertices[In-Degree],"&gt;= "&amp;F27)-COUNTIF(Vertices[In-Degree],"&gt;="&amp;F28)</f>
        <v>-6</v>
      </c>
      <c r="H27" s="78"/>
      <c r="I27" s="79">
        <f>COUNTIF(Vertices[Out-Degree],"&gt;= "&amp;H27)-COUNTIF(Vertices[Out-Degree],"&gt;="&amp;H28)</f>
        <v>-30</v>
      </c>
      <c r="J27" s="78"/>
      <c r="K27" s="79">
        <f>COUNTIF(Vertices[Betweenness Centrality],"&gt;= "&amp;J27)-COUNTIF(Vertices[Betweenness Centrality],"&gt;="&amp;J28)</f>
        <v>-1</v>
      </c>
      <c r="L27" s="78"/>
      <c r="M27" s="79">
        <f>COUNTIF(Vertices[Closeness Centrality],"&gt;= "&amp;L27)-COUNTIF(Vertices[Closeness Centrality],"&gt;="&amp;L28)</f>
        <v>-21</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-41</v>
      </c>
      <c r="T27" s="78"/>
      <c r="U27" s="79">
        <f ca="1">COUNTIF(Vertices[Clustering Coefficient],"&gt;= "&amp;T27)-COUNTIF(Vertices[Clustering Coefficient],"&gt;="&amp;T28)</f>
        <v>0</v>
      </c>
    </row>
    <row r="28" spans="1:21" ht="15">
      <c r="A28" s="129"/>
      <c r="B28" s="129"/>
      <c r="D28" s="34">
        <f>D26+($D$57-$D$2)/BinDivisor</f>
        <v>0</v>
      </c>
      <c r="E28" s="3">
        <f>COUNTIF(Vertices[Degree],"&gt;= "&amp;D28)-COUNTIF(Vertices[Degree],"&gt;="&amp;D40)</f>
        <v>0</v>
      </c>
      <c r="F28" s="41">
        <f>F26+($F$57-$F$2)/BinDivisor</f>
        <v>1.8181818181818186</v>
      </c>
      <c r="G28" s="42">
        <f>COUNTIF(Vertices[In-Degree],"&gt;= "&amp;F28)-COUNTIF(Vertices[In-Degree],"&gt;="&amp;F40)</f>
        <v>0</v>
      </c>
      <c r="H28" s="41">
        <f>H26+($H$57-$H$2)/BinDivisor</f>
        <v>0.9090909090909093</v>
      </c>
      <c r="I28" s="42">
        <f>COUNTIF(Vertices[Out-Degree],"&gt;= "&amp;H28)-COUNTIF(Vertices[Out-Degree],"&gt;="&amp;H40)</f>
        <v>0</v>
      </c>
      <c r="J28" s="41">
        <f>J26+($J$57-$J$2)/BinDivisor</f>
        <v>2.7272727272727266</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0.1973868181818182</v>
      </c>
      <c r="O28" s="42">
        <f>COUNTIF(Vertices[Eigenvector Centrality],"&gt;= "&amp;N28)-COUNTIF(Vertices[Eigenvector Centrality],"&gt;="&amp;N40)</f>
        <v>0</v>
      </c>
      <c r="P28" s="41">
        <f>P26+($P$57-$P$2)/BinDivisor</f>
        <v>1.3185113636363632</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0.012804878048780487</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876</v>
      </c>
      <c r="B30" s="36">
        <v>0.583936</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29"/>
      <c r="B31" s="129"/>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877</v>
      </c>
      <c r="B32" s="36" t="s">
        <v>878</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-6</v>
      </c>
      <c r="H38" s="78"/>
      <c r="I38" s="79">
        <f>COUNTIF(Vertices[Out-Degree],"&gt;= "&amp;H38)-COUNTIF(Vertices[Out-Degree],"&gt;="&amp;H40)</f>
        <v>-30</v>
      </c>
      <c r="J38" s="78"/>
      <c r="K38" s="79">
        <f>COUNTIF(Vertices[Betweenness Centrality],"&gt;= "&amp;J38)-COUNTIF(Vertices[Betweenness Centrality],"&gt;="&amp;J40)</f>
        <v>-1</v>
      </c>
      <c r="L38" s="78"/>
      <c r="M38" s="79">
        <f>COUNTIF(Vertices[Closeness Centrality],"&gt;= "&amp;L38)-COUNTIF(Vertices[Closeness Centrality],"&gt;="&amp;L40)</f>
        <v>-21</v>
      </c>
      <c r="N38" s="78"/>
      <c r="O38" s="79">
        <f>COUNTIF(Vertices[Eigenvector Centrality],"&gt;= "&amp;N38)-COUNTIF(Vertices[Eigenvector Centrality],"&gt;="&amp;N40)</f>
        <v>-1</v>
      </c>
      <c r="P38" s="78"/>
      <c r="Q38" s="79">
        <f>COUNTIF(Vertices[Eigenvector Centrality],"&gt;= "&amp;P38)-COUNTIF(Vertices[Eigenvector Centrality],"&gt;="&amp;P40)</f>
        <v>0</v>
      </c>
      <c r="R38" s="78"/>
      <c r="S38" s="80">
        <f>COUNTIF(Vertices[Clustering Coefficient],"&gt;= "&amp;R38)-COUNTIF(Vertices[Clustering Coefficient],"&gt;="&amp;R40)</f>
        <v>-41</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-6</v>
      </c>
      <c r="H39" s="78"/>
      <c r="I39" s="79">
        <f>COUNTIF(Vertices[Out-Degree],"&gt;= "&amp;H39)-COUNTIF(Vertices[Out-Degree],"&gt;="&amp;H40)</f>
        <v>-30</v>
      </c>
      <c r="J39" s="78"/>
      <c r="K39" s="79">
        <f>COUNTIF(Vertices[Betweenness Centrality],"&gt;= "&amp;J39)-COUNTIF(Vertices[Betweenness Centrality],"&gt;="&amp;J40)</f>
        <v>-1</v>
      </c>
      <c r="L39" s="78"/>
      <c r="M39" s="79">
        <f>COUNTIF(Vertices[Closeness Centrality],"&gt;= "&amp;L39)-COUNTIF(Vertices[Closeness Centrality],"&gt;="&amp;L40)</f>
        <v>-21</v>
      </c>
      <c r="N39" s="78"/>
      <c r="O39" s="79">
        <f>COUNTIF(Vertices[Eigenvector Centrality],"&gt;= "&amp;N39)-COUNTIF(Vertices[Eigenvector Centrality],"&gt;="&amp;N40)</f>
        <v>-1</v>
      </c>
      <c r="P39" s="78"/>
      <c r="Q39" s="79">
        <f>COUNTIF(Vertices[Eigenvector Centrality],"&gt;= "&amp;P39)-COUNTIF(Vertices[Eigenvector Centrality],"&gt;="&amp;P40)</f>
        <v>0</v>
      </c>
      <c r="R39" s="78"/>
      <c r="S39" s="80">
        <f>COUNTIF(Vertices[Clustering Coefficient],"&gt;= "&amp;R39)-COUNTIF(Vertices[Clustering Coefficient],"&gt;="&amp;R40)</f>
        <v>-41</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1.8909090909090913</v>
      </c>
      <c r="G40" s="40">
        <f>COUNTIF(Vertices[In-Degree],"&gt;= "&amp;F40)-COUNTIF(Vertices[In-Degree],"&gt;="&amp;F41)</f>
        <v>0</v>
      </c>
      <c r="H40" s="39">
        <f>H28+($H$57-$H$2)/BinDivisor</f>
        <v>0.9454545454545457</v>
      </c>
      <c r="I40" s="40">
        <f>COUNTIF(Vertices[Out-Degree],"&gt;= "&amp;H40)-COUNTIF(Vertices[Out-Degree],"&gt;="&amp;H41)</f>
        <v>0</v>
      </c>
      <c r="J40" s="39">
        <f>J28+($J$57-$J$2)/BinDivisor</f>
        <v>2.8363636363636355</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0.20528229090909092</v>
      </c>
      <c r="O40" s="40">
        <f>COUNTIF(Vertices[Eigenvector Centrality],"&gt;= "&amp;N40)-COUNTIF(Vertices[Eigenvector Centrality],"&gt;="&amp;N41)</f>
        <v>0</v>
      </c>
      <c r="P40" s="39">
        <f>P28+($P$57-$P$2)/BinDivisor</f>
        <v>1.3468246181818178</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1.963636363636364</v>
      </c>
      <c r="G41" s="42">
        <f>COUNTIF(Vertices[In-Degree],"&gt;= "&amp;F41)-COUNTIF(Vertices[In-Degree],"&gt;="&amp;F42)</f>
        <v>3</v>
      </c>
      <c r="H41" s="41">
        <f aca="true" t="shared" si="12" ref="H41:H56">H40+($H$57-$H$2)/BinDivisor</f>
        <v>0.981818181818182</v>
      </c>
      <c r="I41" s="42">
        <f>COUNTIF(Vertices[Out-Degree],"&gt;= "&amp;H41)-COUNTIF(Vertices[Out-Degree],"&gt;="&amp;H42)</f>
        <v>27</v>
      </c>
      <c r="J41" s="41">
        <f aca="true" t="shared" si="13" ref="J41:J56">J40+($J$57-$J$2)/BinDivisor</f>
        <v>2.9454545454545444</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5</v>
      </c>
      <c r="N41" s="41">
        <f aca="true" t="shared" si="15" ref="N41:N56">N40+($N$57-$N$2)/BinDivisor</f>
        <v>0.21317776363636365</v>
      </c>
      <c r="O41" s="42">
        <f>COUNTIF(Vertices[Eigenvector Centrality],"&gt;= "&amp;N41)-COUNTIF(Vertices[Eigenvector Centrality],"&gt;="&amp;N42)</f>
        <v>0</v>
      </c>
      <c r="P41" s="41">
        <f aca="true" t="shared" si="16" ref="P41:P56">P40+($P$57-$P$2)/BinDivisor</f>
        <v>1.3751378727272723</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2.0363636363636366</v>
      </c>
      <c r="G42" s="40">
        <f>COUNTIF(Vertices[In-Degree],"&gt;= "&amp;F42)-COUNTIF(Vertices[In-Degree],"&gt;="&amp;F43)</f>
        <v>0</v>
      </c>
      <c r="H42" s="39">
        <f t="shared" si="12"/>
        <v>1.0181818181818183</v>
      </c>
      <c r="I42" s="40">
        <f>COUNTIF(Vertices[Out-Degree],"&gt;= "&amp;H42)-COUNTIF(Vertices[Out-Degree],"&gt;="&amp;H43)</f>
        <v>0</v>
      </c>
      <c r="J42" s="39">
        <f t="shared" si="13"/>
        <v>3.0545454545454533</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0.22107323636363638</v>
      </c>
      <c r="O42" s="40">
        <f>COUNTIF(Vertices[Eigenvector Centrality],"&gt;= "&amp;N42)-COUNTIF(Vertices[Eigenvector Centrality],"&gt;="&amp;N43)</f>
        <v>0</v>
      </c>
      <c r="P42" s="39">
        <f t="shared" si="16"/>
        <v>1.4034511272727268</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2.1090909090909093</v>
      </c>
      <c r="G43" s="42">
        <f>COUNTIF(Vertices[In-Degree],"&gt;= "&amp;F43)-COUNTIF(Vertices[In-Degree],"&gt;="&amp;F44)</f>
        <v>0</v>
      </c>
      <c r="H43" s="41">
        <f t="shared" si="12"/>
        <v>1.0545454545454547</v>
      </c>
      <c r="I43" s="42">
        <f>COUNTIF(Vertices[Out-Degree],"&gt;= "&amp;H43)-COUNTIF(Vertices[Out-Degree],"&gt;="&amp;H44)</f>
        <v>0</v>
      </c>
      <c r="J43" s="41">
        <f t="shared" si="13"/>
        <v>3.1636363636363622</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0.2289687090909091</v>
      </c>
      <c r="O43" s="42">
        <f>COUNTIF(Vertices[Eigenvector Centrality],"&gt;= "&amp;N43)-COUNTIF(Vertices[Eigenvector Centrality],"&gt;="&amp;N44)</f>
        <v>0</v>
      </c>
      <c r="P43" s="41">
        <f t="shared" si="16"/>
        <v>1.4317643818181813</v>
      </c>
      <c r="Q43" s="42">
        <f>COUNTIF(Vertices[PageRank],"&gt;= "&amp;P43)-COUNTIF(Vertices[PageRank],"&gt;="&amp;P44)</f>
        <v>3</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2.181818181818182</v>
      </c>
      <c r="G44" s="40">
        <f>COUNTIF(Vertices[In-Degree],"&gt;= "&amp;F44)-COUNTIF(Vertices[In-Degree],"&gt;="&amp;F45)</f>
        <v>0</v>
      </c>
      <c r="H44" s="39">
        <f t="shared" si="12"/>
        <v>1.090909090909091</v>
      </c>
      <c r="I44" s="40">
        <f>COUNTIF(Vertices[Out-Degree],"&gt;= "&amp;H44)-COUNTIF(Vertices[Out-Degree],"&gt;="&amp;H45)</f>
        <v>0</v>
      </c>
      <c r="J44" s="39">
        <f t="shared" si="13"/>
        <v>3.272727272727271</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0.23686418181818183</v>
      </c>
      <c r="O44" s="40">
        <f>COUNTIF(Vertices[Eigenvector Centrality],"&gt;= "&amp;N44)-COUNTIF(Vertices[Eigenvector Centrality],"&gt;="&amp;N45)</f>
        <v>0</v>
      </c>
      <c r="P44" s="39">
        <f t="shared" si="16"/>
        <v>1.4600776363636359</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2.254545454545455</v>
      </c>
      <c r="G45" s="42">
        <f>COUNTIF(Vertices[In-Degree],"&gt;= "&amp;F45)-COUNTIF(Vertices[In-Degree],"&gt;="&amp;F46)</f>
        <v>0</v>
      </c>
      <c r="H45" s="41">
        <f t="shared" si="12"/>
        <v>1.1272727272727274</v>
      </c>
      <c r="I45" s="42">
        <f>COUNTIF(Vertices[Out-Degree],"&gt;= "&amp;H45)-COUNTIF(Vertices[Out-Degree],"&gt;="&amp;H46)</f>
        <v>0</v>
      </c>
      <c r="J45" s="41">
        <f t="shared" si="13"/>
        <v>3.38181818181818</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0.24475965454545456</v>
      </c>
      <c r="O45" s="42">
        <f>COUNTIF(Vertices[Eigenvector Centrality],"&gt;= "&amp;N45)-COUNTIF(Vertices[Eigenvector Centrality],"&gt;="&amp;N46)</f>
        <v>0</v>
      </c>
      <c r="P45" s="41">
        <f t="shared" si="16"/>
        <v>1.4883908909090904</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2.3272727272727276</v>
      </c>
      <c r="G46" s="40">
        <f>COUNTIF(Vertices[In-Degree],"&gt;= "&amp;F46)-COUNTIF(Vertices[In-Degree],"&gt;="&amp;F47)</f>
        <v>0</v>
      </c>
      <c r="H46" s="39">
        <f t="shared" si="12"/>
        <v>1.1636363636363638</v>
      </c>
      <c r="I46" s="40">
        <f>COUNTIF(Vertices[Out-Degree],"&gt;= "&amp;H46)-COUNTIF(Vertices[Out-Degree],"&gt;="&amp;H47)</f>
        <v>0</v>
      </c>
      <c r="J46" s="39">
        <f t="shared" si="13"/>
        <v>3.490909090909089</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0.25265512727272726</v>
      </c>
      <c r="O46" s="40">
        <f>COUNTIF(Vertices[Eigenvector Centrality],"&gt;= "&amp;N46)-COUNTIF(Vertices[Eigenvector Centrality],"&gt;="&amp;N47)</f>
        <v>0</v>
      </c>
      <c r="P46" s="39">
        <f t="shared" si="16"/>
        <v>1.516704145454545</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2.4000000000000004</v>
      </c>
      <c r="G47" s="42">
        <f>COUNTIF(Vertices[In-Degree],"&gt;= "&amp;F47)-COUNTIF(Vertices[In-Degree],"&gt;="&amp;F48)</f>
        <v>0</v>
      </c>
      <c r="H47" s="41">
        <f t="shared" si="12"/>
        <v>1.2000000000000002</v>
      </c>
      <c r="I47" s="42">
        <f>COUNTIF(Vertices[Out-Degree],"&gt;= "&amp;H47)-COUNTIF(Vertices[Out-Degree],"&gt;="&amp;H48)</f>
        <v>0</v>
      </c>
      <c r="J47" s="41">
        <f t="shared" si="13"/>
        <v>3.599999999999998</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0.26055059999999997</v>
      </c>
      <c r="O47" s="42">
        <f>COUNTIF(Vertices[Eigenvector Centrality],"&gt;= "&amp;N47)-COUNTIF(Vertices[Eigenvector Centrality],"&gt;="&amp;N48)</f>
        <v>0</v>
      </c>
      <c r="P47" s="41">
        <f t="shared" si="16"/>
        <v>1.5450173999999994</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2.472727272727273</v>
      </c>
      <c r="G48" s="40">
        <f>COUNTIF(Vertices[In-Degree],"&gt;= "&amp;F48)-COUNTIF(Vertices[In-Degree],"&gt;="&amp;F49)</f>
        <v>0</v>
      </c>
      <c r="H48" s="39">
        <f t="shared" si="12"/>
        <v>1.2363636363636366</v>
      </c>
      <c r="I48" s="40">
        <f>COUNTIF(Vertices[Out-Degree],"&gt;= "&amp;H48)-COUNTIF(Vertices[Out-Degree],"&gt;="&amp;H49)</f>
        <v>0</v>
      </c>
      <c r="J48" s="39">
        <f t="shared" si="13"/>
        <v>3.7090909090909068</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0.26844607272727267</v>
      </c>
      <c r="O48" s="40">
        <f>COUNTIF(Vertices[Eigenvector Centrality],"&gt;= "&amp;N48)-COUNTIF(Vertices[Eigenvector Centrality],"&gt;="&amp;N49)</f>
        <v>0</v>
      </c>
      <c r="P48" s="39">
        <f t="shared" si="16"/>
        <v>1.573330654545454</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2.545454545454546</v>
      </c>
      <c r="G49" s="42">
        <f>COUNTIF(Vertices[In-Degree],"&gt;= "&amp;F49)-COUNTIF(Vertices[In-Degree],"&gt;="&amp;F50)</f>
        <v>0</v>
      </c>
      <c r="H49" s="41">
        <f t="shared" si="12"/>
        <v>1.272727272727273</v>
      </c>
      <c r="I49" s="42">
        <f>COUNTIF(Vertices[Out-Degree],"&gt;= "&amp;H49)-COUNTIF(Vertices[Out-Degree],"&gt;="&amp;H50)</f>
        <v>0</v>
      </c>
      <c r="J49" s="41">
        <f t="shared" si="13"/>
        <v>3.8181818181818157</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0.27634154545454537</v>
      </c>
      <c r="O49" s="42">
        <f>COUNTIF(Vertices[Eigenvector Centrality],"&gt;= "&amp;N49)-COUNTIF(Vertices[Eigenvector Centrality],"&gt;="&amp;N50)</f>
        <v>0</v>
      </c>
      <c r="P49" s="41">
        <f t="shared" si="16"/>
        <v>1.6016439090909085</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2.6181818181818186</v>
      </c>
      <c r="G50" s="40">
        <f>COUNTIF(Vertices[In-Degree],"&gt;= "&amp;F50)-COUNTIF(Vertices[In-Degree],"&gt;="&amp;F51)</f>
        <v>0</v>
      </c>
      <c r="H50" s="39">
        <f t="shared" si="12"/>
        <v>1.3090909090909093</v>
      </c>
      <c r="I50" s="40">
        <f>COUNTIF(Vertices[Out-Degree],"&gt;= "&amp;H50)-COUNTIF(Vertices[Out-Degree],"&gt;="&amp;H51)</f>
        <v>0</v>
      </c>
      <c r="J50" s="39">
        <f t="shared" si="13"/>
        <v>3.9272727272727246</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0.28423701818181807</v>
      </c>
      <c r="O50" s="40">
        <f>COUNTIF(Vertices[Eigenvector Centrality],"&gt;= "&amp;N50)-COUNTIF(Vertices[Eigenvector Centrality],"&gt;="&amp;N51)</f>
        <v>0</v>
      </c>
      <c r="P50" s="39">
        <f t="shared" si="16"/>
        <v>1.629957163636363</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2.6909090909090914</v>
      </c>
      <c r="G51" s="42">
        <f>COUNTIF(Vertices[In-Degree],"&gt;= "&amp;F51)-COUNTIF(Vertices[In-Degree],"&gt;="&amp;F52)</f>
        <v>0</v>
      </c>
      <c r="H51" s="41">
        <f t="shared" si="12"/>
        <v>1.3454545454545457</v>
      </c>
      <c r="I51" s="42">
        <f>COUNTIF(Vertices[Out-Degree],"&gt;= "&amp;H51)-COUNTIF(Vertices[Out-Degree],"&gt;="&amp;H52)</f>
        <v>0</v>
      </c>
      <c r="J51" s="41">
        <f t="shared" si="13"/>
        <v>4.0363636363636335</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0.29213249090909077</v>
      </c>
      <c r="O51" s="42">
        <f>COUNTIF(Vertices[Eigenvector Centrality],"&gt;= "&amp;N51)-COUNTIF(Vertices[Eigenvector Centrality],"&gt;="&amp;N52)</f>
        <v>0</v>
      </c>
      <c r="P51" s="41">
        <f t="shared" si="16"/>
        <v>1.6582704181818175</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2.763636363636364</v>
      </c>
      <c r="G52" s="40">
        <f>COUNTIF(Vertices[In-Degree],"&gt;= "&amp;F52)-COUNTIF(Vertices[In-Degree],"&gt;="&amp;F53)</f>
        <v>0</v>
      </c>
      <c r="H52" s="39">
        <f t="shared" si="12"/>
        <v>1.381818181818182</v>
      </c>
      <c r="I52" s="40">
        <f>COUNTIF(Vertices[Out-Degree],"&gt;= "&amp;H52)-COUNTIF(Vertices[Out-Degree],"&gt;="&amp;H53)</f>
        <v>0</v>
      </c>
      <c r="J52" s="39">
        <f t="shared" si="13"/>
        <v>4.145454545454543</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0.30002796363636347</v>
      </c>
      <c r="O52" s="40">
        <f>COUNTIF(Vertices[Eigenvector Centrality],"&gt;= "&amp;N52)-COUNTIF(Vertices[Eigenvector Centrality],"&gt;="&amp;N53)</f>
        <v>0</v>
      </c>
      <c r="P52" s="39">
        <f t="shared" si="16"/>
        <v>1.686583672727272</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2.836363636363637</v>
      </c>
      <c r="G53" s="42">
        <f>COUNTIF(Vertices[In-Degree],"&gt;= "&amp;F53)-COUNTIF(Vertices[In-Degree],"&gt;="&amp;F54)</f>
        <v>0</v>
      </c>
      <c r="H53" s="41">
        <f t="shared" si="12"/>
        <v>1.4181818181818184</v>
      </c>
      <c r="I53" s="42">
        <f>COUNTIF(Vertices[Out-Degree],"&gt;= "&amp;H53)-COUNTIF(Vertices[Out-Degree],"&gt;="&amp;H54)</f>
        <v>0</v>
      </c>
      <c r="J53" s="41">
        <f t="shared" si="13"/>
        <v>4.254545454545452</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0.30792343636363617</v>
      </c>
      <c r="O53" s="42">
        <f>COUNTIF(Vertices[Eigenvector Centrality],"&gt;= "&amp;N53)-COUNTIF(Vertices[Eigenvector Centrality],"&gt;="&amp;N54)</f>
        <v>0</v>
      </c>
      <c r="P53" s="41">
        <f t="shared" si="16"/>
        <v>1.7148969272727266</v>
      </c>
      <c r="Q53" s="42">
        <f>COUNTIF(Vertices[PageRank],"&gt;= "&amp;P53)-COUNTIF(Vertices[PageRank],"&gt;="&amp;P54)</f>
        <v>2</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2.9090909090909096</v>
      </c>
      <c r="G54" s="40">
        <f>COUNTIF(Vertices[In-Degree],"&gt;= "&amp;F54)-COUNTIF(Vertices[In-Degree],"&gt;="&amp;F55)</f>
        <v>0</v>
      </c>
      <c r="H54" s="39">
        <f t="shared" si="12"/>
        <v>1.4545454545454548</v>
      </c>
      <c r="I54" s="40">
        <f>COUNTIF(Vertices[Out-Degree],"&gt;= "&amp;H54)-COUNTIF(Vertices[Out-Degree],"&gt;="&amp;H55)</f>
        <v>0</v>
      </c>
      <c r="J54" s="39">
        <f t="shared" si="13"/>
        <v>4.3636363636363615</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0.3158189090909089</v>
      </c>
      <c r="O54" s="40">
        <f>COUNTIF(Vertices[Eigenvector Centrality],"&gt;= "&amp;N54)-COUNTIF(Vertices[Eigenvector Centrality],"&gt;="&amp;N55)</f>
        <v>0</v>
      </c>
      <c r="P54" s="39">
        <f t="shared" si="16"/>
        <v>1.743210181818181</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2.9818181818181824</v>
      </c>
      <c r="G55" s="42">
        <f>COUNTIF(Vertices[In-Degree],"&gt;= "&amp;F55)-COUNTIF(Vertices[In-Degree],"&gt;="&amp;F56)</f>
        <v>2</v>
      </c>
      <c r="H55" s="41">
        <f t="shared" si="12"/>
        <v>1.4909090909090912</v>
      </c>
      <c r="I55" s="42">
        <f>COUNTIF(Vertices[Out-Degree],"&gt;= "&amp;H55)-COUNTIF(Vertices[Out-Degree],"&gt;="&amp;H56)</f>
        <v>0</v>
      </c>
      <c r="J55" s="41">
        <f t="shared" si="13"/>
        <v>4.472727272727271</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0.3237143818181816</v>
      </c>
      <c r="O55" s="42">
        <f>COUNTIF(Vertices[Eigenvector Centrality],"&gt;= "&amp;N55)-COUNTIF(Vertices[Eigenvector Centrality],"&gt;="&amp;N56)</f>
        <v>0</v>
      </c>
      <c r="P55" s="41">
        <f t="shared" si="16"/>
        <v>1.7715234363636356</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3.054545454545455</v>
      </c>
      <c r="G56" s="40">
        <f>COUNTIF(Vertices[In-Degree],"&gt;= "&amp;F56)-COUNTIF(Vertices[In-Degree],"&gt;="&amp;F57)</f>
        <v>0</v>
      </c>
      <c r="H56" s="39">
        <f t="shared" si="12"/>
        <v>1.5272727272727276</v>
      </c>
      <c r="I56" s="40">
        <f>COUNTIF(Vertices[Out-Degree],"&gt;= "&amp;H56)-COUNTIF(Vertices[Out-Degree],"&gt;="&amp;H57)</f>
        <v>0</v>
      </c>
      <c r="J56" s="39">
        <f t="shared" si="13"/>
        <v>4.58181818181818</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0.3316098545454543</v>
      </c>
      <c r="O56" s="40">
        <f>COUNTIF(Vertices[Eigenvector Centrality],"&gt;= "&amp;N56)-COUNTIF(Vertices[Eigenvector Centrality],"&gt;="&amp;N57)</f>
        <v>0</v>
      </c>
      <c r="P56" s="39">
        <f t="shared" si="16"/>
        <v>1.7998366909090902</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4</v>
      </c>
      <c r="G57" s="44">
        <f>COUNTIF(Vertices[In-Degree],"&gt;= "&amp;F57)-COUNTIF(Vertices[In-Degree],"&gt;="&amp;F58)</f>
        <v>1</v>
      </c>
      <c r="H57" s="43">
        <f>MAX(Vertices[Out-Degree])</f>
        <v>2</v>
      </c>
      <c r="I57" s="44">
        <f>COUNTIF(Vertices[Out-Degree],"&gt;= "&amp;H57)-COUNTIF(Vertices[Out-Degree],"&gt;="&amp;H58)</f>
        <v>3</v>
      </c>
      <c r="J57" s="43">
        <f>MAX(Vertices[Betweenness Centrality])</f>
        <v>6</v>
      </c>
      <c r="K57" s="44">
        <f>COUNTIF(Vertices[Betweenness Centrality],"&gt;= "&amp;J57)-COUNTIF(Vertices[Betweenness Centrality],"&gt;="&amp;J58)</f>
        <v>1</v>
      </c>
      <c r="L57" s="43">
        <f>MAX(Vertices[Closeness Centrality])</f>
        <v>1</v>
      </c>
      <c r="M57" s="44">
        <f>COUNTIF(Vertices[Closeness Centrality],"&gt;= "&amp;L57)-COUNTIF(Vertices[Closeness Centrality],"&gt;="&amp;L58)</f>
        <v>16</v>
      </c>
      <c r="N57" s="43">
        <f>MAX(Vertices[Eigenvector Centrality])</f>
        <v>0.434251</v>
      </c>
      <c r="O57" s="44">
        <f>COUNTIF(Vertices[Eigenvector Centrality],"&gt;= "&amp;N57)-COUNTIF(Vertices[Eigenvector Centrality],"&gt;="&amp;N58)</f>
        <v>1</v>
      </c>
      <c r="P57" s="43">
        <f>MAX(Vertices[PageRank])</f>
        <v>2.167909</v>
      </c>
      <c r="Q57" s="44">
        <f>COUNTIF(Vertices[PageRank],"&gt;= "&amp;P57)-COUNTIF(Vertices[PageRank],"&gt;="&amp;P58)</f>
        <v>1</v>
      </c>
      <c r="R57" s="43">
        <f>MAX(Vertices[Clustering Coefficient])</f>
        <v>0</v>
      </c>
      <c r="S57" s="47">
        <f>COUNTIF(Vertices[Clustering Coefficient],"&gt;= "&amp;R57)-COUNTIF(Vertices[Clustering Coefficient],"&gt;="&amp;R58)</f>
        <v>41</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4</v>
      </c>
    </row>
    <row r="71" spans="1:2" ht="15">
      <c r="A71" s="35" t="s">
        <v>90</v>
      </c>
      <c r="B71" s="49">
        <f>_xlfn.IFERROR(AVERAGE(Vertices[In-Degree]),NoMetricMessage)</f>
        <v>0.8048780487804879</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2</v>
      </c>
    </row>
    <row r="85" spans="1:2" ht="15">
      <c r="A85" s="35" t="s">
        <v>96</v>
      </c>
      <c r="B85" s="49">
        <f>_xlfn.IFERROR(AVERAGE(Vertices[Out-Degree]),NoMetricMessage)</f>
        <v>0.8048780487804879</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6</v>
      </c>
    </row>
    <row r="99" spans="1:2" ht="15">
      <c r="A99" s="35" t="s">
        <v>102</v>
      </c>
      <c r="B99" s="49">
        <f>_xlfn.IFERROR(AVERAGE(Vertices[Betweenness Centrality]),NoMetricMessage)</f>
        <v>0.3902439024390244</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0.555284463414634</v>
      </c>
    </row>
    <row r="114" spans="1:2" ht="15">
      <c r="A114" s="35" t="s">
        <v>109</v>
      </c>
      <c r="B114" s="49">
        <f>_xlfn.IFERROR(MEDIAN(Vertices[Closeness Centrality]),NoMetricMessage)</f>
        <v>0.5</v>
      </c>
    </row>
    <row r="125" spans="1:2" ht="15">
      <c r="A125" s="35" t="s">
        <v>112</v>
      </c>
      <c r="B125" s="49">
        <f>IF(COUNT(Vertices[Eigenvector Centrality])&gt;0,N2,NoMetricMessage)</f>
        <v>0</v>
      </c>
    </row>
    <row r="126" spans="1:2" ht="15">
      <c r="A126" s="35" t="s">
        <v>113</v>
      </c>
      <c r="B126" s="49">
        <f>IF(COUNT(Vertices[Eigenvector Centrality])&gt;0,N57,NoMetricMessage)</f>
        <v>0.434251</v>
      </c>
    </row>
    <row r="127" spans="1:2" ht="15">
      <c r="A127" s="35" t="s">
        <v>114</v>
      </c>
      <c r="B127" s="49">
        <f>_xlfn.IFERROR(AVERAGE(Vertices[Eigenvector Centrality]),NoMetricMessage)</f>
        <v>0.024390195121951213</v>
      </c>
    </row>
    <row r="128" spans="1:2" ht="15">
      <c r="A128" s="35" t="s">
        <v>115</v>
      </c>
      <c r="B128" s="49">
        <f>_xlfn.IFERROR(MEDIAN(Vertices[Eigenvector Centrality]),NoMetricMessage)</f>
        <v>0</v>
      </c>
    </row>
    <row r="139" spans="1:2" ht="15">
      <c r="A139" s="35" t="s">
        <v>140</v>
      </c>
      <c r="B139" s="49">
        <f>IF(COUNT(Vertices[PageRank])&gt;0,P2,NoMetricMessage)</f>
        <v>0.61068</v>
      </c>
    </row>
    <row r="140" spans="1:2" ht="15">
      <c r="A140" s="35" t="s">
        <v>141</v>
      </c>
      <c r="B140" s="49">
        <f>IF(COUNT(Vertices[PageRank])&gt;0,P57,NoMetricMessage)</f>
        <v>2.167909</v>
      </c>
    </row>
    <row r="141" spans="1:2" ht="15">
      <c r="A141" s="35" t="s">
        <v>142</v>
      </c>
      <c r="B141" s="49">
        <f>_xlfn.IFERROR(AVERAGE(Vertices[PageRank]),NoMetricMessage)</f>
        <v>0.9999870243902438</v>
      </c>
    </row>
    <row r="142" spans="1:2" ht="15">
      <c r="A142" s="35" t="s">
        <v>143</v>
      </c>
      <c r="B142" s="49">
        <f>_xlfn.IFERROR(MEDIAN(Vertices[PageRank]),NoMetricMessage)</f>
        <v>0.999987</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802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803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804</v>
      </c>
      <c r="K7" s="13" t="s">
        <v>805</v>
      </c>
    </row>
    <row r="8" spans="1:11" ht="409.5">
      <c r="A8"/>
      <c r="B8">
        <v>2</v>
      </c>
      <c r="C8">
        <v>2</v>
      </c>
      <c r="D8" t="s">
        <v>61</v>
      </c>
      <c r="E8" t="s">
        <v>61</v>
      </c>
      <c r="H8" t="s">
        <v>73</v>
      </c>
      <c r="J8" t="s">
        <v>806</v>
      </c>
      <c r="K8" s="13" t="s">
        <v>807</v>
      </c>
    </row>
    <row r="9" spans="1:11" ht="409.5">
      <c r="A9"/>
      <c r="B9">
        <v>3</v>
      </c>
      <c r="C9">
        <v>4</v>
      </c>
      <c r="D9" t="s">
        <v>62</v>
      </c>
      <c r="E9" t="s">
        <v>62</v>
      </c>
      <c r="H9" t="s">
        <v>74</v>
      </c>
      <c r="J9" t="s">
        <v>808</v>
      </c>
      <c r="K9" s="13" t="s">
        <v>809</v>
      </c>
    </row>
    <row r="10" spans="1:11" ht="409.5">
      <c r="A10"/>
      <c r="B10">
        <v>4</v>
      </c>
      <c r="D10" t="s">
        <v>63</v>
      </c>
      <c r="E10" t="s">
        <v>63</v>
      </c>
      <c r="H10" t="s">
        <v>75</v>
      </c>
      <c r="J10" t="s">
        <v>810</v>
      </c>
      <c r="K10" s="13" t="s">
        <v>811</v>
      </c>
    </row>
    <row r="11" spans="1:11" ht="15">
      <c r="A11"/>
      <c r="B11">
        <v>5</v>
      </c>
      <c r="D11" t="s">
        <v>46</v>
      </c>
      <c r="E11">
        <v>1</v>
      </c>
      <c r="H11" t="s">
        <v>76</v>
      </c>
      <c r="J11" t="s">
        <v>812</v>
      </c>
      <c r="K11" t="s">
        <v>813</v>
      </c>
    </row>
    <row r="12" spans="1:11" ht="15">
      <c r="A12"/>
      <c r="B12"/>
      <c r="D12" t="s">
        <v>64</v>
      </c>
      <c r="E12">
        <v>2</v>
      </c>
      <c r="H12">
        <v>0</v>
      </c>
      <c r="J12" t="s">
        <v>814</v>
      </c>
      <c r="K12" t="s">
        <v>815</v>
      </c>
    </row>
    <row r="13" spans="1:11" ht="15">
      <c r="A13"/>
      <c r="B13"/>
      <c r="D13">
        <v>1</v>
      </c>
      <c r="E13">
        <v>3</v>
      </c>
      <c r="H13">
        <v>1</v>
      </c>
      <c r="J13" t="s">
        <v>816</v>
      </c>
      <c r="K13" t="s">
        <v>817</v>
      </c>
    </row>
    <row r="14" spans="4:11" ht="15">
      <c r="D14">
        <v>2</v>
      </c>
      <c r="E14">
        <v>4</v>
      </c>
      <c r="H14">
        <v>2</v>
      </c>
      <c r="J14" t="s">
        <v>818</v>
      </c>
      <c r="K14" t="s">
        <v>819</v>
      </c>
    </row>
    <row r="15" spans="4:11" ht="15">
      <c r="D15">
        <v>3</v>
      </c>
      <c r="E15">
        <v>5</v>
      </c>
      <c r="H15">
        <v>3</v>
      </c>
      <c r="J15" t="s">
        <v>820</v>
      </c>
      <c r="K15" t="s">
        <v>821</v>
      </c>
    </row>
    <row r="16" spans="4:11" ht="15">
      <c r="D16">
        <v>4</v>
      </c>
      <c r="E16">
        <v>6</v>
      </c>
      <c r="H16">
        <v>4</v>
      </c>
      <c r="J16" t="s">
        <v>822</v>
      </c>
      <c r="K16" t="s">
        <v>823</v>
      </c>
    </row>
    <row r="17" spans="4:11" ht="15">
      <c r="D17">
        <v>5</v>
      </c>
      <c r="E17">
        <v>7</v>
      </c>
      <c r="H17">
        <v>5</v>
      </c>
      <c r="J17" t="s">
        <v>824</v>
      </c>
      <c r="K17" t="s">
        <v>825</v>
      </c>
    </row>
    <row r="18" spans="4:11" ht="15">
      <c r="D18">
        <v>6</v>
      </c>
      <c r="E18">
        <v>8</v>
      </c>
      <c r="H18">
        <v>6</v>
      </c>
      <c r="J18" t="s">
        <v>826</v>
      </c>
      <c r="K18" t="s">
        <v>827</v>
      </c>
    </row>
    <row r="19" spans="4:11" ht="15">
      <c r="D19">
        <v>7</v>
      </c>
      <c r="E19">
        <v>9</v>
      </c>
      <c r="H19">
        <v>7</v>
      </c>
      <c r="J19" t="s">
        <v>828</v>
      </c>
      <c r="K19" t="s">
        <v>829</v>
      </c>
    </row>
    <row r="20" spans="4:11" ht="15">
      <c r="D20">
        <v>8</v>
      </c>
      <c r="H20">
        <v>8</v>
      </c>
      <c r="J20" t="s">
        <v>830</v>
      </c>
      <c r="K20" t="s">
        <v>831</v>
      </c>
    </row>
    <row r="21" spans="4:11" ht="409.5">
      <c r="D21">
        <v>9</v>
      </c>
      <c r="H21">
        <v>9</v>
      </c>
      <c r="J21" t="s">
        <v>832</v>
      </c>
      <c r="K21" s="13" t="s">
        <v>833</v>
      </c>
    </row>
    <row r="22" spans="4:11" ht="409.5">
      <c r="D22">
        <v>10</v>
      </c>
      <c r="J22" t="s">
        <v>834</v>
      </c>
      <c r="K22" s="13" t="s">
        <v>835</v>
      </c>
    </row>
    <row r="23" spans="4:11" ht="409.5">
      <c r="D23">
        <v>11</v>
      </c>
      <c r="J23" t="s">
        <v>836</v>
      </c>
      <c r="K23" s="13" t="s">
        <v>837</v>
      </c>
    </row>
    <row r="24" spans="10:11" ht="409.5">
      <c r="J24" t="s">
        <v>838</v>
      </c>
      <c r="K24" s="13" t="s">
        <v>1362</v>
      </c>
    </row>
    <row r="25" spans="10:11" ht="15">
      <c r="J25" t="s">
        <v>839</v>
      </c>
      <c r="K25" t="b">
        <v>0</v>
      </c>
    </row>
    <row r="26" spans="10:11" ht="15">
      <c r="J26" t="s">
        <v>1360</v>
      </c>
      <c r="K26" t="s">
        <v>1361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871</v>
      </c>
      <c r="B2" s="128" t="s">
        <v>872</v>
      </c>
      <c r="C2" s="67" t="s">
        <v>873</v>
      </c>
    </row>
    <row r="3" spans="1:3" ht="15">
      <c r="A3" s="127" t="s">
        <v>841</v>
      </c>
      <c r="B3" s="127" t="s">
        <v>841</v>
      </c>
      <c r="C3" s="36">
        <v>16</v>
      </c>
    </row>
    <row r="4" spans="1:3" ht="15">
      <c r="A4" s="127" t="s">
        <v>842</v>
      </c>
      <c r="B4" s="127" t="s">
        <v>842</v>
      </c>
      <c r="C4" s="36">
        <v>5</v>
      </c>
    </row>
    <row r="5" spans="1:3" ht="15">
      <c r="A5" s="127" t="s">
        <v>843</v>
      </c>
      <c r="B5" s="127" t="s">
        <v>843</v>
      </c>
      <c r="C5" s="36">
        <v>2</v>
      </c>
    </row>
    <row r="6" spans="1:3" ht="15">
      <c r="A6" s="127" t="s">
        <v>844</v>
      </c>
      <c r="B6" s="127" t="s">
        <v>844</v>
      </c>
      <c r="C6" s="36">
        <v>2</v>
      </c>
    </row>
    <row r="7" spans="1:3" ht="15">
      <c r="A7" s="127" t="s">
        <v>845</v>
      </c>
      <c r="B7" s="127" t="s">
        <v>845</v>
      </c>
      <c r="C7" s="36">
        <v>3</v>
      </c>
    </row>
    <row r="8" spans="1:3" ht="15">
      <c r="A8" s="127" t="s">
        <v>846</v>
      </c>
      <c r="B8" s="127" t="s">
        <v>846</v>
      </c>
      <c r="C8" s="36">
        <v>2</v>
      </c>
    </row>
    <row r="9" spans="1:3" ht="15">
      <c r="A9" s="127" t="s">
        <v>847</v>
      </c>
      <c r="B9" s="127" t="s">
        <v>847</v>
      </c>
      <c r="C9" s="36">
        <v>3</v>
      </c>
    </row>
    <row r="10" spans="1:3" ht="15">
      <c r="A10" s="127" t="s">
        <v>848</v>
      </c>
      <c r="B10" s="127" t="s">
        <v>848</v>
      </c>
      <c r="C10" s="36">
        <v>2</v>
      </c>
    </row>
    <row r="11" spans="1:3" ht="15">
      <c r="A11" s="127" t="s">
        <v>849</v>
      </c>
      <c r="B11" s="127" t="s">
        <v>849</v>
      </c>
      <c r="C11" s="36">
        <v>1</v>
      </c>
    </row>
    <row r="12" spans="1:3" ht="15">
      <c r="A12" s="127" t="s">
        <v>850</v>
      </c>
      <c r="B12" s="127" t="s">
        <v>850</v>
      </c>
      <c r="C12" s="36">
        <v>1</v>
      </c>
    </row>
    <row r="13" spans="1:3" ht="15">
      <c r="A13" s="127" t="s">
        <v>851</v>
      </c>
      <c r="B13" s="127" t="s">
        <v>851</v>
      </c>
      <c r="C13" s="36">
        <v>2</v>
      </c>
    </row>
    <row r="14" spans="1:3" ht="15">
      <c r="A14" s="127" t="s">
        <v>852</v>
      </c>
      <c r="B14" s="127" t="s">
        <v>852</v>
      </c>
      <c r="C14" s="36">
        <v>2</v>
      </c>
    </row>
    <row r="15" spans="1:3" ht="15">
      <c r="A15" s="127" t="s">
        <v>853</v>
      </c>
      <c r="B15" s="127" t="s">
        <v>853</v>
      </c>
      <c r="C15" s="36">
        <v>1</v>
      </c>
    </row>
    <row r="16" spans="1:3" ht="15">
      <c r="A16" s="127" t="s">
        <v>854</v>
      </c>
      <c r="B16" s="127" t="s">
        <v>854</v>
      </c>
      <c r="C16" s="36">
        <v>1</v>
      </c>
    </row>
    <row r="17" spans="1:3" ht="15">
      <c r="A17" s="127" t="s">
        <v>855</v>
      </c>
      <c r="B17" s="127" t="s">
        <v>855</v>
      </c>
      <c r="C17" s="36">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879</v>
      </c>
      <c r="B1" s="13" t="s">
        <v>880</v>
      </c>
      <c r="C1" s="13" t="s">
        <v>881</v>
      </c>
      <c r="D1" s="13" t="s">
        <v>883</v>
      </c>
      <c r="E1" s="85" t="s">
        <v>882</v>
      </c>
      <c r="F1" s="85" t="s">
        <v>885</v>
      </c>
      <c r="G1" s="85" t="s">
        <v>884</v>
      </c>
      <c r="H1" s="85" t="s">
        <v>887</v>
      </c>
      <c r="I1" s="85" t="s">
        <v>886</v>
      </c>
      <c r="J1" s="85" t="s">
        <v>889</v>
      </c>
      <c r="K1" s="85" t="s">
        <v>888</v>
      </c>
      <c r="L1" s="85" t="s">
        <v>891</v>
      </c>
      <c r="M1" s="13" t="s">
        <v>890</v>
      </c>
      <c r="N1" s="13" t="s">
        <v>893</v>
      </c>
      <c r="O1" s="13" t="s">
        <v>892</v>
      </c>
      <c r="P1" s="13" t="s">
        <v>895</v>
      </c>
      <c r="Q1" s="85" t="s">
        <v>894</v>
      </c>
      <c r="R1" s="85" t="s">
        <v>897</v>
      </c>
      <c r="S1" s="85" t="s">
        <v>896</v>
      </c>
      <c r="T1" s="85" t="s">
        <v>899</v>
      </c>
      <c r="U1" s="13" t="s">
        <v>898</v>
      </c>
      <c r="V1" s="13" t="s">
        <v>900</v>
      </c>
    </row>
    <row r="2" spans="1:22" ht="15">
      <c r="A2" s="91" t="s">
        <v>290</v>
      </c>
      <c r="B2" s="85">
        <v>3</v>
      </c>
      <c r="C2" s="91" t="s">
        <v>291</v>
      </c>
      <c r="D2" s="85">
        <v>1</v>
      </c>
      <c r="E2" s="85"/>
      <c r="F2" s="85"/>
      <c r="G2" s="85"/>
      <c r="H2" s="85"/>
      <c r="I2" s="85"/>
      <c r="J2" s="85"/>
      <c r="K2" s="85"/>
      <c r="L2" s="85"/>
      <c r="M2" s="91" t="s">
        <v>293</v>
      </c>
      <c r="N2" s="85">
        <v>1</v>
      </c>
      <c r="O2" s="91" t="s">
        <v>290</v>
      </c>
      <c r="P2" s="85">
        <v>3</v>
      </c>
      <c r="Q2" s="85"/>
      <c r="R2" s="85"/>
      <c r="S2" s="85"/>
      <c r="T2" s="85"/>
      <c r="U2" s="91" t="s">
        <v>295</v>
      </c>
      <c r="V2" s="85">
        <v>1</v>
      </c>
    </row>
    <row r="3" spans="1:22" ht="15">
      <c r="A3" s="91" t="s">
        <v>294</v>
      </c>
      <c r="B3" s="85">
        <v>2</v>
      </c>
      <c r="C3" s="91" t="s">
        <v>292</v>
      </c>
      <c r="D3" s="85">
        <v>1</v>
      </c>
      <c r="E3" s="85"/>
      <c r="F3" s="85"/>
      <c r="G3" s="85"/>
      <c r="H3" s="85"/>
      <c r="I3" s="85"/>
      <c r="J3" s="85"/>
      <c r="K3" s="85"/>
      <c r="L3" s="85"/>
      <c r="M3" s="85"/>
      <c r="N3" s="85"/>
      <c r="O3" s="85"/>
      <c r="P3" s="85"/>
      <c r="Q3" s="85"/>
      <c r="R3" s="85"/>
      <c r="S3" s="85"/>
      <c r="T3" s="85"/>
      <c r="U3" s="85"/>
      <c r="V3" s="85"/>
    </row>
    <row r="4" spans="1:22" ht="15">
      <c r="A4" s="91" t="s">
        <v>300</v>
      </c>
      <c r="B4" s="85">
        <v>1</v>
      </c>
      <c r="C4" s="91" t="s">
        <v>299</v>
      </c>
      <c r="D4" s="85">
        <v>1</v>
      </c>
      <c r="E4" s="85"/>
      <c r="F4" s="85"/>
      <c r="G4" s="85"/>
      <c r="H4" s="85"/>
      <c r="I4" s="85"/>
      <c r="J4" s="85"/>
      <c r="K4" s="85"/>
      <c r="L4" s="85"/>
      <c r="M4" s="85"/>
      <c r="N4" s="85"/>
      <c r="O4" s="85"/>
      <c r="P4" s="85"/>
      <c r="Q4" s="85"/>
      <c r="R4" s="85"/>
      <c r="S4" s="85"/>
      <c r="T4" s="85"/>
      <c r="U4" s="85"/>
      <c r="V4" s="85"/>
    </row>
    <row r="5" spans="1:22" ht="15">
      <c r="A5" s="91" t="s">
        <v>299</v>
      </c>
      <c r="B5" s="85">
        <v>1</v>
      </c>
      <c r="C5" s="91" t="s">
        <v>296</v>
      </c>
      <c r="D5" s="85">
        <v>1</v>
      </c>
      <c r="E5" s="85"/>
      <c r="F5" s="85"/>
      <c r="G5" s="85"/>
      <c r="H5" s="85"/>
      <c r="I5" s="85"/>
      <c r="J5" s="85"/>
      <c r="K5" s="85"/>
      <c r="L5" s="85"/>
      <c r="M5" s="85"/>
      <c r="N5" s="85"/>
      <c r="O5" s="85"/>
      <c r="P5" s="85"/>
      <c r="Q5" s="85"/>
      <c r="R5" s="85"/>
      <c r="S5" s="85"/>
      <c r="T5" s="85"/>
      <c r="U5" s="85"/>
      <c r="V5" s="85"/>
    </row>
    <row r="6" spans="1:22" ht="15">
      <c r="A6" s="91" t="s">
        <v>298</v>
      </c>
      <c r="B6" s="85">
        <v>1</v>
      </c>
      <c r="C6" s="91" t="s">
        <v>297</v>
      </c>
      <c r="D6" s="85">
        <v>1</v>
      </c>
      <c r="E6" s="85"/>
      <c r="F6" s="85"/>
      <c r="G6" s="85"/>
      <c r="H6" s="85"/>
      <c r="I6" s="85"/>
      <c r="J6" s="85"/>
      <c r="K6" s="85"/>
      <c r="L6" s="85"/>
      <c r="M6" s="85"/>
      <c r="N6" s="85"/>
      <c r="O6" s="85"/>
      <c r="P6" s="85"/>
      <c r="Q6" s="85"/>
      <c r="R6" s="85"/>
      <c r="S6" s="85"/>
      <c r="T6" s="85"/>
      <c r="U6" s="85"/>
      <c r="V6" s="85"/>
    </row>
    <row r="7" spans="1:22" ht="15">
      <c r="A7" s="91" t="s">
        <v>297</v>
      </c>
      <c r="B7" s="85">
        <v>1</v>
      </c>
      <c r="C7" s="91" t="s">
        <v>298</v>
      </c>
      <c r="D7" s="85">
        <v>1</v>
      </c>
      <c r="E7" s="85"/>
      <c r="F7" s="85"/>
      <c r="G7" s="85"/>
      <c r="H7" s="85"/>
      <c r="I7" s="85"/>
      <c r="J7" s="85"/>
      <c r="K7" s="85"/>
      <c r="L7" s="85"/>
      <c r="M7" s="85"/>
      <c r="N7" s="85"/>
      <c r="O7" s="85"/>
      <c r="P7" s="85"/>
      <c r="Q7" s="85"/>
      <c r="R7" s="85"/>
      <c r="S7" s="85"/>
      <c r="T7" s="85"/>
      <c r="U7" s="85"/>
      <c r="V7" s="85"/>
    </row>
    <row r="8" spans="1:22" ht="15">
      <c r="A8" s="91" t="s">
        <v>296</v>
      </c>
      <c r="B8" s="85">
        <v>1</v>
      </c>
      <c r="C8" s="91" t="s">
        <v>300</v>
      </c>
      <c r="D8" s="85">
        <v>1</v>
      </c>
      <c r="E8" s="85"/>
      <c r="F8" s="85"/>
      <c r="G8" s="85"/>
      <c r="H8" s="85"/>
      <c r="I8" s="85"/>
      <c r="J8" s="85"/>
      <c r="K8" s="85"/>
      <c r="L8" s="85"/>
      <c r="M8" s="85"/>
      <c r="N8" s="85"/>
      <c r="O8" s="85"/>
      <c r="P8" s="85"/>
      <c r="Q8" s="85"/>
      <c r="R8" s="85"/>
      <c r="S8" s="85"/>
      <c r="T8" s="85"/>
      <c r="U8" s="85"/>
      <c r="V8" s="85"/>
    </row>
    <row r="9" spans="1:22" ht="15">
      <c r="A9" s="91" t="s">
        <v>295</v>
      </c>
      <c r="B9" s="85">
        <v>1</v>
      </c>
      <c r="C9" s="85"/>
      <c r="D9" s="85"/>
      <c r="E9" s="85"/>
      <c r="F9" s="85"/>
      <c r="G9" s="85"/>
      <c r="H9" s="85"/>
      <c r="I9" s="85"/>
      <c r="J9" s="85"/>
      <c r="K9" s="85"/>
      <c r="L9" s="85"/>
      <c r="M9" s="85"/>
      <c r="N9" s="85"/>
      <c r="O9" s="85"/>
      <c r="P9" s="85"/>
      <c r="Q9" s="85"/>
      <c r="R9" s="85"/>
      <c r="S9" s="85"/>
      <c r="T9" s="85"/>
      <c r="U9" s="85"/>
      <c r="V9" s="85"/>
    </row>
    <row r="10" spans="1:22" ht="15">
      <c r="A10" s="91" t="s">
        <v>293</v>
      </c>
      <c r="B10" s="85">
        <v>1</v>
      </c>
      <c r="C10" s="85"/>
      <c r="D10" s="85"/>
      <c r="E10" s="85"/>
      <c r="F10" s="85"/>
      <c r="G10" s="85"/>
      <c r="H10" s="85"/>
      <c r="I10" s="85"/>
      <c r="J10" s="85"/>
      <c r="K10" s="85"/>
      <c r="L10" s="85"/>
      <c r="M10" s="85"/>
      <c r="N10" s="85"/>
      <c r="O10" s="85"/>
      <c r="P10" s="85"/>
      <c r="Q10" s="85"/>
      <c r="R10" s="85"/>
      <c r="S10" s="85"/>
      <c r="T10" s="85"/>
      <c r="U10" s="85"/>
      <c r="V10" s="85"/>
    </row>
    <row r="11" spans="1:22" ht="15">
      <c r="A11" s="91" t="s">
        <v>292</v>
      </c>
      <c r="B11" s="85">
        <v>1</v>
      </c>
      <c r="C11" s="85"/>
      <c r="D11" s="85"/>
      <c r="E11" s="85"/>
      <c r="F11" s="85"/>
      <c r="G11" s="85"/>
      <c r="H11" s="85"/>
      <c r="I11" s="85"/>
      <c r="J11" s="85"/>
      <c r="K11" s="85"/>
      <c r="L11" s="85"/>
      <c r="M11" s="85"/>
      <c r="N11" s="85"/>
      <c r="O11" s="85"/>
      <c r="P11" s="85"/>
      <c r="Q11" s="85"/>
      <c r="R11" s="85"/>
      <c r="S11" s="85"/>
      <c r="T11" s="85"/>
      <c r="U11" s="85"/>
      <c r="V11" s="85"/>
    </row>
    <row r="14" spans="1:22" ht="15" customHeight="1">
      <c r="A14" s="13" t="s">
        <v>903</v>
      </c>
      <c r="B14" s="13" t="s">
        <v>880</v>
      </c>
      <c r="C14" s="13" t="s">
        <v>904</v>
      </c>
      <c r="D14" s="13" t="s">
        <v>883</v>
      </c>
      <c r="E14" s="85" t="s">
        <v>905</v>
      </c>
      <c r="F14" s="85" t="s">
        <v>885</v>
      </c>
      <c r="G14" s="85" t="s">
        <v>906</v>
      </c>
      <c r="H14" s="85" t="s">
        <v>887</v>
      </c>
      <c r="I14" s="85" t="s">
        <v>907</v>
      </c>
      <c r="J14" s="85" t="s">
        <v>889</v>
      </c>
      <c r="K14" s="85" t="s">
        <v>908</v>
      </c>
      <c r="L14" s="85" t="s">
        <v>891</v>
      </c>
      <c r="M14" s="13" t="s">
        <v>909</v>
      </c>
      <c r="N14" s="13" t="s">
        <v>893</v>
      </c>
      <c r="O14" s="13" t="s">
        <v>910</v>
      </c>
      <c r="P14" s="13" t="s">
        <v>895</v>
      </c>
      <c r="Q14" s="85" t="s">
        <v>911</v>
      </c>
      <c r="R14" s="85" t="s">
        <v>897</v>
      </c>
      <c r="S14" s="85" t="s">
        <v>912</v>
      </c>
      <c r="T14" s="85" t="s">
        <v>899</v>
      </c>
      <c r="U14" s="13" t="s">
        <v>913</v>
      </c>
      <c r="V14" s="13" t="s">
        <v>900</v>
      </c>
    </row>
    <row r="15" spans="1:22" ht="15">
      <c r="A15" s="85" t="s">
        <v>301</v>
      </c>
      <c r="B15" s="85">
        <v>7</v>
      </c>
      <c r="C15" s="85" t="s">
        <v>301</v>
      </c>
      <c r="D15" s="85">
        <v>4</v>
      </c>
      <c r="E15" s="85"/>
      <c r="F15" s="85"/>
      <c r="G15" s="85"/>
      <c r="H15" s="85"/>
      <c r="I15" s="85"/>
      <c r="J15" s="85"/>
      <c r="K15" s="85"/>
      <c r="L15" s="85"/>
      <c r="M15" s="85" t="s">
        <v>304</v>
      </c>
      <c r="N15" s="85">
        <v>1</v>
      </c>
      <c r="O15" s="85" t="s">
        <v>301</v>
      </c>
      <c r="P15" s="85">
        <v>3</v>
      </c>
      <c r="Q15" s="85"/>
      <c r="R15" s="85"/>
      <c r="S15" s="85"/>
      <c r="T15" s="85"/>
      <c r="U15" s="85" t="s">
        <v>306</v>
      </c>
      <c r="V15" s="85">
        <v>1</v>
      </c>
    </row>
    <row r="16" spans="1:22" ht="15">
      <c r="A16" s="85" t="s">
        <v>302</v>
      </c>
      <c r="B16" s="85">
        <v>2</v>
      </c>
      <c r="C16" s="85" t="s">
        <v>302</v>
      </c>
      <c r="D16" s="85">
        <v>2</v>
      </c>
      <c r="E16" s="85"/>
      <c r="F16" s="85"/>
      <c r="G16" s="85"/>
      <c r="H16" s="85"/>
      <c r="I16" s="85"/>
      <c r="J16" s="85"/>
      <c r="K16" s="85"/>
      <c r="L16" s="85"/>
      <c r="M16" s="85"/>
      <c r="N16" s="85"/>
      <c r="O16" s="85"/>
      <c r="P16" s="85"/>
      <c r="Q16" s="85"/>
      <c r="R16" s="85"/>
      <c r="S16" s="85"/>
      <c r="T16" s="85"/>
      <c r="U16" s="85"/>
      <c r="V16" s="85"/>
    </row>
    <row r="17" spans="1:22" ht="15">
      <c r="A17" s="85" t="s">
        <v>305</v>
      </c>
      <c r="B17" s="85">
        <v>2</v>
      </c>
      <c r="C17" s="85" t="s">
        <v>303</v>
      </c>
      <c r="D17" s="85">
        <v>1</v>
      </c>
      <c r="E17" s="85"/>
      <c r="F17" s="85"/>
      <c r="G17" s="85"/>
      <c r="H17" s="85"/>
      <c r="I17" s="85"/>
      <c r="J17" s="85"/>
      <c r="K17" s="85"/>
      <c r="L17" s="85"/>
      <c r="M17" s="85"/>
      <c r="N17" s="85"/>
      <c r="O17" s="85"/>
      <c r="P17" s="85"/>
      <c r="Q17" s="85"/>
      <c r="R17" s="85"/>
      <c r="S17" s="85"/>
      <c r="T17" s="85"/>
      <c r="U17" s="85"/>
      <c r="V17" s="85"/>
    </row>
    <row r="18" spans="1:22" ht="15">
      <c r="A18" s="85" t="s">
        <v>306</v>
      </c>
      <c r="B18" s="85">
        <v>1</v>
      </c>
      <c r="C18" s="85"/>
      <c r="D18" s="85"/>
      <c r="E18" s="85"/>
      <c r="F18" s="85"/>
      <c r="G18" s="85"/>
      <c r="H18" s="85"/>
      <c r="I18" s="85"/>
      <c r="J18" s="85"/>
      <c r="K18" s="85"/>
      <c r="L18" s="85"/>
      <c r="M18" s="85"/>
      <c r="N18" s="85"/>
      <c r="O18" s="85"/>
      <c r="P18" s="85"/>
      <c r="Q18" s="85"/>
      <c r="R18" s="85"/>
      <c r="S18" s="85"/>
      <c r="T18" s="85"/>
      <c r="U18" s="85"/>
      <c r="V18" s="85"/>
    </row>
    <row r="19" spans="1:22" ht="15">
      <c r="A19" s="85" t="s">
        <v>304</v>
      </c>
      <c r="B19" s="85">
        <v>1</v>
      </c>
      <c r="C19" s="85"/>
      <c r="D19" s="85"/>
      <c r="E19" s="85"/>
      <c r="F19" s="85"/>
      <c r="G19" s="85"/>
      <c r="H19" s="85"/>
      <c r="I19" s="85"/>
      <c r="J19" s="85"/>
      <c r="K19" s="85"/>
      <c r="L19" s="85"/>
      <c r="M19" s="85"/>
      <c r="N19" s="85"/>
      <c r="O19" s="85"/>
      <c r="P19" s="85"/>
      <c r="Q19" s="85"/>
      <c r="R19" s="85"/>
      <c r="S19" s="85"/>
      <c r="T19" s="85"/>
      <c r="U19" s="85"/>
      <c r="V19" s="85"/>
    </row>
    <row r="20" spans="1:22" ht="15">
      <c r="A20" s="85" t="s">
        <v>303</v>
      </c>
      <c r="B20" s="85">
        <v>1</v>
      </c>
      <c r="C20" s="85"/>
      <c r="D20" s="85"/>
      <c r="E20" s="85"/>
      <c r="F20" s="85"/>
      <c r="G20" s="85"/>
      <c r="H20" s="85"/>
      <c r="I20" s="85"/>
      <c r="J20" s="85"/>
      <c r="K20" s="85"/>
      <c r="L20" s="85"/>
      <c r="M20" s="85"/>
      <c r="N20" s="85"/>
      <c r="O20" s="85"/>
      <c r="P20" s="85"/>
      <c r="Q20" s="85"/>
      <c r="R20" s="85"/>
      <c r="S20" s="85"/>
      <c r="T20" s="85"/>
      <c r="U20" s="85"/>
      <c r="V20" s="85"/>
    </row>
    <row r="23" spans="1:22" ht="15" customHeight="1">
      <c r="A23" s="13" t="s">
        <v>916</v>
      </c>
      <c r="B23" s="13" t="s">
        <v>880</v>
      </c>
      <c r="C23" s="13" t="s">
        <v>925</v>
      </c>
      <c r="D23" s="13" t="s">
        <v>883</v>
      </c>
      <c r="E23" s="13" t="s">
        <v>931</v>
      </c>
      <c r="F23" s="13" t="s">
        <v>885</v>
      </c>
      <c r="G23" s="13" t="s">
        <v>941</v>
      </c>
      <c r="H23" s="13" t="s">
        <v>887</v>
      </c>
      <c r="I23" s="13" t="s">
        <v>944</v>
      </c>
      <c r="J23" s="13" t="s">
        <v>889</v>
      </c>
      <c r="K23" s="13" t="s">
        <v>953</v>
      </c>
      <c r="L23" s="13" t="s">
        <v>891</v>
      </c>
      <c r="M23" s="13" t="s">
        <v>954</v>
      </c>
      <c r="N23" s="13" t="s">
        <v>893</v>
      </c>
      <c r="O23" s="13" t="s">
        <v>958</v>
      </c>
      <c r="P23" s="13" t="s">
        <v>895</v>
      </c>
      <c r="Q23" s="13" t="s">
        <v>959</v>
      </c>
      <c r="R23" s="13" t="s">
        <v>897</v>
      </c>
      <c r="S23" s="13" t="s">
        <v>964</v>
      </c>
      <c r="T23" s="13" t="s">
        <v>899</v>
      </c>
      <c r="U23" s="13" t="s">
        <v>965</v>
      </c>
      <c r="V23" s="13" t="s">
        <v>900</v>
      </c>
    </row>
    <row r="24" spans="1:22" ht="15">
      <c r="A24" s="85" t="s">
        <v>307</v>
      </c>
      <c r="B24" s="85">
        <v>39</v>
      </c>
      <c r="C24" s="85" t="s">
        <v>307</v>
      </c>
      <c r="D24" s="85">
        <v>16</v>
      </c>
      <c r="E24" s="85" t="s">
        <v>932</v>
      </c>
      <c r="F24" s="85">
        <v>2</v>
      </c>
      <c r="G24" s="85" t="s">
        <v>307</v>
      </c>
      <c r="H24" s="85">
        <v>1</v>
      </c>
      <c r="I24" s="85" t="s">
        <v>307</v>
      </c>
      <c r="J24" s="85">
        <v>2</v>
      </c>
      <c r="K24" s="85" t="s">
        <v>307</v>
      </c>
      <c r="L24" s="85">
        <v>3</v>
      </c>
      <c r="M24" s="85" t="s">
        <v>955</v>
      </c>
      <c r="N24" s="85">
        <v>2</v>
      </c>
      <c r="O24" s="85" t="s">
        <v>920</v>
      </c>
      <c r="P24" s="85">
        <v>3</v>
      </c>
      <c r="Q24" s="85" t="s">
        <v>307</v>
      </c>
      <c r="R24" s="85">
        <v>2</v>
      </c>
      <c r="S24" s="85" t="s">
        <v>307</v>
      </c>
      <c r="T24" s="85">
        <v>1</v>
      </c>
      <c r="U24" s="85" t="s">
        <v>307</v>
      </c>
      <c r="V24" s="85">
        <v>1</v>
      </c>
    </row>
    <row r="25" spans="1:22" ht="15">
      <c r="A25" s="85" t="s">
        <v>235</v>
      </c>
      <c r="B25" s="85">
        <v>4</v>
      </c>
      <c r="C25" s="85" t="s">
        <v>235</v>
      </c>
      <c r="D25" s="85">
        <v>4</v>
      </c>
      <c r="E25" s="85" t="s">
        <v>933</v>
      </c>
      <c r="F25" s="85">
        <v>2</v>
      </c>
      <c r="G25" s="85" t="s">
        <v>942</v>
      </c>
      <c r="H25" s="85">
        <v>1</v>
      </c>
      <c r="I25" s="85" t="s">
        <v>945</v>
      </c>
      <c r="J25" s="85">
        <v>2</v>
      </c>
      <c r="K25" s="85"/>
      <c r="L25" s="85"/>
      <c r="M25" s="85" t="s">
        <v>956</v>
      </c>
      <c r="N25" s="85">
        <v>1</v>
      </c>
      <c r="O25" s="85" t="s">
        <v>921</v>
      </c>
      <c r="P25" s="85">
        <v>3</v>
      </c>
      <c r="Q25" s="85" t="s">
        <v>960</v>
      </c>
      <c r="R25" s="85">
        <v>2</v>
      </c>
      <c r="S25" s="85"/>
      <c r="T25" s="85"/>
      <c r="U25" s="85"/>
      <c r="V25" s="85"/>
    </row>
    <row r="26" spans="1:22" ht="15">
      <c r="A26" s="85" t="s">
        <v>917</v>
      </c>
      <c r="B26" s="85">
        <v>4</v>
      </c>
      <c r="C26" s="85" t="s">
        <v>917</v>
      </c>
      <c r="D26" s="85">
        <v>4</v>
      </c>
      <c r="E26" s="85" t="s">
        <v>934</v>
      </c>
      <c r="F26" s="85">
        <v>2</v>
      </c>
      <c r="G26" s="85" t="s">
        <v>943</v>
      </c>
      <c r="H26" s="85">
        <v>1</v>
      </c>
      <c r="I26" s="85" t="s">
        <v>946</v>
      </c>
      <c r="J26" s="85">
        <v>2</v>
      </c>
      <c r="K26" s="85"/>
      <c r="L26" s="85"/>
      <c r="M26" s="85" t="s">
        <v>307</v>
      </c>
      <c r="N26" s="85">
        <v>1</v>
      </c>
      <c r="O26" s="85" t="s">
        <v>922</v>
      </c>
      <c r="P26" s="85">
        <v>3</v>
      </c>
      <c r="Q26" s="85" t="s">
        <v>961</v>
      </c>
      <c r="R26" s="85">
        <v>2</v>
      </c>
      <c r="S26" s="85"/>
      <c r="T26" s="85"/>
      <c r="U26" s="85"/>
      <c r="V26" s="85"/>
    </row>
    <row r="27" spans="1:22" ht="15">
      <c r="A27" s="85" t="s">
        <v>918</v>
      </c>
      <c r="B27" s="85">
        <v>4</v>
      </c>
      <c r="C27" s="85" t="s">
        <v>918</v>
      </c>
      <c r="D27" s="85">
        <v>4</v>
      </c>
      <c r="E27" s="85" t="s">
        <v>307</v>
      </c>
      <c r="F27" s="85">
        <v>2</v>
      </c>
      <c r="G27" s="85"/>
      <c r="H27" s="85"/>
      <c r="I27" s="85" t="s">
        <v>947</v>
      </c>
      <c r="J27" s="85">
        <v>2</v>
      </c>
      <c r="K27" s="85"/>
      <c r="L27" s="85"/>
      <c r="M27" s="85" t="s">
        <v>957</v>
      </c>
      <c r="N27" s="85">
        <v>1</v>
      </c>
      <c r="O27" s="85" t="s">
        <v>307</v>
      </c>
      <c r="P27" s="85">
        <v>3</v>
      </c>
      <c r="Q27" s="85" t="s">
        <v>962</v>
      </c>
      <c r="R27" s="85">
        <v>2</v>
      </c>
      <c r="S27" s="85"/>
      <c r="T27" s="85"/>
      <c r="U27" s="85"/>
      <c r="V27" s="85"/>
    </row>
    <row r="28" spans="1:22" ht="15">
      <c r="A28" s="85" t="s">
        <v>919</v>
      </c>
      <c r="B28" s="85">
        <v>3</v>
      </c>
      <c r="C28" s="85" t="s">
        <v>919</v>
      </c>
      <c r="D28" s="85">
        <v>3</v>
      </c>
      <c r="E28" s="85" t="s">
        <v>935</v>
      </c>
      <c r="F28" s="85">
        <v>2</v>
      </c>
      <c r="G28" s="85"/>
      <c r="H28" s="85"/>
      <c r="I28" s="85" t="s">
        <v>948</v>
      </c>
      <c r="J28" s="85">
        <v>1</v>
      </c>
      <c r="K28" s="85"/>
      <c r="L28" s="85"/>
      <c r="M28" s="85"/>
      <c r="N28" s="85"/>
      <c r="O28" s="85" t="s">
        <v>923</v>
      </c>
      <c r="P28" s="85">
        <v>3</v>
      </c>
      <c r="Q28" s="85" t="s">
        <v>963</v>
      </c>
      <c r="R28" s="85">
        <v>2</v>
      </c>
      <c r="S28" s="85"/>
      <c r="T28" s="85"/>
      <c r="U28" s="85"/>
      <c r="V28" s="85"/>
    </row>
    <row r="29" spans="1:22" ht="15">
      <c r="A29" s="85" t="s">
        <v>920</v>
      </c>
      <c r="B29" s="85">
        <v>3</v>
      </c>
      <c r="C29" s="85" t="s">
        <v>926</v>
      </c>
      <c r="D29" s="85">
        <v>2</v>
      </c>
      <c r="E29" s="85" t="s">
        <v>936</v>
      </c>
      <c r="F29" s="85">
        <v>2</v>
      </c>
      <c r="G29" s="85"/>
      <c r="H29" s="85"/>
      <c r="I29" s="85" t="s">
        <v>949</v>
      </c>
      <c r="J29" s="85">
        <v>1</v>
      </c>
      <c r="K29" s="85"/>
      <c r="L29" s="85"/>
      <c r="M29" s="85"/>
      <c r="N29" s="85"/>
      <c r="O29" s="85" t="s">
        <v>924</v>
      </c>
      <c r="P29" s="85">
        <v>3</v>
      </c>
      <c r="Q29" s="85"/>
      <c r="R29" s="85"/>
      <c r="S29" s="85"/>
      <c r="T29" s="85"/>
      <c r="U29" s="85"/>
      <c r="V29" s="85"/>
    </row>
    <row r="30" spans="1:22" ht="15">
      <c r="A30" s="85" t="s">
        <v>921</v>
      </c>
      <c r="B30" s="85">
        <v>3</v>
      </c>
      <c r="C30" s="85" t="s">
        <v>927</v>
      </c>
      <c r="D30" s="85">
        <v>2</v>
      </c>
      <c r="E30" s="85" t="s">
        <v>937</v>
      </c>
      <c r="F30" s="85">
        <v>2</v>
      </c>
      <c r="G30" s="85"/>
      <c r="H30" s="85"/>
      <c r="I30" s="85" t="s">
        <v>950</v>
      </c>
      <c r="J30" s="85">
        <v>1</v>
      </c>
      <c r="K30" s="85"/>
      <c r="L30" s="85"/>
      <c r="M30" s="85"/>
      <c r="N30" s="85"/>
      <c r="O30" s="85"/>
      <c r="P30" s="85"/>
      <c r="Q30" s="85"/>
      <c r="R30" s="85"/>
      <c r="S30" s="85"/>
      <c r="T30" s="85"/>
      <c r="U30" s="85"/>
      <c r="V30" s="85"/>
    </row>
    <row r="31" spans="1:22" ht="15">
      <c r="A31" s="85" t="s">
        <v>922</v>
      </c>
      <c r="B31" s="85">
        <v>3</v>
      </c>
      <c r="C31" s="85" t="s">
        <v>928</v>
      </c>
      <c r="D31" s="85">
        <v>1</v>
      </c>
      <c r="E31" s="85" t="s">
        <v>938</v>
      </c>
      <c r="F31" s="85">
        <v>2</v>
      </c>
      <c r="G31" s="85"/>
      <c r="H31" s="85"/>
      <c r="I31" s="85" t="s">
        <v>951</v>
      </c>
      <c r="J31" s="85">
        <v>1</v>
      </c>
      <c r="K31" s="85"/>
      <c r="L31" s="85"/>
      <c r="M31" s="85"/>
      <c r="N31" s="85"/>
      <c r="O31" s="85"/>
      <c r="P31" s="85"/>
      <c r="Q31" s="85"/>
      <c r="R31" s="85"/>
      <c r="S31" s="85"/>
      <c r="T31" s="85"/>
      <c r="U31" s="85"/>
      <c r="V31" s="85"/>
    </row>
    <row r="32" spans="1:22" ht="15">
      <c r="A32" s="85" t="s">
        <v>923</v>
      </c>
      <c r="B32" s="85">
        <v>3</v>
      </c>
      <c r="C32" s="85" t="s">
        <v>929</v>
      </c>
      <c r="D32" s="85">
        <v>1</v>
      </c>
      <c r="E32" s="85" t="s">
        <v>939</v>
      </c>
      <c r="F32" s="85">
        <v>2</v>
      </c>
      <c r="G32" s="85"/>
      <c r="H32" s="85"/>
      <c r="I32" s="85" t="s">
        <v>952</v>
      </c>
      <c r="J32" s="85">
        <v>1</v>
      </c>
      <c r="K32" s="85"/>
      <c r="L32" s="85"/>
      <c r="M32" s="85"/>
      <c r="N32" s="85"/>
      <c r="O32" s="85"/>
      <c r="P32" s="85"/>
      <c r="Q32" s="85"/>
      <c r="R32" s="85"/>
      <c r="S32" s="85"/>
      <c r="T32" s="85"/>
      <c r="U32" s="85"/>
      <c r="V32" s="85"/>
    </row>
    <row r="33" spans="1:22" ht="15">
      <c r="A33" s="85" t="s">
        <v>924</v>
      </c>
      <c r="B33" s="85">
        <v>3</v>
      </c>
      <c r="C33" s="85" t="s">
        <v>930</v>
      </c>
      <c r="D33" s="85">
        <v>1</v>
      </c>
      <c r="E33" s="85" t="s">
        <v>940</v>
      </c>
      <c r="F33" s="85">
        <v>2</v>
      </c>
      <c r="G33" s="85"/>
      <c r="H33" s="85"/>
      <c r="I33" s="85"/>
      <c r="J33" s="85"/>
      <c r="K33" s="85"/>
      <c r="L33" s="85"/>
      <c r="M33" s="85"/>
      <c r="N33" s="85"/>
      <c r="O33" s="85"/>
      <c r="P33" s="85"/>
      <c r="Q33" s="85"/>
      <c r="R33" s="85"/>
      <c r="S33" s="85"/>
      <c r="T33" s="85"/>
      <c r="U33" s="85"/>
      <c r="V33" s="85"/>
    </row>
    <row r="36" spans="1:22" ht="15" customHeight="1">
      <c r="A36" s="13" t="s">
        <v>971</v>
      </c>
      <c r="B36" s="13" t="s">
        <v>880</v>
      </c>
      <c r="C36" s="13" t="s">
        <v>981</v>
      </c>
      <c r="D36" s="13" t="s">
        <v>883</v>
      </c>
      <c r="E36" s="13" t="s">
        <v>987</v>
      </c>
      <c r="F36" s="13" t="s">
        <v>885</v>
      </c>
      <c r="G36" s="85" t="s">
        <v>995</v>
      </c>
      <c r="H36" s="85" t="s">
        <v>887</v>
      </c>
      <c r="I36" s="13" t="s">
        <v>996</v>
      </c>
      <c r="J36" s="13" t="s">
        <v>889</v>
      </c>
      <c r="K36" s="13" t="s">
        <v>1004</v>
      </c>
      <c r="L36" s="13" t="s">
        <v>891</v>
      </c>
      <c r="M36" s="13" t="s">
        <v>1009</v>
      </c>
      <c r="N36" s="13" t="s">
        <v>893</v>
      </c>
      <c r="O36" s="13" t="s">
        <v>1012</v>
      </c>
      <c r="P36" s="13" t="s">
        <v>895</v>
      </c>
      <c r="Q36" s="13" t="s">
        <v>1014</v>
      </c>
      <c r="R36" s="13" t="s">
        <v>897</v>
      </c>
      <c r="S36" s="13" t="s">
        <v>1021</v>
      </c>
      <c r="T36" s="13" t="s">
        <v>899</v>
      </c>
      <c r="U36" s="85" t="s">
        <v>1022</v>
      </c>
      <c r="V36" s="85" t="s">
        <v>900</v>
      </c>
    </row>
    <row r="37" spans="1:22" ht="15">
      <c r="A37" s="92" t="s">
        <v>972</v>
      </c>
      <c r="B37" s="92">
        <v>18</v>
      </c>
      <c r="C37" s="92" t="s">
        <v>307</v>
      </c>
      <c r="D37" s="92">
        <v>17</v>
      </c>
      <c r="E37" s="92" t="s">
        <v>978</v>
      </c>
      <c r="F37" s="92">
        <v>5</v>
      </c>
      <c r="G37" s="92"/>
      <c r="H37" s="92"/>
      <c r="I37" s="92" t="s">
        <v>997</v>
      </c>
      <c r="J37" s="92">
        <v>3</v>
      </c>
      <c r="K37" s="92" t="s">
        <v>977</v>
      </c>
      <c r="L37" s="92">
        <v>9</v>
      </c>
      <c r="M37" s="92" t="s">
        <v>1010</v>
      </c>
      <c r="N37" s="92">
        <v>3</v>
      </c>
      <c r="O37" s="92" t="s">
        <v>920</v>
      </c>
      <c r="P37" s="92">
        <v>3</v>
      </c>
      <c r="Q37" s="92" t="s">
        <v>1015</v>
      </c>
      <c r="R37" s="92">
        <v>2</v>
      </c>
      <c r="S37" s="92" t="s">
        <v>307</v>
      </c>
      <c r="T37" s="92">
        <v>2</v>
      </c>
      <c r="U37" s="92"/>
      <c r="V37" s="92"/>
    </row>
    <row r="38" spans="1:22" ht="15">
      <c r="A38" s="92" t="s">
        <v>973</v>
      </c>
      <c r="B38" s="92">
        <v>3</v>
      </c>
      <c r="C38" s="92" t="s">
        <v>235</v>
      </c>
      <c r="D38" s="92">
        <v>5</v>
      </c>
      <c r="E38" s="92" t="s">
        <v>988</v>
      </c>
      <c r="F38" s="92">
        <v>5</v>
      </c>
      <c r="G38" s="92"/>
      <c r="H38" s="92"/>
      <c r="I38" s="92" t="s">
        <v>307</v>
      </c>
      <c r="J38" s="92">
        <v>2</v>
      </c>
      <c r="K38" s="92" t="s">
        <v>1005</v>
      </c>
      <c r="L38" s="92">
        <v>3</v>
      </c>
      <c r="M38" s="92" t="s">
        <v>955</v>
      </c>
      <c r="N38" s="92">
        <v>2</v>
      </c>
      <c r="O38" s="92" t="s">
        <v>921</v>
      </c>
      <c r="P38" s="92">
        <v>3</v>
      </c>
      <c r="Q38" s="92" t="s">
        <v>1016</v>
      </c>
      <c r="R38" s="92">
        <v>2</v>
      </c>
      <c r="S38" s="92"/>
      <c r="T38" s="92"/>
      <c r="U38" s="92"/>
      <c r="V38" s="92"/>
    </row>
    <row r="39" spans="1:22" ht="15">
      <c r="A39" s="92" t="s">
        <v>974</v>
      </c>
      <c r="B39" s="92">
        <v>0</v>
      </c>
      <c r="C39" s="92" t="s">
        <v>982</v>
      </c>
      <c r="D39" s="92">
        <v>4</v>
      </c>
      <c r="E39" s="92" t="s">
        <v>989</v>
      </c>
      <c r="F39" s="92">
        <v>5</v>
      </c>
      <c r="G39" s="92"/>
      <c r="H39" s="92"/>
      <c r="I39" s="92" t="s">
        <v>998</v>
      </c>
      <c r="J39" s="92">
        <v>2</v>
      </c>
      <c r="K39" s="92" t="s">
        <v>1006</v>
      </c>
      <c r="L39" s="92">
        <v>3</v>
      </c>
      <c r="M39" s="92" t="s">
        <v>1011</v>
      </c>
      <c r="N39" s="92">
        <v>2</v>
      </c>
      <c r="O39" s="92" t="s">
        <v>922</v>
      </c>
      <c r="P39" s="92">
        <v>3</v>
      </c>
      <c r="Q39" s="92" t="s">
        <v>1017</v>
      </c>
      <c r="R39" s="92">
        <v>2</v>
      </c>
      <c r="S39" s="92"/>
      <c r="T39" s="92"/>
      <c r="U39" s="92"/>
      <c r="V39" s="92"/>
    </row>
    <row r="40" spans="1:22" ht="15">
      <c r="A40" s="92" t="s">
        <v>975</v>
      </c>
      <c r="B40" s="92">
        <v>775</v>
      </c>
      <c r="C40" s="92" t="s">
        <v>917</v>
      </c>
      <c r="D40" s="92">
        <v>4</v>
      </c>
      <c r="E40" s="92" t="s">
        <v>979</v>
      </c>
      <c r="F40" s="92">
        <v>5</v>
      </c>
      <c r="G40" s="92"/>
      <c r="H40" s="92"/>
      <c r="I40" s="92" t="s">
        <v>999</v>
      </c>
      <c r="J40" s="92">
        <v>2</v>
      </c>
      <c r="K40" s="92" t="s">
        <v>1007</v>
      </c>
      <c r="L40" s="92">
        <v>3</v>
      </c>
      <c r="M40" s="92"/>
      <c r="N40" s="92"/>
      <c r="O40" s="92" t="s">
        <v>307</v>
      </c>
      <c r="P40" s="92">
        <v>3</v>
      </c>
      <c r="Q40" s="92" t="s">
        <v>1018</v>
      </c>
      <c r="R40" s="92">
        <v>2</v>
      </c>
      <c r="S40" s="92"/>
      <c r="T40" s="92"/>
      <c r="U40" s="92"/>
      <c r="V40" s="92"/>
    </row>
    <row r="41" spans="1:22" ht="15">
      <c r="A41" s="92" t="s">
        <v>976</v>
      </c>
      <c r="B41" s="92">
        <v>796</v>
      </c>
      <c r="C41" s="92" t="s">
        <v>918</v>
      </c>
      <c r="D41" s="92">
        <v>4</v>
      </c>
      <c r="E41" s="92" t="s">
        <v>990</v>
      </c>
      <c r="F41" s="92">
        <v>5</v>
      </c>
      <c r="G41" s="92"/>
      <c r="H41" s="92"/>
      <c r="I41" s="92" t="s">
        <v>1000</v>
      </c>
      <c r="J41" s="92">
        <v>2</v>
      </c>
      <c r="K41" s="92" t="s">
        <v>1008</v>
      </c>
      <c r="L41" s="92">
        <v>3</v>
      </c>
      <c r="M41" s="92"/>
      <c r="N41" s="92"/>
      <c r="O41" s="92" t="s">
        <v>923</v>
      </c>
      <c r="P41" s="92">
        <v>3</v>
      </c>
      <c r="Q41" s="92" t="s">
        <v>1019</v>
      </c>
      <c r="R41" s="92">
        <v>2</v>
      </c>
      <c r="S41" s="92"/>
      <c r="T41" s="92"/>
      <c r="U41" s="92"/>
      <c r="V41" s="92"/>
    </row>
    <row r="42" spans="1:22" ht="15">
      <c r="A42" s="92" t="s">
        <v>307</v>
      </c>
      <c r="B42" s="92">
        <v>43</v>
      </c>
      <c r="C42" s="92" t="s">
        <v>919</v>
      </c>
      <c r="D42" s="92">
        <v>3</v>
      </c>
      <c r="E42" s="92" t="s">
        <v>980</v>
      </c>
      <c r="F42" s="92">
        <v>5</v>
      </c>
      <c r="G42" s="92"/>
      <c r="H42" s="92"/>
      <c r="I42" s="92" t="s">
        <v>1001</v>
      </c>
      <c r="J42" s="92">
        <v>2</v>
      </c>
      <c r="K42" s="92" t="s">
        <v>307</v>
      </c>
      <c r="L42" s="92">
        <v>3</v>
      </c>
      <c r="M42" s="92"/>
      <c r="N42" s="92"/>
      <c r="O42" s="92" t="s">
        <v>924</v>
      </c>
      <c r="P42" s="92">
        <v>3</v>
      </c>
      <c r="Q42" s="92" t="s">
        <v>1020</v>
      </c>
      <c r="R42" s="92">
        <v>2</v>
      </c>
      <c r="S42" s="92"/>
      <c r="T42" s="92"/>
      <c r="U42" s="92"/>
      <c r="V42" s="92"/>
    </row>
    <row r="43" spans="1:22" ht="15">
      <c r="A43" s="92" t="s">
        <v>977</v>
      </c>
      <c r="B43" s="92">
        <v>9</v>
      </c>
      <c r="C43" s="92" t="s">
        <v>983</v>
      </c>
      <c r="D43" s="92">
        <v>3</v>
      </c>
      <c r="E43" s="92" t="s">
        <v>991</v>
      </c>
      <c r="F43" s="92">
        <v>5</v>
      </c>
      <c r="G43" s="92"/>
      <c r="H43" s="92"/>
      <c r="I43" s="92" t="s">
        <v>1002</v>
      </c>
      <c r="J43" s="92">
        <v>2</v>
      </c>
      <c r="K43" s="92" t="s">
        <v>231</v>
      </c>
      <c r="L43" s="92">
        <v>2</v>
      </c>
      <c r="M43" s="92"/>
      <c r="N43" s="92"/>
      <c r="O43" s="92" t="s">
        <v>1013</v>
      </c>
      <c r="P43" s="92">
        <v>3</v>
      </c>
      <c r="Q43" s="92" t="s">
        <v>307</v>
      </c>
      <c r="R43" s="92">
        <v>2</v>
      </c>
      <c r="S43" s="92"/>
      <c r="T43" s="92"/>
      <c r="U43" s="92"/>
      <c r="V43" s="92"/>
    </row>
    <row r="44" spans="1:22" ht="15">
      <c r="A44" s="92" t="s">
        <v>978</v>
      </c>
      <c r="B44" s="92">
        <v>6</v>
      </c>
      <c r="C44" s="92" t="s">
        <v>984</v>
      </c>
      <c r="D44" s="92">
        <v>2</v>
      </c>
      <c r="E44" s="92" t="s">
        <v>992</v>
      </c>
      <c r="F44" s="92">
        <v>5</v>
      </c>
      <c r="G44" s="92"/>
      <c r="H44" s="92"/>
      <c r="I44" s="92" t="s">
        <v>1003</v>
      </c>
      <c r="J44" s="92">
        <v>2</v>
      </c>
      <c r="K44" s="92"/>
      <c r="L44" s="92"/>
      <c r="M44" s="92"/>
      <c r="N44" s="92"/>
      <c r="O44" s="92" t="s">
        <v>218</v>
      </c>
      <c r="P44" s="92">
        <v>2</v>
      </c>
      <c r="Q44" s="92" t="s">
        <v>960</v>
      </c>
      <c r="R44" s="92">
        <v>2</v>
      </c>
      <c r="S44" s="92"/>
      <c r="T44" s="92"/>
      <c r="U44" s="92"/>
      <c r="V44" s="92"/>
    </row>
    <row r="45" spans="1:22" ht="15">
      <c r="A45" s="92" t="s">
        <v>979</v>
      </c>
      <c r="B45" s="92">
        <v>6</v>
      </c>
      <c r="C45" s="92" t="s">
        <v>985</v>
      </c>
      <c r="D45" s="92">
        <v>2</v>
      </c>
      <c r="E45" s="92" t="s">
        <v>993</v>
      </c>
      <c r="F45" s="92">
        <v>5</v>
      </c>
      <c r="G45" s="92"/>
      <c r="H45" s="92"/>
      <c r="I45" s="92" t="s">
        <v>945</v>
      </c>
      <c r="J45" s="92">
        <v>2</v>
      </c>
      <c r="K45" s="92"/>
      <c r="L45" s="92"/>
      <c r="M45" s="92"/>
      <c r="N45" s="92"/>
      <c r="O45" s="92"/>
      <c r="P45" s="92"/>
      <c r="Q45" s="92" t="s">
        <v>961</v>
      </c>
      <c r="R45" s="92">
        <v>2</v>
      </c>
      <c r="S45" s="92"/>
      <c r="T45" s="92"/>
      <c r="U45" s="92"/>
      <c r="V45" s="92"/>
    </row>
    <row r="46" spans="1:22" ht="15">
      <c r="A46" s="92" t="s">
        <v>980</v>
      </c>
      <c r="B46" s="92">
        <v>6</v>
      </c>
      <c r="C46" s="92" t="s">
        <v>986</v>
      </c>
      <c r="D46" s="92">
        <v>2</v>
      </c>
      <c r="E46" s="92" t="s">
        <v>994</v>
      </c>
      <c r="F46" s="92">
        <v>5</v>
      </c>
      <c r="G46" s="92"/>
      <c r="H46" s="92"/>
      <c r="I46" s="92" t="s">
        <v>946</v>
      </c>
      <c r="J46" s="92">
        <v>2</v>
      </c>
      <c r="K46" s="92"/>
      <c r="L46" s="92"/>
      <c r="M46" s="92"/>
      <c r="N46" s="92"/>
      <c r="O46" s="92"/>
      <c r="P46" s="92"/>
      <c r="Q46" s="92" t="s">
        <v>962</v>
      </c>
      <c r="R46" s="92">
        <v>2</v>
      </c>
      <c r="S46" s="92"/>
      <c r="T46" s="92"/>
      <c r="U46" s="92"/>
      <c r="V46" s="92"/>
    </row>
    <row r="49" spans="1:22" ht="15" customHeight="1">
      <c r="A49" s="13" t="s">
        <v>1033</v>
      </c>
      <c r="B49" s="13" t="s">
        <v>880</v>
      </c>
      <c r="C49" s="13" t="s">
        <v>1044</v>
      </c>
      <c r="D49" s="13" t="s">
        <v>883</v>
      </c>
      <c r="E49" s="13" t="s">
        <v>1055</v>
      </c>
      <c r="F49" s="13" t="s">
        <v>885</v>
      </c>
      <c r="G49" s="85" t="s">
        <v>1056</v>
      </c>
      <c r="H49" s="85" t="s">
        <v>887</v>
      </c>
      <c r="I49" s="13" t="s">
        <v>1057</v>
      </c>
      <c r="J49" s="13" t="s">
        <v>889</v>
      </c>
      <c r="K49" s="13" t="s">
        <v>1062</v>
      </c>
      <c r="L49" s="13" t="s">
        <v>891</v>
      </c>
      <c r="M49" s="85" t="s">
        <v>1071</v>
      </c>
      <c r="N49" s="85" t="s">
        <v>893</v>
      </c>
      <c r="O49" s="13" t="s">
        <v>1072</v>
      </c>
      <c r="P49" s="13" t="s">
        <v>895</v>
      </c>
      <c r="Q49" s="13" t="s">
        <v>1080</v>
      </c>
      <c r="R49" s="13" t="s">
        <v>897</v>
      </c>
      <c r="S49" s="85" t="s">
        <v>1091</v>
      </c>
      <c r="T49" s="85" t="s">
        <v>899</v>
      </c>
      <c r="U49" s="85" t="s">
        <v>1092</v>
      </c>
      <c r="V49" s="85" t="s">
        <v>900</v>
      </c>
    </row>
    <row r="50" spans="1:22" ht="15">
      <c r="A50" s="92" t="s">
        <v>1034</v>
      </c>
      <c r="B50" s="92">
        <v>5</v>
      </c>
      <c r="C50" s="92" t="s">
        <v>1045</v>
      </c>
      <c r="D50" s="92">
        <v>3</v>
      </c>
      <c r="E50" s="92" t="s">
        <v>1034</v>
      </c>
      <c r="F50" s="92">
        <v>5</v>
      </c>
      <c r="G50" s="92"/>
      <c r="H50" s="92"/>
      <c r="I50" s="92" t="s">
        <v>1058</v>
      </c>
      <c r="J50" s="92">
        <v>2</v>
      </c>
      <c r="K50" s="92" t="s">
        <v>1063</v>
      </c>
      <c r="L50" s="92">
        <v>3</v>
      </c>
      <c r="M50" s="92"/>
      <c r="N50" s="92"/>
      <c r="O50" s="92" t="s">
        <v>1073</v>
      </c>
      <c r="P50" s="92">
        <v>3</v>
      </c>
      <c r="Q50" s="92" t="s">
        <v>1081</v>
      </c>
      <c r="R50" s="92">
        <v>2</v>
      </c>
      <c r="S50" s="92"/>
      <c r="T50" s="92"/>
      <c r="U50" s="92"/>
      <c r="V50" s="92"/>
    </row>
    <row r="51" spans="1:22" ht="15">
      <c r="A51" s="92" t="s">
        <v>1035</v>
      </c>
      <c r="B51" s="92">
        <v>5</v>
      </c>
      <c r="C51" s="92" t="s">
        <v>1046</v>
      </c>
      <c r="D51" s="92">
        <v>3</v>
      </c>
      <c r="E51" s="92" t="s">
        <v>1035</v>
      </c>
      <c r="F51" s="92">
        <v>5</v>
      </c>
      <c r="G51" s="92"/>
      <c r="H51" s="92"/>
      <c r="I51" s="92" t="s">
        <v>1059</v>
      </c>
      <c r="J51" s="92">
        <v>2</v>
      </c>
      <c r="K51" s="92" t="s">
        <v>1064</v>
      </c>
      <c r="L51" s="92">
        <v>3</v>
      </c>
      <c r="M51" s="92"/>
      <c r="N51" s="92"/>
      <c r="O51" s="92" t="s">
        <v>1074</v>
      </c>
      <c r="P51" s="92">
        <v>3</v>
      </c>
      <c r="Q51" s="92" t="s">
        <v>1082</v>
      </c>
      <c r="R51" s="92">
        <v>2</v>
      </c>
      <c r="S51" s="92"/>
      <c r="T51" s="92"/>
      <c r="U51" s="92"/>
      <c r="V51" s="92"/>
    </row>
    <row r="52" spans="1:22" ht="15">
      <c r="A52" s="92" t="s">
        <v>1036</v>
      </c>
      <c r="B52" s="92">
        <v>5</v>
      </c>
      <c r="C52" s="92" t="s">
        <v>1047</v>
      </c>
      <c r="D52" s="92">
        <v>3</v>
      </c>
      <c r="E52" s="92" t="s">
        <v>1036</v>
      </c>
      <c r="F52" s="92">
        <v>5</v>
      </c>
      <c r="G52" s="92"/>
      <c r="H52" s="92"/>
      <c r="I52" s="92" t="s">
        <v>1060</v>
      </c>
      <c r="J52" s="92">
        <v>2</v>
      </c>
      <c r="K52" s="92" t="s">
        <v>1065</v>
      </c>
      <c r="L52" s="92">
        <v>3</v>
      </c>
      <c r="M52" s="92"/>
      <c r="N52" s="92"/>
      <c r="O52" s="92" t="s">
        <v>1075</v>
      </c>
      <c r="P52" s="92">
        <v>3</v>
      </c>
      <c r="Q52" s="92" t="s">
        <v>1083</v>
      </c>
      <c r="R52" s="92">
        <v>2</v>
      </c>
      <c r="S52" s="92"/>
      <c r="T52" s="92"/>
      <c r="U52" s="92"/>
      <c r="V52" s="92"/>
    </row>
    <row r="53" spans="1:22" ht="15">
      <c r="A53" s="92" t="s">
        <v>1037</v>
      </c>
      <c r="B53" s="92">
        <v>5</v>
      </c>
      <c r="C53" s="92" t="s">
        <v>1048</v>
      </c>
      <c r="D53" s="92">
        <v>2</v>
      </c>
      <c r="E53" s="92" t="s">
        <v>1037</v>
      </c>
      <c r="F53" s="92">
        <v>5</v>
      </c>
      <c r="G53" s="92"/>
      <c r="H53" s="92"/>
      <c r="I53" s="92" t="s">
        <v>1061</v>
      </c>
      <c r="J53" s="92">
        <v>2</v>
      </c>
      <c r="K53" s="92" t="s">
        <v>1066</v>
      </c>
      <c r="L53" s="92">
        <v>3</v>
      </c>
      <c r="M53" s="92"/>
      <c r="N53" s="92"/>
      <c r="O53" s="92" t="s">
        <v>1076</v>
      </c>
      <c r="P53" s="92">
        <v>3</v>
      </c>
      <c r="Q53" s="92" t="s">
        <v>1084</v>
      </c>
      <c r="R53" s="92">
        <v>2</v>
      </c>
      <c r="S53" s="92"/>
      <c r="T53" s="92"/>
      <c r="U53" s="92"/>
      <c r="V53" s="92"/>
    </row>
    <row r="54" spans="1:22" ht="15">
      <c r="A54" s="92" t="s">
        <v>1038</v>
      </c>
      <c r="B54" s="92">
        <v>5</v>
      </c>
      <c r="C54" s="92" t="s">
        <v>1049</v>
      </c>
      <c r="D54" s="92">
        <v>2</v>
      </c>
      <c r="E54" s="92" t="s">
        <v>1038</v>
      </c>
      <c r="F54" s="92">
        <v>5</v>
      </c>
      <c r="G54" s="92"/>
      <c r="H54" s="92"/>
      <c r="I54" s="92"/>
      <c r="J54" s="92"/>
      <c r="K54" s="92" t="s">
        <v>1067</v>
      </c>
      <c r="L54" s="92">
        <v>3</v>
      </c>
      <c r="M54" s="92"/>
      <c r="N54" s="92"/>
      <c r="O54" s="92" t="s">
        <v>1077</v>
      </c>
      <c r="P54" s="92">
        <v>3</v>
      </c>
      <c r="Q54" s="92" t="s">
        <v>1085</v>
      </c>
      <c r="R54" s="92">
        <v>2</v>
      </c>
      <c r="S54" s="92"/>
      <c r="T54" s="92"/>
      <c r="U54" s="92"/>
      <c r="V54" s="92"/>
    </row>
    <row r="55" spans="1:22" ht="15">
      <c r="A55" s="92" t="s">
        <v>1039</v>
      </c>
      <c r="B55" s="92">
        <v>5</v>
      </c>
      <c r="C55" s="92" t="s">
        <v>1050</v>
      </c>
      <c r="D55" s="92">
        <v>2</v>
      </c>
      <c r="E55" s="92" t="s">
        <v>1039</v>
      </c>
      <c r="F55" s="92">
        <v>5</v>
      </c>
      <c r="G55" s="92"/>
      <c r="H55" s="92"/>
      <c r="I55" s="92"/>
      <c r="J55" s="92"/>
      <c r="K55" s="92" t="s">
        <v>1068</v>
      </c>
      <c r="L55" s="92">
        <v>3</v>
      </c>
      <c r="M55" s="92"/>
      <c r="N55" s="92"/>
      <c r="O55" s="92" t="s">
        <v>1078</v>
      </c>
      <c r="P55" s="92">
        <v>3</v>
      </c>
      <c r="Q55" s="92" t="s">
        <v>1086</v>
      </c>
      <c r="R55" s="92">
        <v>2</v>
      </c>
      <c r="S55" s="92"/>
      <c r="T55" s="92"/>
      <c r="U55" s="92"/>
      <c r="V55" s="92"/>
    </row>
    <row r="56" spans="1:22" ht="15">
      <c r="A56" s="92" t="s">
        <v>1040</v>
      </c>
      <c r="B56" s="92">
        <v>5</v>
      </c>
      <c r="C56" s="92" t="s">
        <v>1051</v>
      </c>
      <c r="D56" s="92">
        <v>2</v>
      </c>
      <c r="E56" s="92" t="s">
        <v>1040</v>
      </c>
      <c r="F56" s="92">
        <v>5</v>
      </c>
      <c r="G56" s="92"/>
      <c r="H56" s="92"/>
      <c r="I56" s="92"/>
      <c r="J56" s="92"/>
      <c r="K56" s="92" t="s">
        <v>1069</v>
      </c>
      <c r="L56" s="92">
        <v>3</v>
      </c>
      <c r="M56" s="92"/>
      <c r="N56" s="92"/>
      <c r="O56" s="92" t="s">
        <v>1079</v>
      </c>
      <c r="P56" s="92">
        <v>2</v>
      </c>
      <c r="Q56" s="92" t="s">
        <v>1087</v>
      </c>
      <c r="R56" s="92">
        <v>2</v>
      </c>
      <c r="S56" s="92"/>
      <c r="T56" s="92"/>
      <c r="U56" s="92"/>
      <c r="V56" s="92"/>
    </row>
    <row r="57" spans="1:22" ht="15">
      <c r="A57" s="92" t="s">
        <v>1041</v>
      </c>
      <c r="B57" s="92">
        <v>5</v>
      </c>
      <c r="C57" s="92" t="s">
        <v>1052</v>
      </c>
      <c r="D57" s="92">
        <v>2</v>
      </c>
      <c r="E57" s="92" t="s">
        <v>1041</v>
      </c>
      <c r="F57" s="92">
        <v>5</v>
      </c>
      <c r="G57" s="92"/>
      <c r="H57" s="92"/>
      <c r="I57" s="92"/>
      <c r="J57" s="92"/>
      <c r="K57" s="92" t="s">
        <v>1070</v>
      </c>
      <c r="L57" s="92">
        <v>2</v>
      </c>
      <c r="M57" s="92"/>
      <c r="N57" s="92"/>
      <c r="O57" s="92"/>
      <c r="P57" s="92"/>
      <c r="Q57" s="92" t="s">
        <v>1088</v>
      </c>
      <c r="R57" s="92">
        <v>2</v>
      </c>
      <c r="S57" s="92"/>
      <c r="T57" s="92"/>
      <c r="U57" s="92"/>
      <c r="V57" s="92"/>
    </row>
    <row r="58" spans="1:22" ht="15">
      <c r="A58" s="92" t="s">
        <v>1042</v>
      </c>
      <c r="B58" s="92">
        <v>5</v>
      </c>
      <c r="C58" s="92" t="s">
        <v>1053</v>
      </c>
      <c r="D58" s="92">
        <v>2</v>
      </c>
      <c r="E58" s="92" t="s">
        <v>1042</v>
      </c>
      <c r="F58" s="92">
        <v>5</v>
      </c>
      <c r="G58" s="92"/>
      <c r="H58" s="92"/>
      <c r="I58" s="92"/>
      <c r="J58" s="92"/>
      <c r="K58" s="92"/>
      <c r="L58" s="92"/>
      <c r="M58" s="92"/>
      <c r="N58" s="92"/>
      <c r="O58" s="92"/>
      <c r="P58" s="92"/>
      <c r="Q58" s="92" t="s">
        <v>1089</v>
      </c>
      <c r="R58" s="92">
        <v>2</v>
      </c>
      <c r="S58" s="92"/>
      <c r="T58" s="92"/>
      <c r="U58" s="92"/>
      <c r="V58" s="92"/>
    </row>
    <row r="59" spans="1:22" ht="15">
      <c r="A59" s="92" t="s">
        <v>1043</v>
      </c>
      <c r="B59" s="92">
        <v>5</v>
      </c>
      <c r="C59" s="92" t="s">
        <v>1054</v>
      </c>
      <c r="D59" s="92">
        <v>2</v>
      </c>
      <c r="E59" s="92" t="s">
        <v>1043</v>
      </c>
      <c r="F59" s="92">
        <v>5</v>
      </c>
      <c r="G59" s="92"/>
      <c r="H59" s="92"/>
      <c r="I59" s="92"/>
      <c r="J59" s="92"/>
      <c r="K59" s="92"/>
      <c r="L59" s="92"/>
      <c r="M59" s="92"/>
      <c r="N59" s="92"/>
      <c r="O59" s="92"/>
      <c r="P59" s="92"/>
      <c r="Q59" s="92" t="s">
        <v>1090</v>
      </c>
      <c r="R59" s="92">
        <v>2</v>
      </c>
      <c r="S59" s="92"/>
      <c r="T59" s="92"/>
      <c r="U59" s="92"/>
      <c r="V59" s="92"/>
    </row>
    <row r="62" spans="1:22" ht="15" customHeight="1">
      <c r="A62" s="13" t="s">
        <v>1101</v>
      </c>
      <c r="B62" s="13" t="s">
        <v>880</v>
      </c>
      <c r="C62" s="85" t="s">
        <v>1103</v>
      </c>
      <c r="D62" s="85" t="s">
        <v>883</v>
      </c>
      <c r="E62" s="85" t="s">
        <v>1104</v>
      </c>
      <c r="F62" s="85" t="s">
        <v>885</v>
      </c>
      <c r="G62" s="85" t="s">
        <v>1107</v>
      </c>
      <c r="H62" s="85" t="s">
        <v>887</v>
      </c>
      <c r="I62" s="13" t="s">
        <v>1109</v>
      </c>
      <c r="J62" s="13" t="s">
        <v>889</v>
      </c>
      <c r="K62" s="85" t="s">
        <v>1111</v>
      </c>
      <c r="L62" s="85" t="s">
        <v>891</v>
      </c>
      <c r="M62" s="85" t="s">
        <v>1113</v>
      </c>
      <c r="N62" s="85" t="s">
        <v>893</v>
      </c>
      <c r="O62" s="85" t="s">
        <v>1115</v>
      </c>
      <c r="P62" s="85" t="s">
        <v>895</v>
      </c>
      <c r="Q62" s="85" t="s">
        <v>1117</v>
      </c>
      <c r="R62" s="85" t="s">
        <v>897</v>
      </c>
      <c r="S62" s="13" t="s">
        <v>1119</v>
      </c>
      <c r="T62" s="13" t="s">
        <v>899</v>
      </c>
      <c r="U62" s="85" t="s">
        <v>1121</v>
      </c>
      <c r="V62" s="85" t="s">
        <v>900</v>
      </c>
    </row>
    <row r="63" spans="1:22" ht="15">
      <c r="A63" s="85" t="s">
        <v>252</v>
      </c>
      <c r="B63" s="85">
        <v>1</v>
      </c>
      <c r="C63" s="85"/>
      <c r="D63" s="85"/>
      <c r="E63" s="85"/>
      <c r="F63" s="85"/>
      <c r="G63" s="85"/>
      <c r="H63" s="85"/>
      <c r="I63" s="85" t="s">
        <v>248</v>
      </c>
      <c r="J63" s="85">
        <v>1</v>
      </c>
      <c r="K63" s="85"/>
      <c r="L63" s="85"/>
      <c r="M63" s="85"/>
      <c r="N63" s="85"/>
      <c r="O63" s="85"/>
      <c r="P63" s="85"/>
      <c r="Q63" s="85"/>
      <c r="R63" s="85"/>
      <c r="S63" s="85" t="s">
        <v>252</v>
      </c>
      <c r="T63" s="85">
        <v>1</v>
      </c>
      <c r="U63" s="85"/>
      <c r="V63" s="85"/>
    </row>
    <row r="64" spans="1:22" ht="15">
      <c r="A64" s="85" t="s">
        <v>248</v>
      </c>
      <c r="B64" s="85">
        <v>1</v>
      </c>
      <c r="C64" s="85"/>
      <c r="D64" s="85"/>
      <c r="E64" s="85"/>
      <c r="F64" s="85"/>
      <c r="G64" s="85"/>
      <c r="H64" s="85"/>
      <c r="I64" s="85" t="s">
        <v>247</v>
      </c>
      <c r="J64" s="85">
        <v>1</v>
      </c>
      <c r="K64" s="85"/>
      <c r="L64" s="85"/>
      <c r="M64" s="85"/>
      <c r="N64" s="85"/>
      <c r="O64" s="85"/>
      <c r="P64" s="85"/>
      <c r="Q64" s="85"/>
      <c r="R64" s="85"/>
      <c r="S64" s="85"/>
      <c r="T64" s="85"/>
      <c r="U64" s="85"/>
      <c r="V64" s="85"/>
    </row>
    <row r="65" spans="1:22" ht="15">
      <c r="A65" s="85" t="s">
        <v>247</v>
      </c>
      <c r="B65" s="85">
        <v>1</v>
      </c>
      <c r="C65" s="85"/>
      <c r="D65" s="85"/>
      <c r="E65" s="85"/>
      <c r="F65" s="85"/>
      <c r="G65" s="85"/>
      <c r="H65" s="85"/>
      <c r="I65" s="85"/>
      <c r="J65" s="85"/>
      <c r="K65" s="85"/>
      <c r="L65" s="85"/>
      <c r="M65" s="85"/>
      <c r="N65" s="85"/>
      <c r="O65" s="85"/>
      <c r="P65" s="85"/>
      <c r="Q65" s="85"/>
      <c r="R65" s="85"/>
      <c r="S65" s="85"/>
      <c r="T65" s="85"/>
      <c r="U65" s="85"/>
      <c r="V65" s="85"/>
    </row>
    <row r="66" spans="1:22" ht="15">
      <c r="A66" s="85" t="s">
        <v>243</v>
      </c>
      <c r="B66" s="85">
        <v>1</v>
      </c>
      <c r="C66" s="85"/>
      <c r="D66" s="85"/>
      <c r="E66" s="85"/>
      <c r="F66" s="85"/>
      <c r="G66" s="85"/>
      <c r="H66" s="85"/>
      <c r="I66" s="85"/>
      <c r="J66" s="85"/>
      <c r="K66" s="85"/>
      <c r="L66" s="85"/>
      <c r="M66" s="85"/>
      <c r="N66" s="85"/>
      <c r="O66" s="85"/>
      <c r="P66" s="85"/>
      <c r="Q66" s="85"/>
      <c r="R66" s="85"/>
      <c r="S66" s="85"/>
      <c r="T66" s="85"/>
      <c r="U66" s="85"/>
      <c r="V66" s="85"/>
    </row>
    <row r="67" spans="1:22" ht="15">
      <c r="A67" s="85" t="s">
        <v>242</v>
      </c>
      <c r="B67" s="85">
        <v>1</v>
      </c>
      <c r="C67" s="85"/>
      <c r="D67" s="85"/>
      <c r="E67" s="85"/>
      <c r="F67" s="85"/>
      <c r="G67" s="85"/>
      <c r="H67" s="85"/>
      <c r="I67" s="85"/>
      <c r="J67" s="85"/>
      <c r="K67" s="85"/>
      <c r="L67" s="85"/>
      <c r="M67" s="85"/>
      <c r="N67" s="85"/>
      <c r="O67" s="85"/>
      <c r="P67" s="85"/>
      <c r="Q67" s="85"/>
      <c r="R67" s="85"/>
      <c r="S67" s="85"/>
      <c r="T67" s="85"/>
      <c r="U67" s="85"/>
      <c r="V67" s="85"/>
    </row>
    <row r="70" spans="1:22" ht="15" customHeight="1">
      <c r="A70" s="13" t="s">
        <v>1102</v>
      </c>
      <c r="B70" s="13" t="s">
        <v>880</v>
      </c>
      <c r="C70" s="85" t="s">
        <v>1105</v>
      </c>
      <c r="D70" s="85" t="s">
        <v>883</v>
      </c>
      <c r="E70" s="13" t="s">
        <v>1106</v>
      </c>
      <c r="F70" s="13" t="s">
        <v>885</v>
      </c>
      <c r="G70" s="13" t="s">
        <v>1108</v>
      </c>
      <c r="H70" s="13" t="s">
        <v>887</v>
      </c>
      <c r="I70" s="85" t="s">
        <v>1110</v>
      </c>
      <c r="J70" s="85" t="s">
        <v>889</v>
      </c>
      <c r="K70" s="13" t="s">
        <v>1112</v>
      </c>
      <c r="L70" s="13" t="s">
        <v>891</v>
      </c>
      <c r="M70" s="13" t="s">
        <v>1114</v>
      </c>
      <c r="N70" s="13" t="s">
        <v>893</v>
      </c>
      <c r="O70" s="13" t="s">
        <v>1116</v>
      </c>
      <c r="P70" s="13" t="s">
        <v>895</v>
      </c>
      <c r="Q70" s="13" t="s">
        <v>1118</v>
      </c>
      <c r="R70" s="13" t="s">
        <v>897</v>
      </c>
      <c r="S70" s="85" t="s">
        <v>1120</v>
      </c>
      <c r="T70" s="85" t="s">
        <v>899</v>
      </c>
      <c r="U70" s="13" t="s">
        <v>1122</v>
      </c>
      <c r="V70" s="13" t="s">
        <v>900</v>
      </c>
    </row>
    <row r="71" spans="1:22" ht="15">
      <c r="A71" s="85" t="s">
        <v>226</v>
      </c>
      <c r="B71" s="85">
        <v>3</v>
      </c>
      <c r="C71" s="85"/>
      <c r="D71" s="85"/>
      <c r="E71" s="85" t="s">
        <v>226</v>
      </c>
      <c r="F71" s="85">
        <v>3</v>
      </c>
      <c r="G71" s="85" t="s">
        <v>251</v>
      </c>
      <c r="H71" s="85">
        <v>1</v>
      </c>
      <c r="I71" s="85"/>
      <c r="J71" s="85"/>
      <c r="K71" s="85" t="s">
        <v>231</v>
      </c>
      <c r="L71" s="85">
        <v>2</v>
      </c>
      <c r="M71" s="85" t="s">
        <v>246</v>
      </c>
      <c r="N71" s="85">
        <v>1</v>
      </c>
      <c r="O71" s="85" t="s">
        <v>218</v>
      </c>
      <c r="P71" s="85">
        <v>2</v>
      </c>
      <c r="Q71" s="85" t="s">
        <v>239</v>
      </c>
      <c r="R71" s="85">
        <v>1</v>
      </c>
      <c r="S71" s="85"/>
      <c r="T71" s="85"/>
      <c r="U71" s="85" t="s">
        <v>249</v>
      </c>
      <c r="V71" s="85">
        <v>1</v>
      </c>
    </row>
    <row r="72" spans="1:22" ht="15">
      <c r="A72" s="85" t="s">
        <v>231</v>
      </c>
      <c r="B72" s="85">
        <v>2</v>
      </c>
      <c r="C72" s="85"/>
      <c r="D72" s="85"/>
      <c r="E72" s="85"/>
      <c r="F72" s="85"/>
      <c r="G72" s="85" t="s">
        <v>250</v>
      </c>
      <c r="H72" s="85">
        <v>1</v>
      </c>
      <c r="I72" s="85"/>
      <c r="J72" s="85"/>
      <c r="K72" s="85"/>
      <c r="L72" s="85"/>
      <c r="M72" s="85" t="s">
        <v>245</v>
      </c>
      <c r="N72" s="85">
        <v>1</v>
      </c>
      <c r="O72" s="85"/>
      <c r="P72" s="85"/>
      <c r="Q72" s="85"/>
      <c r="R72" s="85"/>
      <c r="S72" s="85"/>
      <c r="T72" s="85"/>
      <c r="U72" s="85"/>
      <c r="V72" s="85"/>
    </row>
    <row r="73" spans="1:22" ht="15">
      <c r="A73" s="85" t="s">
        <v>218</v>
      </c>
      <c r="B73" s="85">
        <v>2</v>
      </c>
      <c r="C73" s="85"/>
      <c r="D73" s="85"/>
      <c r="E73" s="85"/>
      <c r="F73" s="85"/>
      <c r="G73" s="85"/>
      <c r="H73" s="85"/>
      <c r="I73" s="85"/>
      <c r="J73" s="85"/>
      <c r="K73" s="85"/>
      <c r="L73" s="85"/>
      <c r="M73" s="85"/>
      <c r="N73" s="85"/>
      <c r="O73" s="85"/>
      <c r="P73" s="85"/>
      <c r="Q73" s="85"/>
      <c r="R73" s="85"/>
      <c r="S73" s="85"/>
      <c r="T73" s="85"/>
      <c r="U73" s="85"/>
      <c r="V73" s="85"/>
    </row>
    <row r="74" spans="1:22" ht="15">
      <c r="A74" s="85" t="s">
        <v>239</v>
      </c>
      <c r="B74" s="85">
        <v>1</v>
      </c>
      <c r="C74" s="85"/>
      <c r="D74" s="85"/>
      <c r="E74" s="85"/>
      <c r="F74" s="85"/>
      <c r="G74" s="85"/>
      <c r="H74" s="85"/>
      <c r="I74" s="85"/>
      <c r="J74" s="85"/>
      <c r="K74" s="85"/>
      <c r="L74" s="85"/>
      <c r="M74" s="85"/>
      <c r="N74" s="85"/>
      <c r="O74" s="85"/>
      <c r="P74" s="85"/>
      <c r="Q74" s="85"/>
      <c r="R74" s="85"/>
      <c r="S74" s="85"/>
      <c r="T74" s="85"/>
      <c r="U74" s="85"/>
      <c r="V74" s="85"/>
    </row>
    <row r="75" spans="1:22" ht="15">
      <c r="A75" s="85" t="s">
        <v>251</v>
      </c>
      <c r="B75" s="85">
        <v>1</v>
      </c>
      <c r="C75" s="85"/>
      <c r="D75" s="85"/>
      <c r="E75" s="85"/>
      <c r="F75" s="85"/>
      <c r="G75" s="85"/>
      <c r="H75" s="85"/>
      <c r="I75" s="85"/>
      <c r="J75" s="85"/>
      <c r="K75" s="85"/>
      <c r="L75" s="85"/>
      <c r="M75" s="85"/>
      <c r="N75" s="85"/>
      <c r="O75" s="85"/>
      <c r="P75" s="85"/>
      <c r="Q75" s="85"/>
      <c r="R75" s="85"/>
      <c r="S75" s="85"/>
      <c r="T75" s="85"/>
      <c r="U75" s="85"/>
      <c r="V75" s="85"/>
    </row>
    <row r="76" spans="1:22" ht="15">
      <c r="A76" s="85" t="s">
        <v>250</v>
      </c>
      <c r="B76" s="85">
        <v>1</v>
      </c>
      <c r="C76" s="85"/>
      <c r="D76" s="85"/>
      <c r="E76" s="85"/>
      <c r="F76" s="85"/>
      <c r="G76" s="85"/>
      <c r="H76" s="85"/>
      <c r="I76" s="85"/>
      <c r="J76" s="85"/>
      <c r="K76" s="85"/>
      <c r="L76" s="85"/>
      <c r="M76" s="85"/>
      <c r="N76" s="85"/>
      <c r="O76" s="85"/>
      <c r="P76" s="85"/>
      <c r="Q76" s="85"/>
      <c r="R76" s="85"/>
      <c r="S76" s="85"/>
      <c r="T76" s="85"/>
      <c r="U76" s="85"/>
      <c r="V76" s="85"/>
    </row>
    <row r="77" spans="1:22" ht="15">
      <c r="A77" s="85" t="s">
        <v>249</v>
      </c>
      <c r="B77" s="85">
        <v>1</v>
      </c>
      <c r="C77" s="85"/>
      <c r="D77" s="85"/>
      <c r="E77" s="85"/>
      <c r="F77" s="85"/>
      <c r="G77" s="85"/>
      <c r="H77" s="85"/>
      <c r="I77" s="85"/>
      <c r="J77" s="85"/>
      <c r="K77" s="85"/>
      <c r="L77" s="85"/>
      <c r="M77" s="85"/>
      <c r="N77" s="85"/>
      <c r="O77" s="85"/>
      <c r="P77" s="85"/>
      <c r="Q77" s="85"/>
      <c r="R77" s="85"/>
      <c r="S77" s="85"/>
      <c r="T77" s="85"/>
      <c r="U77" s="85"/>
      <c r="V77" s="85"/>
    </row>
    <row r="78" spans="1:22" ht="15">
      <c r="A78" s="85" t="s">
        <v>228</v>
      </c>
      <c r="B78" s="85">
        <v>1</v>
      </c>
      <c r="C78" s="85"/>
      <c r="D78" s="85"/>
      <c r="E78" s="85"/>
      <c r="F78" s="85"/>
      <c r="G78" s="85"/>
      <c r="H78" s="85"/>
      <c r="I78" s="85"/>
      <c r="J78" s="85"/>
      <c r="K78" s="85"/>
      <c r="L78" s="85"/>
      <c r="M78" s="85"/>
      <c r="N78" s="85"/>
      <c r="O78" s="85"/>
      <c r="P78" s="85"/>
      <c r="Q78" s="85"/>
      <c r="R78" s="85"/>
      <c r="S78" s="85"/>
      <c r="T78" s="85"/>
      <c r="U78" s="85"/>
      <c r="V78" s="85"/>
    </row>
    <row r="79" spans="1:22" ht="15">
      <c r="A79" s="85" t="s">
        <v>222</v>
      </c>
      <c r="B79" s="85">
        <v>1</v>
      </c>
      <c r="C79" s="85"/>
      <c r="D79" s="85"/>
      <c r="E79" s="85"/>
      <c r="F79" s="85"/>
      <c r="G79" s="85"/>
      <c r="H79" s="85"/>
      <c r="I79" s="85"/>
      <c r="J79" s="85"/>
      <c r="K79" s="85"/>
      <c r="L79" s="85"/>
      <c r="M79" s="85"/>
      <c r="N79" s="85"/>
      <c r="O79" s="85"/>
      <c r="P79" s="85"/>
      <c r="Q79" s="85"/>
      <c r="R79" s="85"/>
      <c r="S79" s="85"/>
      <c r="T79" s="85"/>
      <c r="U79" s="85"/>
      <c r="V79" s="85"/>
    </row>
    <row r="80" spans="1:22" ht="15">
      <c r="A80" s="85" t="s">
        <v>246</v>
      </c>
      <c r="B80" s="85">
        <v>1</v>
      </c>
      <c r="C80" s="85"/>
      <c r="D80" s="85"/>
      <c r="E80" s="85"/>
      <c r="F80" s="85"/>
      <c r="G80" s="85"/>
      <c r="H80" s="85"/>
      <c r="I80" s="85"/>
      <c r="J80" s="85"/>
      <c r="K80" s="85"/>
      <c r="L80" s="85"/>
      <c r="M80" s="85"/>
      <c r="N80" s="85"/>
      <c r="O80" s="85"/>
      <c r="P80" s="85"/>
      <c r="Q80" s="85"/>
      <c r="R80" s="85"/>
      <c r="S80" s="85"/>
      <c r="T80" s="85"/>
      <c r="U80" s="85"/>
      <c r="V80" s="85"/>
    </row>
    <row r="83" spans="1:22" ht="15" customHeight="1">
      <c r="A83" s="13" t="s">
        <v>1128</v>
      </c>
      <c r="B83" s="13" t="s">
        <v>880</v>
      </c>
      <c r="C83" s="13" t="s">
        <v>1129</v>
      </c>
      <c r="D83" s="13" t="s">
        <v>883</v>
      </c>
      <c r="E83" s="13" t="s">
        <v>1130</v>
      </c>
      <c r="F83" s="13" t="s">
        <v>885</v>
      </c>
      <c r="G83" s="13" t="s">
        <v>1131</v>
      </c>
      <c r="H83" s="13" t="s">
        <v>887</v>
      </c>
      <c r="I83" s="13" t="s">
        <v>1132</v>
      </c>
      <c r="J83" s="13" t="s">
        <v>889</v>
      </c>
      <c r="K83" s="13" t="s">
        <v>1133</v>
      </c>
      <c r="L83" s="13" t="s">
        <v>891</v>
      </c>
      <c r="M83" s="13" t="s">
        <v>1134</v>
      </c>
      <c r="N83" s="13" t="s">
        <v>893</v>
      </c>
      <c r="O83" s="13" t="s">
        <v>1135</v>
      </c>
      <c r="P83" s="13" t="s">
        <v>895</v>
      </c>
      <c r="Q83" s="13" t="s">
        <v>1136</v>
      </c>
      <c r="R83" s="13" t="s">
        <v>897</v>
      </c>
      <c r="S83" s="13" t="s">
        <v>1137</v>
      </c>
      <c r="T83" s="13" t="s">
        <v>899</v>
      </c>
      <c r="U83" s="13" t="s">
        <v>1138</v>
      </c>
      <c r="V83" s="13" t="s">
        <v>900</v>
      </c>
    </row>
    <row r="84" spans="1:22" ht="15">
      <c r="A84" s="124" t="s">
        <v>248</v>
      </c>
      <c r="B84" s="85">
        <v>476394</v>
      </c>
      <c r="C84" s="124" t="s">
        <v>237</v>
      </c>
      <c r="D84" s="85">
        <v>40980</v>
      </c>
      <c r="E84" s="124" t="s">
        <v>212</v>
      </c>
      <c r="F84" s="85">
        <v>152525</v>
      </c>
      <c r="G84" s="124" t="s">
        <v>251</v>
      </c>
      <c r="H84" s="85">
        <v>16028</v>
      </c>
      <c r="I84" s="124" t="s">
        <v>248</v>
      </c>
      <c r="J84" s="85">
        <v>476394</v>
      </c>
      <c r="K84" s="124" t="s">
        <v>230</v>
      </c>
      <c r="L84" s="85">
        <v>41206</v>
      </c>
      <c r="M84" s="124" t="s">
        <v>221</v>
      </c>
      <c r="N84" s="85">
        <v>44997</v>
      </c>
      <c r="O84" s="124" t="s">
        <v>218</v>
      </c>
      <c r="P84" s="85">
        <v>3773</v>
      </c>
      <c r="Q84" s="124" t="s">
        <v>239</v>
      </c>
      <c r="R84" s="85">
        <v>67346</v>
      </c>
      <c r="S84" s="124" t="s">
        <v>252</v>
      </c>
      <c r="T84" s="85">
        <v>8062</v>
      </c>
      <c r="U84" s="124" t="s">
        <v>249</v>
      </c>
      <c r="V84" s="85">
        <v>23083</v>
      </c>
    </row>
    <row r="85" spans="1:22" ht="15">
      <c r="A85" s="124" t="s">
        <v>212</v>
      </c>
      <c r="B85" s="85">
        <v>152525</v>
      </c>
      <c r="C85" s="124" t="s">
        <v>217</v>
      </c>
      <c r="D85" s="85">
        <v>34482</v>
      </c>
      <c r="E85" s="124" t="s">
        <v>226</v>
      </c>
      <c r="F85" s="85">
        <v>51025</v>
      </c>
      <c r="G85" s="124" t="s">
        <v>250</v>
      </c>
      <c r="H85" s="85">
        <v>4330</v>
      </c>
      <c r="I85" s="124" t="s">
        <v>247</v>
      </c>
      <c r="J85" s="85">
        <v>143117</v>
      </c>
      <c r="K85" s="124" t="s">
        <v>231</v>
      </c>
      <c r="L85" s="85">
        <v>30159</v>
      </c>
      <c r="M85" s="124" t="s">
        <v>246</v>
      </c>
      <c r="N85" s="85">
        <v>6361</v>
      </c>
      <c r="O85" s="124" t="s">
        <v>219</v>
      </c>
      <c r="P85" s="85">
        <v>133</v>
      </c>
      <c r="Q85" s="124" t="s">
        <v>240</v>
      </c>
      <c r="R85" s="85">
        <v>7036</v>
      </c>
      <c r="S85" s="124" t="s">
        <v>238</v>
      </c>
      <c r="T85" s="85">
        <v>72</v>
      </c>
      <c r="U85" s="124" t="s">
        <v>234</v>
      </c>
      <c r="V85" s="85">
        <v>187</v>
      </c>
    </row>
    <row r="86" spans="1:22" ht="15">
      <c r="A86" s="124" t="s">
        <v>247</v>
      </c>
      <c r="B86" s="85">
        <v>143117</v>
      </c>
      <c r="C86" s="124" t="s">
        <v>225</v>
      </c>
      <c r="D86" s="85">
        <v>12071</v>
      </c>
      <c r="E86" s="124" t="s">
        <v>227</v>
      </c>
      <c r="F86" s="85">
        <v>20562</v>
      </c>
      <c r="G86" s="124" t="s">
        <v>236</v>
      </c>
      <c r="H86" s="85">
        <v>735</v>
      </c>
      <c r="I86" s="124" t="s">
        <v>233</v>
      </c>
      <c r="J86" s="85">
        <v>43014</v>
      </c>
      <c r="K86" s="124" t="s">
        <v>232</v>
      </c>
      <c r="L86" s="85">
        <v>3006</v>
      </c>
      <c r="M86" s="124" t="s">
        <v>245</v>
      </c>
      <c r="N86" s="85">
        <v>5074</v>
      </c>
      <c r="O86" s="124" t="s">
        <v>216</v>
      </c>
      <c r="P86" s="85">
        <v>34</v>
      </c>
      <c r="Q86" s="124"/>
      <c r="R86" s="85"/>
      <c r="S86" s="124"/>
      <c r="T86" s="85"/>
      <c r="U86" s="124"/>
      <c r="V86" s="85"/>
    </row>
    <row r="87" spans="1:22" ht="15">
      <c r="A87" s="124" t="s">
        <v>239</v>
      </c>
      <c r="B87" s="85">
        <v>67346</v>
      </c>
      <c r="C87" s="124" t="s">
        <v>220</v>
      </c>
      <c r="D87" s="85">
        <v>4743</v>
      </c>
      <c r="E87" s="124" t="s">
        <v>224</v>
      </c>
      <c r="F87" s="85">
        <v>2556</v>
      </c>
      <c r="G87" s="124"/>
      <c r="H87" s="85"/>
      <c r="I87" s="124"/>
      <c r="J87" s="85"/>
      <c r="K87" s="124"/>
      <c r="L87" s="85"/>
      <c r="M87" s="124"/>
      <c r="N87" s="85"/>
      <c r="O87" s="124"/>
      <c r="P87" s="85"/>
      <c r="Q87" s="124"/>
      <c r="R87" s="85"/>
      <c r="S87" s="124"/>
      <c r="T87" s="85"/>
      <c r="U87" s="124"/>
      <c r="V87" s="85"/>
    </row>
    <row r="88" spans="1:22" ht="15">
      <c r="A88" s="124" t="s">
        <v>226</v>
      </c>
      <c r="B88" s="85">
        <v>51025</v>
      </c>
      <c r="C88" s="124" t="s">
        <v>241</v>
      </c>
      <c r="D88" s="85">
        <v>4202</v>
      </c>
      <c r="E88" s="124"/>
      <c r="F88" s="85"/>
      <c r="G88" s="124"/>
      <c r="H88" s="85"/>
      <c r="I88" s="124"/>
      <c r="J88" s="85"/>
      <c r="K88" s="124"/>
      <c r="L88" s="85"/>
      <c r="M88" s="124"/>
      <c r="N88" s="85"/>
      <c r="O88" s="124"/>
      <c r="P88" s="85"/>
      <c r="Q88" s="124"/>
      <c r="R88" s="85"/>
      <c r="S88" s="124"/>
      <c r="T88" s="85"/>
      <c r="U88" s="124"/>
      <c r="V88" s="85"/>
    </row>
    <row r="89" spans="1:22" ht="15">
      <c r="A89" s="124" t="s">
        <v>221</v>
      </c>
      <c r="B89" s="85">
        <v>44997</v>
      </c>
      <c r="C89" s="124" t="s">
        <v>235</v>
      </c>
      <c r="D89" s="85">
        <v>267</v>
      </c>
      <c r="E89" s="124"/>
      <c r="F89" s="85"/>
      <c r="G89" s="124"/>
      <c r="H89" s="85"/>
      <c r="I89" s="124"/>
      <c r="J89" s="85"/>
      <c r="K89" s="124"/>
      <c r="L89" s="85"/>
      <c r="M89" s="124"/>
      <c r="N89" s="85"/>
      <c r="O89" s="124"/>
      <c r="P89" s="85"/>
      <c r="Q89" s="124"/>
      <c r="R89" s="85"/>
      <c r="S89" s="124"/>
      <c r="T89" s="85"/>
      <c r="U89" s="124"/>
      <c r="V89" s="85"/>
    </row>
    <row r="90" spans="1:22" ht="15">
      <c r="A90" s="124" t="s">
        <v>233</v>
      </c>
      <c r="B90" s="85">
        <v>43014</v>
      </c>
      <c r="C90" s="124"/>
      <c r="D90" s="85"/>
      <c r="E90" s="124"/>
      <c r="F90" s="85"/>
      <c r="G90" s="124"/>
      <c r="H90" s="85"/>
      <c r="I90" s="124"/>
      <c r="J90" s="85"/>
      <c r="K90" s="124"/>
      <c r="L90" s="85"/>
      <c r="M90" s="124"/>
      <c r="N90" s="85"/>
      <c r="O90" s="124"/>
      <c r="P90" s="85"/>
      <c r="Q90" s="124"/>
      <c r="R90" s="85"/>
      <c r="S90" s="124"/>
      <c r="T90" s="85"/>
      <c r="U90" s="124"/>
      <c r="V90" s="85"/>
    </row>
    <row r="91" spans="1:22" ht="15">
      <c r="A91" s="124" t="s">
        <v>230</v>
      </c>
      <c r="B91" s="85">
        <v>41206</v>
      </c>
      <c r="C91" s="124"/>
      <c r="D91" s="85"/>
      <c r="E91" s="124"/>
      <c r="F91" s="85"/>
      <c r="G91" s="124"/>
      <c r="H91" s="85"/>
      <c r="I91" s="124"/>
      <c r="J91" s="85"/>
      <c r="K91" s="124"/>
      <c r="L91" s="85"/>
      <c r="M91" s="124"/>
      <c r="N91" s="85"/>
      <c r="O91" s="124"/>
      <c r="P91" s="85"/>
      <c r="Q91" s="124"/>
      <c r="R91" s="85"/>
      <c r="S91" s="124"/>
      <c r="T91" s="85"/>
      <c r="U91" s="124"/>
      <c r="V91" s="85"/>
    </row>
    <row r="92" spans="1:22" ht="15">
      <c r="A92" s="124" t="s">
        <v>237</v>
      </c>
      <c r="B92" s="85">
        <v>40980</v>
      </c>
      <c r="C92" s="124"/>
      <c r="D92" s="85"/>
      <c r="E92" s="124"/>
      <c r="F92" s="85"/>
      <c r="G92" s="124"/>
      <c r="H92" s="85"/>
      <c r="I92" s="124"/>
      <c r="J92" s="85"/>
      <c r="K92" s="124"/>
      <c r="L92" s="85"/>
      <c r="M92" s="124"/>
      <c r="N92" s="85"/>
      <c r="O92" s="124"/>
      <c r="P92" s="85"/>
      <c r="Q92" s="124"/>
      <c r="R92" s="85"/>
      <c r="S92" s="124"/>
      <c r="T92" s="85"/>
      <c r="U92" s="124"/>
      <c r="V92" s="85"/>
    </row>
    <row r="93" spans="1:22" ht="15">
      <c r="A93" s="124" t="s">
        <v>217</v>
      </c>
      <c r="B93" s="85">
        <v>34482</v>
      </c>
      <c r="C93" s="124"/>
      <c r="D93" s="85"/>
      <c r="E93" s="124"/>
      <c r="F93" s="85"/>
      <c r="G93" s="124"/>
      <c r="H93" s="85"/>
      <c r="I93" s="124"/>
      <c r="J93" s="85"/>
      <c r="K93" s="124"/>
      <c r="L93" s="85"/>
      <c r="M93" s="124"/>
      <c r="N93" s="85"/>
      <c r="O93" s="124"/>
      <c r="P93" s="85"/>
      <c r="Q93" s="124"/>
      <c r="R93" s="85"/>
      <c r="S93" s="124"/>
      <c r="T93" s="85"/>
      <c r="U93" s="124"/>
      <c r="V93" s="85"/>
    </row>
  </sheetData>
  <hyperlinks>
    <hyperlink ref="A2" r:id="rId1" display="https://www.instagram.com/p/Bsi8iY8HnA8/?utm_source=ig_twitter_share&amp;igshid=o9zoqx8t2zld"/>
    <hyperlink ref="A3" r:id="rId2" display="https://twitter.com/EnnioSanntos07/status/1086011915560730626"/>
    <hyperlink ref="A4" r:id="rId3" display="https://www.facebook.com/100001111086568/posts/1946708252042859/"/>
    <hyperlink ref="A5" r:id="rId4" display="https://www.instagram.com/p/Bs3CUMMFHLo/?utm_source=ig_twitter_share&amp;igshid=11ni2g88mbuvn"/>
    <hyperlink ref="A6" r:id="rId5" display="https://www.instagram.com/p/Bs07XstFl-s/?utm_source=ig_twitter_share&amp;igshid=119k4rqg7mvdc"/>
    <hyperlink ref="A7" r:id="rId6" display="https://www.instagram.com/p/BstJvqkF2BG/?utm_source=ig_twitter_share&amp;igshid=rzbwheorjo3d"/>
    <hyperlink ref="A8" r:id="rId7" display="https://www.instagram.com/p/BsjBmu5lwQh/?utm_source=ig_twitter_share&amp;igshid=123zc3ae6kvwu"/>
    <hyperlink ref="A9" r:id="rId8" display="https://www.youtube.com/watch?v=WYr53R8VL3g&amp;feature=youtu.be"/>
    <hyperlink ref="A10" r:id="rId9" display="https://www.rynek-kolejowy.pl/wiadomosci/kolejne-zamowienie-plk-z-wolnej-reki-tym-razem-dla-torpolu-90214.html"/>
    <hyperlink ref="A11" r:id="rId10" display="https://www.fyens.dk/fyn/Politiet-om-stenkaster-sagen-Det-ligner-ikke-noget-vi-nogensinde-har-set-foer/artikel/3315873"/>
    <hyperlink ref="C2" r:id="rId11" display="https://www.facebook.com/radionostalgiaofficial/videos/2248828572065410/"/>
    <hyperlink ref="C3" r:id="rId12" display="https://www.fyens.dk/fyn/Politiet-om-stenkaster-sagen-Det-ligner-ikke-noget-vi-nogensinde-har-set-foer/artikel/3315873"/>
    <hyperlink ref="C4" r:id="rId13" display="https://www.instagram.com/p/Bs3CUMMFHLo/?utm_source=ig_twitter_share&amp;igshid=11ni2g88mbuvn"/>
    <hyperlink ref="C5" r:id="rId14" display="https://www.instagram.com/p/BsjBmu5lwQh/?utm_source=ig_twitter_share&amp;igshid=123zc3ae6kvwu"/>
    <hyperlink ref="C6" r:id="rId15" display="https://www.instagram.com/p/BstJvqkF2BG/?utm_source=ig_twitter_share&amp;igshid=rzbwheorjo3d"/>
    <hyperlink ref="C7" r:id="rId16" display="https://www.instagram.com/p/Bs07XstFl-s/?utm_source=ig_twitter_share&amp;igshid=119k4rqg7mvdc"/>
    <hyperlink ref="C8" r:id="rId17" display="https://www.facebook.com/100001111086568/posts/1946708252042859/"/>
    <hyperlink ref="M2" r:id="rId18" display="https://www.rynek-kolejowy.pl/wiadomosci/kolejne-zamowienie-plk-z-wolnej-reki-tym-razem-dla-torpolu-90214.html"/>
    <hyperlink ref="O2" r:id="rId19" display="https://www.instagram.com/p/Bsi8iY8HnA8/?utm_source=ig_twitter_share&amp;igshid=o9zoqx8t2zld"/>
    <hyperlink ref="U2" r:id="rId20" display="https://www.youtube.com/watch?v=WYr53R8VL3g&amp;feature=youtu.be"/>
  </hyperlinks>
  <printOptions/>
  <pageMargins left="0.7" right="0.7" top="0.75" bottom="0.75" header="0.3" footer="0.3"/>
  <pageSetup orientation="portrait" paperSize="9"/>
  <tableParts>
    <tablePart r:id="rId21"/>
    <tablePart r:id="rId23"/>
    <tablePart r:id="rId27"/>
    <tablePart r:id="rId25"/>
    <tablePart r:id="rId28"/>
    <tablePart r:id="rId26"/>
    <tablePart r:id="rId24"/>
    <tablePart r:id="rId22"/>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2019-01-23T19:32:38Z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